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Baseball\Data\"/>
    </mc:Choice>
  </mc:AlternateContent>
  <xr:revisionPtr revIDLastSave="0" documentId="13_ncr:1_{FF081D1F-C873-4426-9787-790C97903D3D}" xr6:coauthVersionLast="47" xr6:coauthVersionMax="47" xr10:uidLastSave="{00000000-0000-0000-0000-000000000000}"/>
  <bookViews>
    <workbookView xWindow="-98" yWindow="-98" windowWidth="22695" windowHeight="14476" activeTab="2" xr2:uid="{B83D6917-82F7-4801-ABCF-2D49370DB63A}"/>
  </bookViews>
  <sheets>
    <sheet name="1969-2008" sheetId="2" r:id="rId1"/>
    <sheet name="2016-2024" sheetId="3" r:id="rId2"/>
    <sheet name="Adjustments" sheetId="4" r:id="rId3"/>
    <sheet name="Active" sheetId="5" r:id="rId4"/>
    <sheet name="All Time" sheetId="6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15" i="7"/>
  <c r="Z16" i="7"/>
  <c r="Z17" i="7"/>
  <c r="Z18" i="7"/>
  <c r="Z19" i="7"/>
  <c r="Z20" i="7"/>
  <c r="Z21" i="7"/>
  <c r="Z22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4" i="7"/>
  <c r="Z105" i="7"/>
  <c r="Z107" i="7"/>
  <c r="Z108" i="7"/>
  <c r="Z110" i="7"/>
  <c r="Z111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7" i="7"/>
  <c r="Z128" i="7"/>
  <c r="Z129" i="7"/>
  <c r="Z130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4" i="7"/>
  <c r="Z175" i="7"/>
  <c r="Z176" i="7"/>
  <c r="Z177" i="7"/>
  <c r="Z178" i="7"/>
  <c r="Z179" i="7"/>
  <c r="Z180" i="7"/>
  <c r="Z181" i="7"/>
  <c r="Z183" i="7"/>
  <c r="Z184" i="7"/>
  <c r="Z185" i="7"/>
  <c r="Z186" i="7"/>
  <c r="Z187" i="7"/>
  <c r="Z188" i="7"/>
  <c r="Z189" i="7"/>
  <c r="Z190" i="7"/>
  <c r="Z191" i="7"/>
  <c r="Z192" i="7"/>
  <c r="Z194" i="7"/>
  <c r="Z195" i="7"/>
  <c r="Z196" i="7"/>
  <c r="Z198" i="7"/>
  <c r="Z199" i="7"/>
  <c r="Z201" i="7"/>
  <c r="Z202" i="7"/>
  <c r="Z203" i="7"/>
  <c r="Z204" i="7"/>
  <c r="Z206" i="7"/>
  <c r="Z207" i="7"/>
  <c r="Z209" i="7"/>
  <c r="Z210" i="7"/>
  <c r="Z211" i="7"/>
  <c r="Z212" i="7"/>
  <c r="Z213" i="7"/>
  <c r="Z214" i="7"/>
  <c r="Z215" i="7"/>
  <c r="Z230" i="7"/>
  <c r="Z241" i="7"/>
  <c r="Z261" i="7"/>
  <c r="Z270" i="7"/>
  <c r="Z297" i="7"/>
  <c r="Z303" i="7"/>
  <c r="Z304" i="7"/>
  <c r="Z324" i="7"/>
  <c r="Z342" i="7"/>
  <c r="Z353" i="7"/>
  <c r="Z372" i="7"/>
  <c r="Z2" i="7"/>
  <c r="Y3" i="7"/>
  <c r="Y4" i="7"/>
  <c r="Y5" i="7"/>
  <c r="Y6" i="7"/>
  <c r="Y7" i="7"/>
  <c r="Y8" i="7"/>
  <c r="Y9" i="7"/>
  <c r="Y10" i="7"/>
  <c r="Y11" i="7"/>
  <c r="Y12" i="7"/>
  <c r="Y15" i="7"/>
  <c r="Y16" i="7"/>
  <c r="Y17" i="7"/>
  <c r="Y18" i="7"/>
  <c r="Y19" i="7"/>
  <c r="Y20" i="7"/>
  <c r="Y38" i="7"/>
  <c r="Y21" i="7"/>
  <c r="Y22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5" i="7"/>
  <c r="Y66" i="7"/>
  <c r="Y112" i="7"/>
  <c r="Y67" i="7"/>
  <c r="Y68" i="7"/>
  <c r="Y69" i="7"/>
  <c r="Y70" i="7"/>
  <c r="Y71" i="7"/>
  <c r="Y72" i="7"/>
  <c r="Y73" i="7"/>
  <c r="Y74" i="7"/>
  <c r="Y75" i="7"/>
  <c r="Y76" i="7"/>
  <c r="Y77" i="7"/>
  <c r="Y79" i="7"/>
  <c r="Y80" i="7"/>
  <c r="Y131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4" i="7"/>
  <c r="Y105" i="7"/>
  <c r="Y107" i="7"/>
  <c r="Y108" i="7"/>
  <c r="Y110" i="7"/>
  <c r="Y111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216" i="7"/>
  <c r="Y125" i="7"/>
  <c r="Y127" i="7"/>
  <c r="Y128" i="7"/>
  <c r="Y129" i="7"/>
  <c r="Y130" i="7"/>
  <c r="Y132" i="7"/>
  <c r="Y133" i="7"/>
  <c r="Y134" i="7"/>
  <c r="Y135" i="7"/>
  <c r="Y136" i="7"/>
  <c r="Y137" i="7"/>
  <c r="Y138" i="7"/>
  <c r="Y139" i="7"/>
  <c r="Y140" i="7"/>
  <c r="Y217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4" i="7"/>
  <c r="Y175" i="7"/>
  <c r="Y176" i="7"/>
  <c r="Y177" i="7"/>
  <c r="Y178" i="7"/>
  <c r="Y179" i="7"/>
  <c r="Y180" i="7"/>
  <c r="Y181" i="7"/>
  <c r="Y183" i="7"/>
  <c r="Y184" i="7"/>
  <c r="Y185" i="7"/>
  <c r="Y186" i="7"/>
  <c r="Y187" i="7"/>
  <c r="Y188" i="7"/>
  <c r="Y189" i="7"/>
  <c r="Y190" i="7"/>
  <c r="Y191" i="7"/>
  <c r="Y192" i="7"/>
  <c r="Y194" i="7"/>
  <c r="Y195" i="7"/>
  <c r="Y196" i="7"/>
  <c r="Y198" i="7"/>
  <c r="Y199" i="7"/>
  <c r="Y201" i="7"/>
  <c r="Y202" i="7"/>
  <c r="Y203" i="7"/>
  <c r="Y204" i="7"/>
  <c r="Y206" i="7"/>
  <c r="Y207" i="7"/>
  <c r="Y209" i="7"/>
  <c r="Y210" i="7"/>
  <c r="Y211" i="7"/>
  <c r="Y212" i="7"/>
  <c r="Y213" i="7"/>
  <c r="Y214" i="7"/>
  <c r="Y215" i="7"/>
  <c r="Y230" i="7"/>
  <c r="Y241" i="7"/>
  <c r="Y261" i="7"/>
  <c r="Y270" i="7"/>
  <c r="Y316" i="7"/>
  <c r="Y297" i="7"/>
  <c r="Y303" i="7"/>
  <c r="Y304" i="7"/>
  <c r="Y324" i="7"/>
  <c r="Y356" i="7"/>
  <c r="Y357" i="7"/>
  <c r="Y358" i="7"/>
  <c r="Y342" i="7"/>
  <c r="Y374" i="7"/>
  <c r="Y385" i="7"/>
  <c r="Y353" i="7"/>
  <c r="Y386" i="7"/>
  <c r="Y387" i="7"/>
  <c r="Y388" i="7"/>
  <c r="Y389" i="7"/>
  <c r="Y390" i="7"/>
  <c r="Y391" i="7"/>
  <c r="Y392" i="7"/>
  <c r="Y393" i="7"/>
  <c r="Y394" i="7"/>
  <c r="Y395" i="7"/>
  <c r="Y396" i="7"/>
  <c r="Y397" i="7"/>
  <c r="Y398" i="7"/>
  <c r="Y372" i="7"/>
  <c r="Y399" i="7"/>
  <c r="Y400" i="7"/>
  <c r="Y401" i="7"/>
  <c r="Y2" i="7"/>
  <c r="AL27" i="7"/>
  <c r="AL28" i="7"/>
  <c r="AL29" i="7"/>
  <c r="AL30" i="7"/>
  <c r="AL31" i="7"/>
  <c r="AL32" i="7"/>
  <c r="AL33" i="7"/>
  <c r="AL34" i="7"/>
  <c r="AL35" i="7"/>
  <c r="AL36" i="7"/>
  <c r="AL37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4" i="7"/>
  <c r="AL105" i="7"/>
  <c r="AL107" i="7"/>
  <c r="AL108" i="7"/>
  <c r="AL110" i="7"/>
  <c r="AL111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7" i="7"/>
  <c r="AL128" i="7"/>
  <c r="AL129" i="7"/>
  <c r="AL130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L157" i="7"/>
  <c r="AL158" i="7"/>
  <c r="AL159" i="7"/>
  <c r="AL160" i="7"/>
  <c r="AL161" i="7"/>
  <c r="AL162" i="7"/>
  <c r="AL163" i="7"/>
  <c r="AL164" i="7"/>
  <c r="AL165" i="7"/>
  <c r="AL166" i="7"/>
  <c r="AL167" i="7"/>
  <c r="AL168" i="7"/>
  <c r="AL169" i="7"/>
  <c r="AL170" i="7"/>
  <c r="AL171" i="7"/>
  <c r="AL172" i="7"/>
  <c r="AL174" i="7"/>
  <c r="AL175" i="7"/>
  <c r="AL176" i="7"/>
  <c r="AL177" i="7"/>
  <c r="AL178" i="7"/>
  <c r="AL179" i="7"/>
  <c r="AL180" i="7"/>
  <c r="AL181" i="7"/>
  <c r="AL183" i="7"/>
  <c r="AL184" i="7"/>
  <c r="AL185" i="7"/>
  <c r="AL186" i="7"/>
  <c r="AL187" i="7"/>
  <c r="AL188" i="7"/>
  <c r="AL189" i="7"/>
  <c r="AL190" i="7"/>
  <c r="AL191" i="7"/>
  <c r="AL192" i="7"/>
  <c r="AL194" i="7"/>
  <c r="AL195" i="7"/>
  <c r="AL196" i="7"/>
  <c r="AL198" i="7"/>
  <c r="AL199" i="7"/>
  <c r="AL201" i="7"/>
  <c r="AL202" i="7"/>
  <c r="AL203" i="7"/>
  <c r="AL204" i="7"/>
  <c r="AL206" i="7"/>
  <c r="AL207" i="7"/>
  <c r="AL209" i="7"/>
  <c r="AL210" i="7"/>
  <c r="AL211" i="7"/>
  <c r="AL212" i="7"/>
  <c r="AL213" i="7"/>
  <c r="AL214" i="7"/>
  <c r="AL215" i="7"/>
  <c r="AL230" i="7"/>
  <c r="AL241" i="7"/>
  <c r="AL261" i="7"/>
  <c r="AL270" i="7"/>
  <c r="AL297" i="7"/>
  <c r="AL303" i="7"/>
  <c r="AL304" i="7"/>
  <c r="AL324" i="7"/>
  <c r="AL342" i="7"/>
  <c r="AL353" i="7"/>
  <c r="AL372" i="7"/>
  <c r="AL11" i="7"/>
  <c r="AL12" i="7"/>
  <c r="AL15" i="7"/>
  <c r="AL16" i="7"/>
  <c r="AL17" i="7"/>
  <c r="AL18" i="7"/>
  <c r="AL19" i="7"/>
  <c r="AL20" i="7"/>
  <c r="AL21" i="7"/>
  <c r="AL22" i="7"/>
  <c r="AL24" i="7"/>
  <c r="AL25" i="7"/>
  <c r="AL26" i="7"/>
  <c r="AL3" i="7"/>
  <c r="AL4" i="7"/>
  <c r="AL5" i="7"/>
  <c r="AL6" i="7"/>
  <c r="AL7" i="7"/>
  <c r="AL8" i="7"/>
  <c r="AL9" i="7"/>
  <c r="AL10" i="7"/>
  <c r="AL2" i="7"/>
  <c r="F3" i="7"/>
  <c r="F4" i="7"/>
  <c r="F5" i="7"/>
  <c r="F6" i="7"/>
  <c r="F7" i="7"/>
  <c r="F8" i="7"/>
  <c r="F9" i="7"/>
  <c r="F10" i="7"/>
  <c r="F11" i="7"/>
  <c r="F12" i="7"/>
  <c r="F15" i="7"/>
  <c r="F16" i="7"/>
  <c r="F17" i="7"/>
  <c r="F18" i="7"/>
  <c r="F19" i="7"/>
  <c r="F20" i="7"/>
  <c r="F38" i="7"/>
  <c r="F21" i="7"/>
  <c r="F22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5" i="7"/>
  <c r="F66" i="7"/>
  <c r="F112" i="7"/>
  <c r="F67" i="7"/>
  <c r="F68" i="7"/>
  <c r="F69" i="7"/>
  <c r="F70" i="7"/>
  <c r="F71" i="7"/>
  <c r="F72" i="7"/>
  <c r="F73" i="7"/>
  <c r="F74" i="7"/>
  <c r="F75" i="7"/>
  <c r="F76" i="7"/>
  <c r="F77" i="7"/>
  <c r="F79" i="7"/>
  <c r="F80" i="7"/>
  <c r="F131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4" i="7"/>
  <c r="F105" i="7"/>
  <c r="F107" i="7"/>
  <c r="F108" i="7"/>
  <c r="F110" i="7"/>
  <c r="F111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216" i="7"/>
  <c r="F125" i="7"/>
  <c r="F127" i="7"/>
  <c r="F128" i="7"/>
  <c r="F129" i="7"/>
  <c r="F130" i="7"/>
  <c r="F132" i="7"/>
  <c r="F133" i="7"/>
  <c r="F134" i="7"/>
  <c r="F135" i="7"/>
  <c r="F136" i="7"/>
  <c r="F137" i="7"/>
  <c r="F138" i="7"/>
  <c r="F139" i="7"/>
  <c r="F140" i="7"/>
  <c r="F217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4" i="7"/>
  <c r="F175" i="7"/>
  <c r="F176" i="7"/>
  <c r="F177" i="7"/>
  <c r="F178" i="7"/>
  <c r="F179" i="7"/>
  <c r="F180" i="7"/>
  <c r="F181" i="7"/>
  <c r="F183" i="7"/>
  <c r="F184" i="7"/>
  <c r="F185" i="7"/>
  <c r="F186" i="7"/>
  <c r="F187" i="7"/>
  <c r="F188" i="7"/>
  <c r="F189" i="7"/>
  <c r="F190" i="7"/>
  <c r="F191" i="7"/>
  <c r="F192" i="7"/>
  <c r="F194" i="7"/>
  <c r="F195" i="7"/>
  <c r="F196" i="7"/>
  <c r="F198" i="7"/>
  <c r="F199" i="7"/>
  <c r="F201" i="7"/>
  <c r="F202" i="7"/>
  <c r="F203" i="7"/>
  <c r="F204" i="7"/>
  <c r="F206" i="7"/>
  <c r="F207" i="7"/>
  <c r="F209" i="7"/>
  <c r="F210" i="7"/>
  <c r="F211" i="7"/>
  <c r="F212" i="7"/>
  <c r="F213" i="7"/>
  <c r="F214" i="7"/>
  <c r="F215" i="7"/>
  <c r="F14" i="7"/>
  <c r="F13" i="7"/>
  <c r="F23" i="7"/>
  <c r="F64" i="7"/>
  <c r="F78" i="7"/>
  <c r="F103" i="7"/>
  <c r="F106" i="7"/>
  <c r="F109" i="7"/>
  <c r="F126" i="7"/>
  <c r="F173" i="7"/>
  <c r="F182" i="7"/>
  <c r="F200" i="7"/>
  <c r="F193" i="7"/>
  <c r="F197" i="7"/>
  <c r="F208" i="7"/>
  <c r="F205" i="7"/>
  <c r="F218" i="7"/>
  <c r="F219" i="7"/>
  <c r="F220" i="7"/>
  <c r="F221" i="7"/>
  <c r="F222" i="7"/>
  <c r="F223" i="7"/>
  <c r="F224" i="7"/>
  <c r="F226" i="7"/>
  <c r="F225" i="7"/>
  <c r="F227" i="7"/>
  <c r="F228" i="7"/>
  <c r="F231" i="7"/>
  <c r="F229" i="7"/>
  <c r="F232" i="7"/>
  <c r="F233" i="7"/>
  <c r="F234" i="7"/>
  <c r="F235" i="7"/>
  <c r="F230" i="7"/>
  <c r="F236" i="7"/>
  <c r="F237" i="7"/>
  <c r="F238" i="7"/>
  <c r="F239" i="7"/>
  <c r="F240" i="7"/>
  <c r="F242" i="7"/>
  <c r="F243" i="7"/>
  <c r="F244" i="7"/>
  <c r="F245" i="7"/>
  <c r="F246" i="7"/>
  <c r="F241" i="7"/>
  <c r="F247" i="7"/>
  <c r="F248" i="7"/>
  <c r="F249" i="7"/>
  <c r="F250" i="7"/>
  <c r="F251" i="7"/>
  <c r="F252" i="7"/>
  <c r="F254" i="7"/>
  <c r="F253" i="7"/>
  <c r="F255" i="7"/>
  <c r="F256" i="7"/>
  <c r="F257" i="7"/>
  <c r="F258" i="7"/>
  <c r="F259" i="7"/>
  <c r="F260" i="7"/>
  <c r="F262" i="7"/>
  <c r="F261" i="7"/>
  <c r="F263" i="7"/>
  <c r="F264" i="7"/>
  <c r="F267" i="7"/>
  <c r="F266" i="7"/>
  <c r="F265" i="7"/>
  <c r="F268" i="7"/>
  <c r="F269" i="7"/>
  <c r="F271" i="7"/>
  <c r="F272" i="7"/>
  <c r="F273" i="7"/>
  <c r="F274" i="7"/>
  <c r="F276" i="7"/>
  <c r="F275" i="7"/>
  <c r="F270" i="7"/>
  <c r="F277" i="7"/>
  <c r="F278" i="7"/>
  <c r="F279" i="7"/>
  <c r="F281" i="7"/>
  <c r="F280" i="7"/>
  <c r="F282" i="7"/>
  <c r="F284" i="7"/>
  <c r="F283" i="7"/>
  <c r="F286" i="7"/>
  <c r="F285" i="7"/>
  <c r="F287" i="7"/>
  <c r="F289" i="7"/>
  <c r="F291" i="7"/>
  <c r="F288" i="7"/>
  <c r="F290" i="7"/>
  <c r="F292" i="7"/>
  <c r="F293" i="7"/>
  <c r="F294" i="7"/>
  <c r="F295" i="7"/>
  <c r="F296" i="7"/>
  <c r="F299" i="7"/>
  <c r="F298" i="7"/>
  <c r="F300" i="7"/>
  <c r="F301" i="7"/>
  <c r="F302" i="7"/>
  <c r="F316" i="7"/>
  <c r="F310" i="7"/>
  <c r="F306" i="7"/>
  <c r="F297" i="7"/>
  <c r="F305" i="7"/>
  <c r="F307" i="7"/>
  <c r="F308" i="7"/>
  <c r="F309" i="7"/>
  <c r="F311" i="7"/>
  <c r="F303" i="7"/>
  <c r="F304" i="7"/>
  <c r="F312" i="7"/>
  <c r="F313" i="7"/>
  <c r="F314" i="7"/>
  <c r="F315" i="7"/>
  <c r="F317" i="7"/>
  <c r="F318" i="7"/>
  <c r="F319" i="7"/>
  <c r="F320" i="7"/>
  <c r="F321" i="7"/>
  <c r="F322" i="7"/>
  <c r="F323" i="7"/>
  <c r="F326" i="7"/>
  <c r="F325" i="7"/>
  <c r="F327" i="7"/>
  <c r="F329" i="7"/>
  <c r="F328" i="7"/>
  <c r="F330" i="7"/>
  <c r="F331" i="7"/>
  <c r="F324" i="7"/>
  <c r="F332" i="7"/>
  <c r="F333" i="7"/>
  <c r="F334" i="7"/>
  <c r="F337" i="7"/>
  <c r="F336" i="7"/>
  <c r="F356" i="7"/>
  <c r="F335" i="7"/>
  <c r="F357" i="7"/>
  <c r="F358" i="7"/>
  <c r="F339" i="7"/>
  <c r="F338" i="7"/>
  <c r="F340" i="7"/>
  <c r="F341" i="7"/>
  <c r="F343" i="7"/>
  <c r="F345" i="7"/>
  <c r="F344" i="7"/>
  <c r="F346" i="7"/>
  <c r="F347" i="7"/>
  <c r="F342" i="7"/>
  <c r="F348" i="7"/>
  <c r="F349" i="7"/>
  <c r="F350" i="7"/>
  <c r="F351" i="7"/>
  <c r="F354" i="7"/>
  <c r="F352" i="7"/>
  <c r="F355" i="7"/>
  <c r="F374" i="7"/>
  <c r="F386" i="7"/>
  <c r="F385" i="7"/>
  <c r="F353" i="7"/>
  <c r="F359" i="7"/>
  <c r="F387" i="7"/>
  <c r="F362" i="7"/>
  <c r="F361" i="7"/>
  <c r="F360" i="7"/>
  <c r="F363" i="7"/>
  <c r="F388" i="7"/>
  <c r="F389" i="7"/>
  <c r="F364" i="7"/>
  <c r="F365" i="7"/>
  <c r="F390" i="7"/>
  <c r="F366" i="7"/>
  <c r="F370" i="7"/>
  <c r="F369" i="7"/>
  <c r="F367" i="7"/>
  <c r="F391" i="7"/>
  <c r="F368" i="7"/>
  <c r="F392" i="7"/>
  <c r="F371" i="7"/>
  <c r="F393" i="7"/>
  <c r="F394" i="7"/>
  <c r="F395" i="7"/>
  <c r="F373" i="7"/>
  <c r="F376" i="7"/>
  <c r="F375" i="7"/>
  <c r="F377" i="7"/>
  <c r="F378" i="7"/>
  <c r="F379" i="7"/>
  <c r="F397" i="7"/>
  <c r="F396" i="7"/>
  <c r="F381" i="7"/>
  <c r="F383" i="7"/>
  <c r="F398" i="7"/>
  <c r="F384" i="7"/>
  <c r="F380" i="7"/>
  <c r="F382" i="7"/>
  <c r="F372" i="7"/>
  <c r="F399" i="7"/>
  <c r="F400" i="7"/>
  <c r="F401" i="7"/>
  <c r="F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" i="5"/>
  <c r="E4" i="4"/>
  <c r="I4" i="4" s="1"/>
  <c r="B4" i="4"/>
  <c r="L4" i="4" s="1"/>
  <c r="E3" i="4"/>
  <c r="I3" i="4" s="1"/>
  <c r="E9" i="4"/>
  <c r="I9" i="4" s="1"/>
  <c r="E7" i="4"/>
  <c r="I7" i="4" s="1"/>
  <c r="E5" i="4"/>
  <c r="I5" i="4" s="1"/>
  <c r="B9" i="4"/>
  <c r="B7" i="4"/>
  <c r="B6" i="4"/>
  <c r="H6" i="4" s="1"/>
  <c r="B5" i="4"/>
  <c r="H5" i="4" s="1"/>
  <c r="B3" i="4"/>
  <c r="J2" i="3"/>
  <c r="I2" i="3"/>
  <c r="J3" i="3"/>
  <c r="H2" i="3"/>
  <c r="V2" i="3"/>
  <c r="W2" i="3"/>
  <c r="X2" i="3"/>
  <c r="S2" i="3"/>
  <c r="T2" i="3"/>
  <c r="U2" i="3"/>
  <c r="P2" i="3"/>
  <c r="Q2" i="3"/>
  <c r="R2" i="3"/>
  <c r="O2" i="3"/>
  <c r="N2" i="3"/>
  <c r="M2" i="3"/>
  <c r="L3" i="3"/>
  <c r="L4" i="3"/>
  <c r="L2" i="3" s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I435" i="3"/>
  <c r="H435" i="3"/>
  <c r="I434" i="3"/>
  <c r="J434" i="3" s="1"/>
  <c r="H434" i="3"/>
  <c r="I433" i="3"/>
  <c r="H433" i="3"/>
  <c r="J433" i="3" s="1"/>
  <c r="I432" i="3"/>
  <c r="H432" i="3"/>
  <c r="I431" i="3"/>
  <c r="H431" i="3"/>
  <c r="J431" i="3" s="1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J424" i="3" s="1"/>
  <c r="H424" i="3"/>
  <c r="I423" i="3"/>
  <c r="H423" i="3"/>
  <c r="J423" i="3" s="1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J407" i="3" s="1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J395" i="3" s="1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J387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J375" i="3" s="1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J367" i="3" s="1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J359" i="3" s="1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J351" i="3" s="1"/>
  <c r="I350" i="3"/>
  <c r="H350" i="3"/>
  <c r="I349" i="3"/>
  <c r="H349" i="3"/>
  <c r="I348" i="3"/>
  <c r="H348" i="3"/>
  <c r="I347" i="3"/>
  <c r="H347" i="3"/>
  <c r="I346" i="3"/>
  <c r="H346" i="3"/>
  <c r="J346" i="3" s="1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J331" i="3" s="1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J317" i="3" s="1"/>
  <c r="H317" i="3"/>
  <c r="I316" i="3"/>
  <c r="H316" i="3"/>
  <c r="I315" i="3"/>
  <c r="H315" i="3"/>
  <c r="I314" i="3"/>
  <c r="H314" i="3"/>
  <c r="I313" i="3"/>
  <c r="H313" i="3"/>
  <c r="I312" i="3"/>
  <c r="J312" i="3" s="1"/>
  <c r="H312" i="3"/>
  <c r="I311" i="3"/>
  <c r="H311" i="3"/>
  <c r="J311" i="3" s="1"/>
  <c r="I310" i="3"/>
  <c r="H310" i="3"/>
  <c r="I309" i="3"/>
  <c r="H309" i="3"/>
  <c r="I308" i="3"/>
  <c r="J308" i="3" s="1"/>
  <c r="H308" i="3"/>
  <c r="I307" i="3"/>
  <c r="H307" i="3"/>
  <c r="I306" i="3"/>
  <c r="J306" i="3" s="1"/>
  <c r="H306" i="3"/>
  <c r="I305" i="3"/>
  <c r="H305" i="3"/>
  <c r="I304" i="3"/>
  <c r="H304" i="3"/>
  <c r="I303" i="3"/>
  <c r="H303" i="3"/>
  <c r="J303" i="3" s="1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J296" i="3" s="1"/>
  <c r="H296" i="3"/>
  <c r="I295" i="3"/>
  <c r="H295" i="3"/>
  <c r="J295" i="3" s="1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J287" i="3" s="1"/>
  <c r="I286" i="3"/>
  <c r="H286" i="3"/>
  <c r="I285" i="3"/>
  <c r="H285" i="3"/>
  <c r="I284" i="3"/>
  <c r="H284" i="3"/>
  <c r="I283" i="3"/>
  <c r="H283" i="3"/>
  <c r="I282" i="3"/>
  <c r="H282" i="3"/>
  <c r="J282" i="3" s="1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J264" i="3" s="1"/>
  <c r="I263" i="3"/>
  <c r="H263" i="3"/>
  <c r="J263" i="3" s="1"/>
  <c r="I262" i="3"/>
  <c r="H262" i="3"/>
  <c r="I261" i="3"/>
  <c r="J261" i="3" s="1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J250" i="3" s="1"/>
  <c r="H250" i="3"/>
  <c r="I249" i="3"/>
  <c r="H249" i="3"/>
  <c r="I248" i="3"/>
  <c r="H248" i="3"/>
  <c r="J248" i="3" s="1"/>
  <c r="I247" i="3"/>
  <c r="H247" i="3"/>
  <c r="J247" i="3" s="1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J233" i="3" s="1"/>
  <c r="H233" i="3"/>
  <c r="I232" i="3"/>
  <c r="H232" i="3"/>
  <c r="I231" i="3"/>
  <c r="H231" i="3"/>
  <c r="J231" i="3" s="1"/>
  <c r="I230" i="3"/>
  <c r="H230" i="3"/>
  <c r="I229" i="3"/>
  <c r="H229" i="3"/>
  <c r="I228" i="3"/>
  <c r="H228" i="3"/>
  <c r="I227" i="3"/>
  <c r="H227" i="3"/>
  <c r="I226" i="3"/>
  <c r="J226" i="3" s="1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J219" i="3" s="1"/>
  <c r="I218" i="3"/>
  <c r="J218" i="3" s="1"/>
  <c r="H218" i="3"/>
  <c r="I217" i="3"/>
  <c r="H217" i="3"/>
  <c r="I216" i="3"/>
  <c r="H216" i="3"/>
  <c r="J216" i="3" s="1"/>
  <c r="I215" i="3"/>
  <c r="H215" i="3"/>
  <c r="I214" i="3"/>
  <c r="H214" i="3"/>
  <c r="I213" i="3"/>
  <c r="H213" i="3"/>
  <c r="I212" i="3"/>
  <c r="H212" i="3"/>
  <c r="I211" i="3"/>
  <c r="H211" i="3"/>
  <c r="I210" i="3"/>
  <c r="J210" i="3" s="1"/>
  <c r="H210" i="3"/>
  <c r="I209" i="3"/>
  <c r="H209" i="3"/>
  <c r="J209" i="3" s="1"/>
  <c r="I208" i="3"/>
  <c r="H208" i="3"/>
  <c r="I207" i="3"/>
  <c r="H207" i="3"/>
  <c r="J207" i="3" s="1"/>
  <c r="I206" i="3"/>
  <c r="J206" i="3" s="1"/>
  <c r="H206" i="3"/>
  <c r="I205" i="3"/>
  <c r="H205" i="3"/>
  <c r="I204" i="3"/>
  <c r="H204" i="3"/>
  <c r="I203" i="3"/>
  <c r="H203" i="3"/>
  <c r="J202" i="3"/>
  <c r="I202" i="3"/>
  <c r="H202" i="3"/>
  <c r="I201" i="3"/>
  <c r="H201" i="3"/>
  <c r="J201" i="3" s="1"/>
  <c r="I200" i="3"/>
  <c r="H200" i="3"/>
  <c r="J200" i="3" s="1"/>
  <c r="I199" i="3"/>
  <c r="H199" i="3"/>
  <c r="I198" i="3"/>
  <c r="H198" i="3"/>
  <c r="J198" i="3" s="1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J191" i="3" s="1"/>
  <c r="I190" i="3"/>
  <c r="H190" i="3"/>
  <c r="I189" i="3"/>
  <c r="H189" i="3"/>
  <c r="I188" i="3"/>
  <c r="H188" i="3"/>
  <c r="I187" i="3"/>
  <c r="H187" i="3"/>
  <c r="I186" i="3"/>
  <c r="J186" i="3" s="1"/>
  <c r="H186" i="3"/>
  <c r="I185" i="3"/>
  <c r="H185" i="3"/>
  <c r="I184" i="3"/>
  <c r="H184" i="3"/>
  <c r="I183" i="3"/>
  <c r="H183" i="3"/>
  <c r="J183" i="3" s="1"/>
  <c r="I182" i="3"/>
  <c r="H182" i="3"/>
  <c r="I181" i="3"/>
  <c r="H181" i="3"/>
  <c r="I180" i="3"/>
  <c r="H180" i="3"/>
  <c r="I179" i="3"/>
  <c r="H179" i="3"/>
  <c r="I178" i="3"/>
  <c r="J178" i="3" s="1"/>
  <c r="H178" i="3"/>
  <c r="I177" i="3"/>
  <c r="H177" i="3"/>
  <c r="I176" i="3"/>
  <c r="H176" i="3"/>
  <c r="I175" i="3"/>
  <c r="H175" i="3"/>
  <c r="J175" i="3" s="1"/>
  <c r="I174" i="3"/>
  <c r="H174" i="3"/>
  <c r="J174" i="3" s="1"/>
  <c r="I173" i="3"/>
  <c r="H173" i="3"/>
  <c r="I172" i="3"/>
  <c r="H172" i="3"/>
  <c r="I171" i="3"/>
  <c r="H171" i="3"/>
  <c r="I170" i="3"/>
  <c r="J170" i="3" s="1"/>
  <c r="H170" i="3"/>
  <c r="I169" i="3"/>
  <c r="H169" i="3"/>
  <c r="I168" i="3"/>
  <c r="J168" i="3" s="1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J157" i="3" s="1"/>
  <c r="H157" i="3"/>
  <c r="I156" i="3"/>
  <c r="H156" i="3"/>
  <c r="I155" i="3"/>
  <c r="H155" i="3"/>
  <c r="I154" i="3"/>
  <c r="J154" i="3" s="1"/>
  <c r="H154" i="3"/>
  <c r="I153" i="3"/>
  <c r="H153" i="3"/>
  <c r="I152" i="3"/>
  <c r="H152" i="3"/>
  <c r="I151" i="3"/>
  <c r="H151" i="3"/>
  <c r="J151" i="3" s="1"/>
  <c r="I150" i="3"/>
  <c r="H150" i="3"/>
  <c r="I149" i="3"/>
  <c r="H149" i="3"/>
  <c r="I148" i="3"/>
  <c r="H148" i="3"/>
  <c r="I147" i="3"/>
  <c r="H147" i="3"/>
  <c r="I146" i="3"/>
  <c r="H146" i="3"/>
  <c r="J146" i="3" s="1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J139" i="3" s="1"/>
  <c r="H139" i="3"/>
  <c r="I138" i="3"/>
  <c r="H138" i="3"/>
  <c r="I137" i="3"/>
  <c r="H137" i="3"/>
  <c r="I136" i="3"/>
  <c r="J136" i="3" s="1"/>
  <c r="H136" i="3"/>
  <c r="I135" i="3"/>
  <c r="H135" i="3"/>
  <c r="J135" i="3" s="1"/>
  <c r="I134" i="3"/>
  <c r="H134" i="3"/>
  <c r="I133" i="3"/>
  <c r="J133" i="3" s="1"/>
  <c r="H133" i="3"/>
  <c r="I132" i="3"/>
  <c r="H132" i="3"/>
  <c r="I131" i="3"/>
  <c r="H131" i="3"/>
  <c r="I130" i="3"/>
  <c r="H130" i="3"/>
  <c r="J130" i="3" s="1"/>
  <c r="I129" i="3"/>
  <c r="H129" i="3"/>
  <c r="I128" i="3"/>
  <c r="H128" i="3"/>
  <c r="I127" i="3"/>
  <c r="H127" i="3"/>
  <c r="I126" i="3"/>
  <c r="H126" i="3"/>
  <c r="J126" i="3" s="1"/>
  <c r="J125" i="3"/>
  <c r="I125" i="3"/>
  <c r="H125" i="3"/>
  <c r="I124" i="3"/>
  <c r="H124" i="3"/>
  <c r="I123" i="3"/>
  <c r="H123" i="3"/>
  <c r="J123" i="3" s="1"/>
  <c r="I122" i="3"/>
  <c r="H122" i="3"/>
  <c r="I121" i="3"/>
  <c r="H121" i="3"/>
  <c r="I120" i="3"/>
  <c r="H120" i="3"/>
  <c r="J120" i="3" s="1"/>
  <c r="I119" i="3"/>
  <c r="H119" i="3"/>
  <c r="J119" i="3" s="1"/>
  <c r="I118" i="3"/>
  <c r="H118" i="3"/>
  <c r="I117" i="3"/>
  <c r="J117" i="3" s="1"/>
  <c r="H117" i="3"/>
  <c r="I116" i="3"/>
  <c r="H116" i="3"/>
  <c r="I115" i="3"/>
  <c r="H115" i="3"/>
  <c r="I114" i="3"/>
  <c r="J114" i="3" s="1"/>
  <c r="H114" i="3"/>
  <c r="I113" i="3"/>
  <c r="H113" i="3"/>
  <c r="I112" i="3"/>
  <c r="H112" i="3"/>
  <c r="I111" i="3"/>
  <c r="H111" i="3"/>
  <c r="J111" i="3" s="1"/>
  <c r="I110" i="3"/>
  <c r="J110" i="3" s="1"/>
  <c r="H110" i="3"/>
  <c r="I109" i="3"/>
  <c r="H109" i="3"/>
  <c r="I108" i="3"/>
  <c r="H108" i="3"/>
  <c r="I107" i="3"/>
  <c r="H107" i="3"/>
  <c r="J106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J94" i="3" s="1"/>
  <c r="H94" i="3"/>
  <c r="I93" i="3"/>
  <c r="H93" i="3"/>
  <c r="I92" i="3"/>
  <c r="H92" i="3"/>
  <c r="I91" i="3"/>
  <c r="H91" i="3"/>
  <c r="I90" i="3"/>
  <c r="H90" i="3"/>
  <c r="J90" i="3" s="1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J82" i="3" s="1"/>
  <c r="I81" i="3"/>
  <c r="H81" i="3"/>
  <c r="J81" i="3" s="1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J74" i="3" s="1"/>
  <c r="I73" i="3"/>
  <c r="H73" i="3"/>
  <c r="I72" i="3"/>
  <c r="H72" i="3"/>
  <c r="J72" i="3" s="1"/>
  <c r="I71" i="3"/>
  <c r="H71" i="3"/>
  <c r="I70" i="3"/>
  <c r="H70" i="3"/>
  <c r="I69" i="3"/>
  <c r="J69" i="3" s="1"/>
  <c r="H69" i="3"/>
  <c r="I68" i="3"/>
  <c r="H68" i="3"/>
  <c r="I67" i="3"/>
  <c r="J67" i="3" s="1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J58" i="3" s="1"/>
  <c r="H58" i="3"/>
  <c r="I57" i="3"/>
  <c r="H57" i="3"/>
  <c r="I56" i="3"/>
  <c r="H56" i="3"/>
  <c r="I55" i="3"/>
  <c r="H55" i="3"/>
  <c r="J55" i="3" s="1"/>
  <c r="I54" i="3"/>
  <c r="H54" i="3"/>
  <c r="I53" i="3"/>
  <c r="H53" i="3"/>
  <c r="I52" i="3"/>
  <c r="H52" i="3"/>
  <c r="I51" i="3"/>
  <c r="H51" i="3"/>
  <c r="I50" i="3"/>
  <c r="H50" i="3"/>
  <c r="J50" i="3" s="1"/>
  <c r="I49" i="3"/>
  <c r="H49" i="3"/>
  <c r="I48" i="3"/>
  <c r="J48" i="3" s="1"/>
  <c r="H48" i="3"/>
  <c r="I47" i="3"/>
  <c r="H47" i="3"/>
  <c r="I46" i="3"/>
  <c r="H46" i="3"/>
  <c r="I45" i="3"/>
  <c r="H45" i="3"/>
  <c r="I44" i="3"/>
  <c r="J44" i="3" s="1"/>
  <c r="H44" i="3"/>
  <c r="I43" i="3"/>
  <c r="H43" i="3"/>
  <c r="I42" i="3"/>
  <c r="H42" i="3"/>
  <c r="I41" i="3"/>
  <c r="H41" i="3"/>
  <c r="J40" i="3"/>
  <c r="I40" i="3"/>
  <c r="H40" i="3"/>
  <c r="I39" i="3"/>
  <c r="H39" i="3"/>
  <c r="I38" i="3"/>
  <c r="H38" i="3"/>
  <c r="I37" i="3"/>
  <c r="J37" i="3" s="1"/>
  <c r="H37" i="3"/>
  <c r="I36" i="3"/>
  <c r="H36" i="3"/>
  <c r="I35" i="3"/>
  <c r="H35" i="3"/>
  <c r="I34" i="3"/>
  <c r="J34" i="3" s="1"/>
  <c r="H34" i="3"/>
  <c r="I33" i="3"/>
  <c r="H33" i="3"/>
  <c r="I32" i="3"/>
  <c r="H32" i="3"/>
  <c r="J32" i="3" s="1"/>
  <c r="I31" i="3"/>
  <c r="H31" i="3"/>
  <c r="I30" i="3"/>
  <c r="H30" i="3"/>
  <c r="J30" i="3" s="1"/>
  <c r="I29" i="3"/>
  <c r="J29" i="3" s="1"/>
  <c r="H29" i="3"/>
  <c r="I28" i="3"/>
  <c r="H28" i="3"/>
  <c r="I27" i="3"/>
  <c r="H27" i="3"/>
  <c r="J27" i="3" s="1"/>
  <c r="I26" i="3"/>
  <c r="J26" i="3" s="1"/>
  <c r="H26" i="3"/>
  <c r="I25" i="3"/>
  <c r="H25" i="3"/>
  <c r="I24" i="3"/>
  <c r="H24" i="3"/>
  <c r="J24" i="3" s="1"/>
  <c r="I23" i="3"/>
  <c r="H23" i="3"/>
  <c r="J23" i="3" s="1"/>
  <c r="I22" i="3"/>
  <c r="H22" i="3"/>
  <c r="I21" i="3"/>
  <c r="H21" i="3"/>
  <c r="I20" i="3"/>
  <c r="H20" i="3"/>
  <c r="I19" i="3"/>
  <c r="H19" i="3"/>
  <c r="J18" i="3"/>
  <c r="I18" i="3"/>
  <c r="H18" i="3"/>
  <c r="I17" i="3"/>
  <c r="H17" i="3"/>
  <c r="I16" i="3"/>
  <c r="H16" i="3"/>
  <c r="I15" i="3"/>
  <c r="H15" i="3"/>
  <c r="J15" i="3" s="1"/>
  <c r="I14" i="3"/>
  <c r="H14" i="3"/>
  <c r="I13" i="3"/>
  <c r="H13" i="3"/>
  <c r="I12" i="3"/>
  <c r="H12" i="3"/>
  <c r="I11" i="3"/>
  <c r="H11" i="3"/>
  <c r="I10" i="3"/>
  <c r="J10" i="3" s="1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3028" i="2"/>
  <c r="J3028" i="2" s="1"/>
  <c r="I3027" i="2"/>
  <c r="J3027" i="2" s="1"/>
  <c r="I3026" i="2"/>
  <c r="J3026" i="2" s="1"/>
  <c r="I3025" i="2"/>
  <c r="J3025" i="2" s="1"/>
  <c r="I3024" i="2"/>
  <c r="J3024" i="2" s="1"/>
  <c r="I3023" i="2"/>
  <c r="J3023" i="2" s="1"/>
  <c r="I3022" i="2"/>
  <c r="J3022" i="2" s="1"/>
  <c r="I3021" i="2"/>
  <c r="J3021" i="2" s="1"/>
  <c r="I3020" i="2"/>
  <c r="J3020" i="2" s="1"/>
  <c r="I3019" i="2"/>
  <c r="J3019" i="2" s="1"/>
  <c r="I3018" i="2"/>
  <c r="J3018" i="2" s="1"/>
  <c r="I3017" i="2"/>
  <c r="J3017" i="2" s="1"/>
  <c r="I3016" i="2"/>
  <c r="J3016" i="2" s="1"/>
  <c r="I3015" i="2"/>
  <c r="J3015" i="2" s="1"/>
  <c r="I3014" i="2"/>
  <c r="J3014" i="2" s="1"/>
  <c r="I3013" i="2"/>
  <c r="J3013" i="2" s="1"/>
  <c r="I3012" i="2"/>
  <c r="J3012" i="2" s="1"/>
  <c r="I3011" i="2"/>
  <c r="J3011" i="2" s="1"/>
  <c r="I3010" i="2"/>
  <c r="J3010" i="2" s="1"/>
  <c r="I3009" i="2"/>
  <c r="J3009" i="2" s="1"/>
  <c r="I3008" i="2"/>
  <c r="J3008" i="2" s="1"/>
  <c r="I3007" i="2"/>
  <c r="J3007" i="2" s="1"/>
  <c r="I3006" i="2"/>
  <c r="J3006" i="2" s="1"/>
  <c r="I3005" i="2"/>
  <c r="J3005" i="2" s="1"/>
  <c r="I3004" i="2"/>
  <c r="J3004" i="2" s="1"/>
  <c r="I3003" i="2"/>
  <c r="J3003" i="2" s="1"/>
  <c r="I3002" i="2"/>
  <c r="J3002" i="2" s="1"/>
  <c r="I3001" i="2"/>
  <c r="J3001" i="2" s="1"/>
  <c r="I3000" i="2"/>
  <c r="J3000" i="2" s="1"/>
  <c r="I2999" i="2"/>
  <c r="J2999" i="2" s="1"/>
  <c r="I2998" i="2"/>
  <c r="J2998" i="2" s="1"/>
  <c r="I2997" i="2"/>
  <c r="J2997" i="2" s="1"/>
  <c r="I2996" i="2"/>
  <c r="J2996" i="2" s="1"/>
  <c r="I2995" i="2"/>
  <c r="J2995" i="2" s="1"/>
  <c r="I2994" i="2"/>
  <c r="J2994" i="2" s="1"/>
  <c r="I2993" i="2"/>
  <c r="J2993" i="2" s="1"/>
  <c r="I2992" i="2"/>
  <c r="J2992" i="2" s="1"/>
  <c r="I2991" i="2"/>
  <c r="J2991" i="2" s="1"/>
  <c r="I2990" i="2"/>
  <c r="J2990" i="2" s="1"/>
  <c r="I2989" i="2"/>
  <c r="J2989" i="2" s="1"/>
  <c r="I2988" i="2"/>
  <c r="J2988" i="2" s="1"/>
  <c r="I2987" i="2"/>
  <c r="J2987" i="2" s="1"/>
  <c r="I2986" i="2"/>
  <c r="J2986" i="2" s="1"/>
  <c r="I2985" i="2"/>
  <c r="J2985" i="2" s="1"/>
  <c r="I2984" i="2"/>
  <c r="J2984" i="2" s="1"/>
  <c r="I2983" i="2"/>
  <c r="J2983" i="2" s="1"/>
  <c r="I2982" i="2"/>
  <c r="J2982" i="2" s="1"/>
  <c r="I2981" i="2"/>
  <c r="J2981" i="2" s="1"/>
  <c r="I2980" i="2"/>
  <c r="J2980" i="2" s="1"/>
  <c r="I2979" i="2"/>
  <c r="J2979" i="2" s="1"/>
  <c r="I2978" i="2"/>
  <c r="J2978" i="2" s="1"/>
  <c r="I2977" i="2"/>
  <c r="J2977" i="2" s="1"/>
  <c r="I2976" i="2"/>
  <c r="J2976" i="2" s="1"/>
  <c r="I2975" i="2"/>
  <c r="J2975" i="2" s="1"/>
  <c r="I2974" i="2"/>
  <c r="J2974" i="2" s="1"/>
  <c r="I2973" i="2"/>
  <c r="J2973" i="2" s="1"/>
  <c r="I2972" i="2"/>
  <c r="J2972" i="2" s="1"/>
  <c r="I2971" i="2"/>
  <c r="J2971" i="2" s="1"/>
  <c r="I2970" i="2"/>
  <c r="J2970" i="2" s="1"/>
  <c r="I2969" i="2"/>
  <c r="J2969" i="2" s="1"/>
  <c r="I2968" i="2"/>
  <c r="J2968" i="2" s="1"/>
  <c r="I2967" i="2"/>
  <c r="J2967" i="2" s="1"/>
  <c r="I2966" i="2"/>
  <c r="J2966" i="2" s="1"/>
  <c r="I2965" i="2"/>
  <c r="J2965" i="2" s="1"/>
  <c r="I2964" i="2"/>
  <c r="J2964" i="2" s="1"/>
  <c r="I2963" i="2"/>
  <c r="J2963" i="2" s="1"/>
  <c r="I2962" i="2"/>
  <c r="J2962" i="2" s="1"/>
  <c r="I2961" i="2"/>
  <c r="J2961" i="2" s="1"/>
  <c r="I2960" i="2"/>
  <c r="J2960" i="2" s="1"/>
  <c r="I2959" i="2"/>
  <c r="J2959" i="2" s="1"/>
  <c r="I2958" i="2"/>
  <c r="J2958" i="2" s="1"/>
  <c r="I2957" i="2"/>
  <c r="J2957" i="2" s="1"/>
  <c r="I2956" i="2"/>
  <c r="J2956" i="2" s="1"/>
  <c r="I2955" i="2"/>
  <c r="J2955" i="2" s="1"/>
  <c r="I2954" i="2"/>
  <c r="J2954" i="2" s="1"/>
  <c r="I2953" i="2"/>
  <c r="J2953" i="2" s="1"/>
  <c r="I2952" i="2"/>
  <c r="J2952" i="2" s="1"/>
  <c r="I2951" i="2"/>
  <c r="J2951" i="2" s="1"/>
  <c r="I2950" i="2"/>
  <c r="J2950" i="2" s="1"/>
  <c r="I2949" i="2"/>
  <c r="J2949" i="2" s="1"/>
  <c r="I2948" i="2"/>
  <c r="J2948" i="2" s="1"/>
  <c r="I2947" i="2"/>
  <c r="J2947" i="2" s="1"/>
  <c r="I2946" i="2"/>
  <c r="J2946" i="2" s="1"/>
  <c r="I2945" i="2"/>
  <c r="J2945" i="2" s="1"/>
  <c r="I2944" i="2"/>
  <c r="J2944" i="2" s="1"/>
  <c r="I2943" i="2"/>
  <c r="J2943" i="2" s="1"/>
  <c r="I2942" i="2"/>
  <c r="J2942" i="2" s="1"/>
  <c r="I2941" i="2"/>
  <c r="J2941" i="2" s="1"/>
  <c r="I2940" i="2"/>
  <c r="J2940" i="2" s="1"/>
  <c r="I2939" i="2"/>
  <c r="J2939" i="2" s="1"/>
  <c r="I2938" i="2"/>
  <c r="J2938" i="2" s="1"/>
  <c r="I2937" i="2"/>
  <c r="J2937" i="2" s="1"/>
  <c r="I2936" i="2"/>
  <c r="J2936" i="2" s="1"/>
  <c r="I2935" i="2"/>
  <c r="J2935" i="2" s="1"/>
  <c r="I2934" i="2"/>
  <c r="J2934" i="2" s="1"/>
  <c r="I2933" i="2"/>
  <c r="J2933" i="2" s="1"/>
  <c r="I2932" i="2"/>
  <c r="J2932" i="2" s="1"/>
  <c r="I2931" i="2"/>
  <c r="J2931" i="2" s="1"/>
  <c r="I2930" i="2"/>
  <c r="J2930" i="2" s="1"/>
  <c r="I2929" i="2"/>
  <c r="J2929" i="2" s="1"/>
  <c r="I2928" i="2"/>
  <c r="J2928" i="2" s="1"/>
  <c r="I2927" i="2"/>
  <c r="J2927" i="2" s="1"/>
  <c r="I2926" i="2"/>
  <c r="J2926" i="2" s="1"/>
  <c r="I2925" i="2"/>
  <c r="J2925" i="2" s="1"/>
  <c r="I2924" i="2"/>
  <c r="J2924" i="2" s="1"/>
  <c r="I2923" i="2"/>
  <c r="J2923" i="2" s="1"/>
  <c r="I2922" i="2"/>
  <c r="J2922" i="2" s="1"/>
  <c r="I2921" i="2"/>
  <c r="J2921" i="2" s="1"/>
  <c r="I2920" i="2"/>
  <c r="J2920" i="2" s="1"/>
  <c r="I2919" i="2"/>
  <c r="J2919" i="2" s="1"/>
  <c r="I2918" i="2"/>
  <c r="J2918" i="2" s="1"/>
  <c r="I2917" i="2"/>
  <c r="J2917" i="2" s="1"/>
  <c r="I2916" i="2"/>
  <c r="J2916" i="2" s="1"/>
  <c r="I2915" i="2"/>
  <c r="J2915" i="2" s="1"/>
  <c r="I2914" i="2"/>
  <c r="J2914" i="2" s="1"/>
  <c r="I2913" i="2"/>
  <c r="J2913" i="2" s="1"/>
  <c r="I2912" i="2"/>
  <c r="J2912" i="2" s="1"/>
  <c r="I2911" i="2"/>
  <c r="J2911" i="2" s="1"/>
  <c r="I2910" i="2"/>
  <c r="J2910" i="2" s="1"/>
  <c r="I2909" i="2"/>
  <c r="J2909" i="2" s="1"/>
  <c r="I2908" i="2"/>
  <c r="J2908" i="2" s="1"/>
  <c r="I2907" i="2"/>
  <c r="J2907" i="2" s="1"/>
  <c r="I2906" i="2"/>
  <c r="J2906" i="2" s="1"/>
  <c r="I2905" i="2"/>
  <c r="J2905" i="2" s="1"/>
  <c r="I2904" i="2"/>
  <c r="J2904" i="2" s="1"/>
  <c r="I2903" i="2"/>
  <c r="J2903" i="2" s="1"/>
  <c r="I2902" i="2"/>
  <c r="J2902" i="2" s="1"/>
  <c r="I2901" i="2"/>
  <c r="J2901" i="2" s="1"/>
  <c r="I2900" i="2"/>
  <c r="J2900" i="2" s="1"/>
  <c r="I2899" i="2"/>
  <c r="J2899" i="2" s="1"/>
  <c r="I2898" i="2"/>
  <c r="J2898" i="2" s="1"/>
  <c r="I2897" i="2"/>
  <c r="J2897" i="2" s="1"/>
  <c r="I2896" i="2"/>
  <c r="J2896" i="2" s="1"/>
  <c r="I2895" i="2"/>
  <c r="J2895" i="2" s="1"/>
  <c r="I2894" i="2"/>
  <c r="J2894" i="2" s="1"/>
  <c r="I2893" i="2"/>
  <c r="J2893" i="2" s="1"/>
  <c r="I2892" i="2"/>
  <c r="J2892" i="2" s="1"/>
  <c r="I2891" i="2"/>
  <c r="J2891" i="2" s="1"/>
  <c r="J2890" i="2"/>
  <c r="I2890" i="2"/>
  <c r="I2889" i="2"/>
  <c r="J2889" i="2" s="1"/>
  <c r="I2888" i="2"/>
  <c r="J2888" i="2" s="1"/>
  <c r="I2887" i="2"/>
  <c r="J2887" i="2" s="1"/>
  <c r="I2886" i="2"/>
  <c r="J2886" i="2" s="1"/>
  <c r="I2885" i="2"/>
  <c r="J2885" i="2" s="1"/>
  <c r="I2884" i="2"/>
  <c r="J2884" i="2" s="1"/>
  <c r="I2883" i="2"/>
  <c r="J2883" i="2" s="1"/>
  <c r="I2882" i="2"/>
  <c r="J2882" i="2" s="1"/>
  <c r="I2881" i="2"/>
  <c r="J2881" i="2" s="1"/>
  <c r="I2880" i="2"/>
  <c r="J2880" i="2" s="1"/>
  <c r="I2879" i="2"/>
  <c r="J2879" i="2" s="1"/>
  <c r="I2878" i="2"/>
  <c r="J2878" i="2" s="1"/>
  <c r="I2877" i="2"/>
  <c r="J2877" i="2" s="1"/>
  <c r="I2876" i="2"/>
  <c r="J2876" i="2" s="1"/>
  <c r="I2875" i="2"/>
  <c r="J2875" i="2" s="1"/>
  <c r="I2874" i="2"/>
  <c r="J2874" i="2" s="1"/>
  <c r="I2873" i="2"/>
  <c r="J2873" i="2" s="1"/>
  <c r="I2872" i="2"/>
  <c r="J2872" i="2" s="1"/>
  <c r="I2871" i="2"/>
  <c r="J2871" i="2" s="1"/>
  <c r="I2870" i="2"/>
  <c r="J2870" i="2" s="1"/>
  <c r="I2869" i="2"/>
  <c r="J2869" i="2" s="1"/>
  <c r="I2868" i="2"/>
  <c r="J2868" i="2" s="1"/>
  <c r="I2867" i="2"/>
  <c r="J2867" i="2" s="1"/>
  <c r="I2866" i="2"/>
  <c r="J2866" i="2" s="1"/>
  <c r="I2865" i="2"/>
  <c r="J2865" i="2" s="1"/>
  <c r="I2864" i="2"/>
  <c r="J2864" i="2" s="1"/>
  <c r="I2863" i="2"/>
  <c r="J2863" i="2" s="1"/>
  <c r="I2862" i="2"/>
  <c r="J2862" i="2" s="1"/>
  <c r="I2861" i="2"/>
  <c r="J2861" i="2" s="1"/>
  <c r="I2860" i="2"/>
  <c r="J2860" i="2" s="1"/>
  <c r="I2859" i="2"/>
  <c r="J2859" i="2" s="1"/>
  <c r="I2858" i="2"/>
  <c r="J2858" i="2" s="1"/>
  <c r="I2857" i="2"/>
  <c r="J2857" i="2" s="1"/>
  <c r="I2856" i="2"/>
  <c r="J2856" i="2" s="1"/>
  <c r="I2855" i="2"/>
  <c r="J2855" i="2" s="1"/>
  <c r="I2854" i="2"/>
  <c r="J2854" i="2" s="1"/>
  <c r="I2853" i="2"/>
  <c r="J2853" i="2" s="1"/>
  <c r="I2852" i="2"/>
  <c r="J2852" i="2" s="1"/>
  <c r="I2851" i="2"/>
  <c r="J2851" i="2" s="1"/>
  <c r="I2850" i="2"/>
  <c r="J2850" i="2" s="1"/>
  <c r="I2849" i="2"/>
  <c r="J2849" i="2" s="1"/>
  <c r="I2848" i="2"/>
  <c r="J2848" i="2" s="1"/>
  <c r="I2847" i="2"/>
  <c r="J2847" i="2" s="1"/>
  <c r="I2846" i="2"/>
  <c r="J2846" i="2" s="1"/>
  <c r="I2845" i="2"/>
  <c r="J2845" i="2" s="1"/>
  <c r="I2844" i="2"/>
  <c r="J2844" i="2" s="1"/>
  <c r="I2843" i="2"/>
  <c r="J2843" i="2" s="1"/>
  <c r="I2842" i="2"/>
  <c r="J2842" i="2" s="1"/>
  <c r="I2841" i="2"/>
  <c r="J2841" i="2" s="1"/>
  <c r="I2840" i="2"/>
  <c r="J2840" i="2" s="1"/>
  <c r="I2839" i="2"/>
  <c r="J2839" i="2" s="1"/>
  <c r="I2838" i="2"/>
  <c r="J2838" i="2" s="1"/>
  <c r="I2837" i="2"/>
  <c r="J2837" i="2" s="1"/>
  <c r="I2836" i="2"/>
  <c r="J2836" i="2" s="1"/>
  <c r="I2835" i="2"/>
  <c r="J2835" i="2" s="1"/>
  <c r="I2834" i="2"/>
  <c r="J2834" i="2" s="1"/>
  <c r="I2833" i="2"/>
  <c r="J2833" i="2" s="1"/>
  <c r="I2832" i="2"/>
  <c r="J2832" i="2" s="1"/>
  <c r="I2831" i="2"/>
  <c r="J2831" i="2" s="1"/>
  <c r="I2830" i="2"/>
  <c r="J2830" i="2" s="1"/>
  <c r="I2829" i="2"/>
  <c r="J2829" i="2" s="1"/>
  <c r="I2828" i="2"/>
  <c r="J2828" i="2" s="1"/>
  <c r="I2827" i="2"/>
  <c r="J2827" i="2" s="1"/>
  <c r="I2826" i="2"/>
  <c r="J2826" i="2" s="1"/>
  <c r="I2825" i="2"/>
  <c r="J2825" i="2" s="1"/>
  <c r="I2824" i="2"/>
  <c r="J2824" i="2" s="1"/>
  <c r="I2823" i="2"/>
  <c r="J2823" i="2" s="1"/>
  <c r="I2822" i="2"/>
  <c r="J2822" i="2" s="1"/>
  <c r="I2821" i="2"/>
  <c r="J2821" i="2" s="1"/>
  <c r="I2820" i="2"/>
  <c r="J2820" i="2" s="1"/>
  <c r="I2819" i="2"/>
  <c r="J2819" i="2" s="1"/>
  <c r="I2818" i="2"/>
  <c r="J2818" i="2" s="1"/>
  <c r="I2817" i="2"/>
  <c r="J2817" i="2" s="1"/>
  <c r="I2816" i="2"/>
  <c r="J2816" i="2" s="1"/>
  <c r="I2815" i="2"/>
  <c r="J2815" i="2" s="1"/>
  <c r="I2814" i="2"/>
  <c r="J2814" i="2" s="1"/>
  <c r="I2813" i="2"/>
  <c r="J2813" i="2" s="1"/>
  <c r="I2812" i="2"/>
  <c r="J2812" i="2" s="1"/>
  <c r="I2811" i="2"/>
  <c r="J2811" i="2" s="1"/>
  <c r="I2810" i="2"/>
  <c r="J2810" i="2" s="1"/>
  <c r="I2809" i="2"/>
  <c r="J2809" i="2" s="1"/>
  <c r="I2808" i="2"/>
  <c r="J2808" i="2" s="1"/>
  <c r="I2807" i="2"/>
  <c r="J2807" i="2" s="1"/>
  <c r="I2806" i="2"/>
  <c r="J2806" i="2" s="1"/>
  <c r="I2805" i="2"/>
  <c r="J2805" i="2" s="1"/>
  <c r="I2804" i="2"/>
  <c r="J2804" i="2" s="1"/>
  <c r="I2803" i="2"/>
  <c r="J2803" i="2" s="1"/>
  <c r="I2802" i="2"/>
  <c r="J2802" i="2" s="1"/>
  <c r="I2801" i="2"/>
  <c r="J2801" i="2" s="1"/>
  <c r="I2800" i="2"/>
  <c r="J2800" i="2" s="1"/>
  <c r="I2799" i="2"/>
  <c r="J2799" i="2" s="1"/>
  <c r="I2798" i="2"/>
  <c r="J2798" i="2" s="1"/>
  <c r="I2797" i="2"/>
  <c r="J2797" i="2" s="1"/>
  <c r="I2796" i="2"/>
  <c r="J2796" i="2" s="1"/>
  <c r="I2795" i="2"/>
  <c r="J2795" i="2" s="1"/>
  <c r="I2794" i="2"/>
  <c r="J2794" i="2" s="1"/>
  <c r="I2793" i="2"/>
  <c r="J2793" i="2" s="1"/>
  <c r="I2792" i="2"/>
  <c r="J2792" i="2" s="1"/>
  <c r="I2791" i="2"/>
  <c r="J2791" i="2" s="1"/>
  <c r="I2790" i="2"/>
  <c r="J2790" i="2" s="1"/>
  <c r="I2789" i="2"/>
  <c r="J2789" i="2" s="1"/>
  <c r="I2788" i="2"/>
  <c r="J2788" i="2" s="1"/>
  <c r="I2787" i="2"/>
  <c r="J2787" i="2" s="1"/>
  <c r="I2786" i="2"/>
  <c r="J2786" i="2" s="1"/>
  <c r="I2785" i="2"/>
  <c r="J2785" i="2" s="1"/>
  <c r="I2784" i="2"/>
  <c r="J2784" i="2" s="1"/>
  <c r="I2783" i="2"/>
  <c r="J2783" i="2" s="1"/>
  <c r="I2782" i="2"/>
  <c r="J2782" i="2" s="1"/>
  <c r="I2781" i="2"/>
  <c r="J2781" i="2" s="1"/>
  <c r="I2780" i="2"/>
  <c r="J2780" i="2" s="1"/>
  <c r="I2779" i="2"/>
  <c r="J2779" i="2" s="1"/>
  <c r="I2778" i="2"/>
  <c r="J2778" i="2" s="1"/>
  <c r="I2777" i="2"/>
  <c r="J2777" i="2" s="1"/>
  <c r="I2776" i="2"/>
  <c r="J2776" i="2" s="1"/>
  <c r="I2775" i="2"/>
  <c r="J2775" i="2" s="1"/>
  <c r="I2774" i="2"/>
  <c r="J2774" i="2" s="1"/>
  <c r="I2773" i="2"/>
  <c r="J2773" i="2" s="1"/>
  <c r="I2772" i="2"/>
  <c r="J2772" i="2" s="1"/>
  <c r="I2771" i="2"/>
  <c r="J2771" i="2" s="1"/>
  <c r="I2770" i="2"/>
  <c r="J2770" i="2" s="1"/>
  <c r="I2769" i="2"/>
  <c r="J2769" i="2" s="1"/>
  <c r="I2768" i="2"/>
  <c r="J2768" i="2" s="1"/>
  <c r="I2767" i="2"/>
  <c r="J2767" i="2" s="1"/>
  <c r="I2766" i="2"/>
  <c r="J2766" i="2" s="1"/>
  <c r="I2765" i="2"/>
  <c r="J2765" i="2" s="1"/>
  <c r="I2764" i="2"/>
  <c r="J2764" i="2" s="1"/>
  <c r="I2763" i="2"/>
  <c r="J2763" i="2" s="1"/>
  <c r="I2762" i="2"/>
  <c r="J2762" i="2" s="1"/>
  <c r="I2761" i="2"/>
  <c r="J2761" i="2" s="1"/>
  <c r="I2760" i="2"/>
  <c r="J2760" i="2" s="1"/>
  <c r="I2759" i="2"/>
  <c r="J2759" i="2" s="1"/>
  <c r="I2758" i="2"/>
  <c r="J2758" i="2" s="1"/>
  <c r="I2757" i="2"/>
  <c r="J2757" i="2" s="1"/>
  <c r="I2756" i="2"/>
  <c r="J2756" i="2" s="1"/>
  <c r="I2755" i="2"/>
  <c r="J2755" i="2" s="1"/>
  <c r="I2754" i="2"/>
  <c r="J2754" i="2" s="1"/>
  <c r="I2753" i="2"/>
  <c r="J2753" i="2" s="1"/>
  <c r="I2752" i="2"/>
  <c r="J2752" i="2" s="1"/>
  <c r="I2751" i="2"/>
  <c r="J2751" i="2" s="1"/>
  <c r="I2750" i="2"/>
  <c r="J2750" i="2" s="1"/>
  <c r="I2749" i="2"/>
  <c r="J2749" i="2" s="1"/>
  <c r="I2748" i="2"/>
  <c r="J2748" i="2" s="1"/>
  <c r="I2747" i="2"/>
  <c r="J2747" i="2" s="1"/>
  <c r="I2746" i="2"/>
  <c r="J2746" i="2" s="1"/>
  <c r="I2745" i="2"/>
  <c r="J2745" i="2" s="1"/>
  <c r="I2744" i="2"/>
  <c r="J2744" i="2" s="1"/>
  <c r="I2743" i="2"/>
  <c r="J2743" i="2" s="1"/>
  <c r="I2742" i="2"/>
  <c r="J2742" i="2" s="1"/>
  <c r="I2741" i="2"/>
  <c r="J2741" i="2" s="1"/>
  <c r="I2740" i="2"/>
  <c r="J2740" i="2" s="1"/>
  <c r="I2739" i="2"/>
  <c r="J2739" i="2" s="1"/>
  <c r="I2738" i="2"/>
  <c r="J2738" i="2" s="1"/>
  <c r="I2737" i="2"/>
  <c r="J2737" i="2" s="1"/>
  <c r="I2736" i="2"/>
  <c r="J2736" i="2" s="1"/>
  <c r="I2735" i="2"/>
  <c r="J2735" i="2" s="1"/>
  <c r="I2734" i="2"/>
  <c r="J2734" i="2" s="1"/>
  <c r="I2733" i="2"/>
  <c r="J2733" i="2" s="1"/>
  <c r="I2732" i="2"/>
  <c r="J2732" i="2" s="1"/>
  <c r="I2731" i="2"/>
  <c r="J2731" i="2" s="1"/>
  <c r="I2730" i="2"/>
  <c r="J2730" i="2" s="1"/>
  <c r="I2729" i="2"/>
  <c r="J2729" i="2" s="1"/>
  <c r="I2728" i="2"/>
  <c r="J2728" i="2" s="1"/>
  <c r="I2727" i="2"/>
  <c r="J2727" i="2" s="1"/>
  <c r="I2726" i="2"/>
  <c r="J2726" i="2" s="1"/>
  <c r="I2725" i="2"/>
  <c r="J2725" i="2" s="1"/>
  <c r="I2724" i="2"/>
  <c r="J2724" i="2" s="1"/>
  <c r="I2723" i="2"/>
  <c r="J2723" i="2" s="1"/>
  <c r="I2722" i="2"/>
  <c r="J2722" i="2" s="1"/>
  <c r="I2721" i="2"/>
  <c r="J2721" i="2" s="1"/>
  <c r="I2720" i="2"/>
  <c r="J2720" i="2" s="1"/>
  <c r="I2719" i="2"/>
  <c r="J2719" i="2" s="1"/>
  <c r="I2718" i="2"/>
  <c r="J2718" i="2" s="1"/>
  <c r="I2717" i="2"/>
  <c r="J2717" i="2" s="1"/>
  <c r="I2716" i="2"/>
  <c r="J2716" i="2" s="1"/>
  <c r="I2715" i="2"/>
  <c r="J2715" i="2" s="1"/>
  <c r="I2714" i="2"/>
  <c r="J2714" i="2" s="1"/>
  <c r="I2713" i="2"/>
  <c r="J2713" i="2" s="1"/>
  <c r="I2712" i="2"/>
  <c r="J2712" i="2" s="1"/>
  <c r="I2711" i="2"/>
  <c r="J2711" i="2" s="1"/>
  <c r="I2710" i="2"/>
  <c r="J2710" i="2" s="1"/>
  <c r="I2709" i="2"/>
  <c r="J2709" i="2" s="1"/>
  <c r="I2708" i="2"/>
  <c r="J2708" i="2" s="1"/>
  <c r="I2707" i="2"/>
  <c r="J2707" i="2" s="1"/>
  <c r="I2706" i="2"/>
  <c r="J2706" i="2" s="1"/>
  <c r="I2705" i="2"/>
  <c r="J2705" i="2" s="1"/>
  <c r="I2704" i="2"/>
  <c r="J2704" i="2" s="1"/>
  <c r="I2703" i="2"/>
  <c r="J2703" i="2" s="1"/>
  <c r="I2702" i="2"/>
  <c r="J2702" i="2" s="1"/>
  <c r="I2701" i="2"/>
  <c r="J2701" i="2" s="1"/>
  <c r="I2700" i="2"/>
  <c r="J2700" i="2" s="1"/>
  <c r="I2699" i="2"/>
  <c r="J2699" i="2" s="1"/>
  <c r="I2698" i="2"/>
  <c r="J2698" i="2" s="1"/>
  <c r="I2697" i="2"/>
  <c r="J2697" i="2" s="1"/>
  <c r="I2696" i="2"/>
  <c r="J2696" i="2" s="1"/>
  <c r="I2695" i="2"/>
  <c r="J2695" i="2" s="1"/>
  <c r="I2694" i="2"/>
  <c r="J2694" i="2" s="1"/>
  <c r="I2693" i="2"/>
  <c r="J2693" i="2" s="1"/>
  <c r="I2692" i="2"/>
  <c r="J2692" i="2" s="1"/>
  <c r="I2691" i="2"/>
  <c r="J2691" i="2" s="1"/>
  <c r="I2690" i="2"/>
  <c r="J2690" i="2" s="1"/>
  <c r="I2689" i="2"/>
  <c r="J2689" i="2" s="1"/>
  <c r="I2688" i="2"/>
  <c r="J2688" i="2" s="1"/>
  <c r="I2687" i="2"/>
  <c r="J2687" i="2" s="1"/>
  <c r="I2686" i="2"/>
  <c r="J2686" i="2" s="1"/>
  <c r="I2685" i="2"/>
  <c r="J2685" i="2" s="1"/>
  <c r="I2684" i="2"/>
  <c r="J2684" i="2" s="1"/>
  <c r="I2683" i="2"/>
  <c r="J2683" i="2" s="1"/>
  <c r="I2682" i="2"/>
  <c r="J2682" i="2" s="1"/>
  <c r="I2681" i="2"/>
  <c r="J2681" i="2" s="1"/>
  <c r="I2680" i="2"/>
  <c r="J2680" i="2" s="1"/>
  <c r="I2679" i="2"/>
  <c r="J2679" i="2" s="1"/>
  <c r="I2678" i="2"/>
  <c r="J2678" i="2" s="1"/>
  <c r="I2677" i="2"/>
  <c r="J2677" i="2" s="1"/>
  <c r="I2676" i="2"/>
  <c r="J2676" i="2" s="1"/>
  <c r="I2675" i="2"/>
  <c r="J2675" i="2" s="1"/>
  <c r="I2674" i="2"/>
  <c r="J2674" i="2" s="1"/>
  <c r="I2673" i="2"/>
  <c r="J2673" i="2" s="1"/>
  <c r="I2672" i="2"/>
  <c r="J2672" i="2" s="1"/>
  <c r="I2671" i="2"/>
  <c r="J2671" i="2" s="1"/>
  <c r="I2670" i="2"/>
  <c r="J2670" i="2" s="1"/>
  <c r="I2669" i="2"/>
  <c r="J2669" i="2" s="1"/>
  <c r="I2668" i="2"/>
  <c r="J2668" i="2" s="1"/>
  <c r="I2667" i="2"/>
  <c r="J2667" i="2" s="1"/>
  <c r="I2666" i="2"/>
  <c r="J2666" i="2" s="1"/>
  <c r="I2665" i="2"/>
  <c r="J2665" i="2" s="1"/>
  <c r="I2664" i="2"/>
  <c r="J2664" i="2" s="1"/>
  <c r="I2663" i="2"/>
  <c r="J2663" i="2" s="1"/>
  <c r="I2662" i="2"/>
  <c r="J2662" i="2" s="1"/>
  <c r="I2661" i="2"/>
  <c r="J2661" i="2" s="1"/>
  <c r="I2660" i="2"/>
  <c r="J2660" i="2" s="1"/>
  <c r="I2659" i="2"/>
  <c r="J2659" i="2" s="1"/>
  <c r="I2658" i="2"/>
  <c r="J2658" i="2" s="1"/>
  <c r="I2657" i="2"/>
  <c r="J2657" i="2" s="1"/>
  <c r="I2656" i="2"/>
  <c r="J2656" i="2" s="1"/>
  <c r="I2655" i="2"/>
  <c r="J2655" i="2" s="1"/>
  <c r="I2654" i="2"/>
  <c r="J2654" i="2" s="1"/>
  <c r="I2653" i="2"/>
  <c r="J2653" i="2" s="1"/>
  <c r="I2652" i="2"/>
  <c r="J2652" i="2" s="1"/>
  <c r="I2651" i="2"/>
  <c r="J2651" i="2" s="1"/>
  <c r="I2650" i="2"/>
  <c r="J2650" i="2" s="1"/>
  <c r="I2649" i="2"/>
  <c r="J2649" i="2" s="1"/>
  <c r="I2648" i="2"/>
  <c r="J2648" i="2" s="1"/>
  <c r="I2647" i="2"/>
  <c r="J2647" i="2" s="1"/>
  <c r="I2646" i="2"/>
  <c r="J2646" i="2" s="1"/>
  <c r="I2645" i="2"/>
  <c r="J2645" i="2" s="1"/>
  <c r="I2644" i="2"/>
  <c r="J2644" i="2" s="1"/>
  <c r="I2643" i="2"/>
  <c r="J2643" i="2" s="1"/>
  <c r="J2642" i="2"/>
  <c r="I2642" i="2"/>
  <c r="I2641" i="2"/>
  <c r="J2641" i="2" s="1"/>
  <c r="I2640" i="2"/>
  <c r="J2640" i="2" s="1"/>
  <c r="I2639" i="2"/>
  <c r="J2639" i="2" s="1"/>
  <c r="I2638" i="2"/>
  <c r="J2638" i="2" s="1"/>
  <c r="J2637" i="2"/>
  <c r="I2637" i="2"/>
  <c r="I2636" i="2"/>
  <c r="J2636" i="2" s="1"/>
  <c r="I2635" i="2"/>
  <c r="J2635" i="2" s="1"/>
  <c r="I2634" i="2"/>
  <c r="J2634" i="2" s="1"/>
  <c r="I2633" i="2"/>
  <c r="J2633" i="2" s="1"/>
  <c r="I2632" i="2"/>
  <c r="J2632" i="2" s="1"/>
  <c r="I2631" i="2"/>
  <c r="J2631" i="2" s="1"/>
  <c r="J2630" i="2"/>
  <c r="I2630" i="2"/>
  <c r="I2629" i="2"/>
  <c r="J2629" i="2" s="1"/>
  <c r="I2628" i="2"/>
  <c r="J2628" i="2" s="1"/>
  <c r="I2627" i="2"/>
  <c r="J2627" i="2" s="1"/>
  <c r="I2626" i="2"/>
  <c r="J2626" i="2" s="1"/>
  <c r="I2625" i="2"/>
  <c r="J2625" i="2" s="1"/>
  <c r="I2624" i="2"/>
  <c r="J2624" i="2" s="1"/>
  <c r="I2623" i="2"/>
  <c r="J2623" i="2" s="1"/>
  <c r="I2622" i="2"/>
  <c r="J2622" i="2" s="1"/>
  <c r="I2621" i="2"/>
  <c r="J2621" i="2" s="1"/>
  <c r="I2620" i="2"/>
  <c r="J2620" i="2" s="1"/>
  <c r="I2619" i="2"/>
  <c r="J2619" i="2" s="1"/>
  <c r="I2618" i="2"/>
  <c r="J2618" i="2" s="1"/>
  <c r="I2617" i="2"/>
  <c r="J2617" i="2" s="1"/>
  <c r="I2616" i="2"/>
  <c r="J2616" i="2" s="1"/>
  <c r="I2615" i="2"/>
  <c r="J2615" i="2" s="1"/>
  <c r="I2614" i="2"/>
  <c r="J2614" i="2" s="1"/>
  <c r="I2613" i="2"/>
  <c r="J2613" i="2" s="1"/>
  <c r="I2612" i="2"/>
  <c r="J2612" i="2" s="1"/>
  <c r="I2611" i="2"/>
  <c r="J2611" i="2" s="1"/>
  <c r="I2610" i="2"/>
  <c r="J2610" i="2" s="1"/>
  <c r="I2609" i="2"/>
  <c r="J2609" i="2" s="1"/>
  <c r="I2608" i="2"/>
  <c r="J2608" i="2" s="1"/>
  <c r="I2607" i="2"/>
  <c r="J2607" i="2" s="1"/>
  <c r="I2606" i="2"/>
  <c r="J2606" i="2" s="1"/>
  <c r="I2605" i="2"/>
  <c r="J2605" i="2" s="1"/>
  <c r="I2604" i="2"/>
  <c r="J2604" i="2" s="1"/>
  <c r="I2603" i="2"/>
  <c r="J2603" i="2" s="1"/>
  <c r="I2602" i="2"/>
  <c r="J2602" i="2" s="1"/>
  <c r="I2601" i="2"/>
  <c r="J2601" i="2" s="1"/>
  <c r="I2600" i="2"/>
  <c r="J2600" i="2" s="1"/>
  <c r="I2599" i="2"/>
  <c r="J2599" i="2" s="1"/>
  <c r="I2598" i="2"/>
  <c r="J2598" i="2" s="1"/>
  <c r="I2597" i="2"/>
  <c r="J2597" i="2" s="1"/>
  <c r="I2596" i="2"/>
  <c r="J2596" i="2" s="1"/>
  <c r="I2595" i="2"/>
  <c r="J2595" i="2" s="1"/>
  <c r="I2594" i="2"/>
  <c r="J2594" i="2" s="1"/>
  <c r="I2593" i="2"/>
  <c r="J2593" i="2" s="1"/>
  <c r="I2592" i="2"/>
  <c r="J2592" i="2" s="1"/>
  <c r="I2591" i="2"/>
  <c r="J2591" i="2" s="1"/>
  <c r="I2590" i="2"/>
  <c r="J2590" i="2" s="1"/>
  <c r="I2589" i="2"/>
  <c r="J2589" i="2" s="1"/>
  <c r="I2588" i="2"/>
  <c r="J2588" i="2" s="1"/>
  <c r="I2587" i="2"/>
  <c r="J2587" i="2" s="1"/>
  <c r="I2586" i="2"/>
  <c r="J2586" i="2" s="1"/>
  <c r="I2585" i="2"/>
  <c r="J2585" i="2" s="1"/>
  <c r="I2584" i="2"/>
  <c r="J2584" i="2" s="1"/>
  <c r="I2583" i="2"/>
  <c r="J2583" i="2" s="1"/>
  <c r="I2582" i="2"/>
  <c r="J2582" i="2" s="1"/>
  <c r="I2581" i="2"/>
  <c r="J2581" i="2" s="1"/>
  <c r="I2580" i="2"/>
  <c r="J2580" i="2" s="1"/>
  <c r="I2579" i="2"/>
  <c r="J2579" i="2" s="1"/>
  <c r="I2578" i="2"/>
  <c r="J2578" i="2" s="1"/>
  <c r="I2577" i="2"/>
  <c r="J2577" i="2" s="1"/>
  <c r="I2576" i="2"/>
  <c r="J2576" i="2" s="1"/>
  <c r="I2575" i="2"/>
  <c r="J2575" i="2" s="1"/>
  <c r="I2574" i="2"/>
  <c r="J2574" i="2" s="1"/>
  <c r="I2573" i="2"/>
  <c r="J2573" i="2" s="1"/>
  <c r="I2572" i="2"/>
  <c r="J2572" i="2" s="1"/>
  <c r="I2571" i="2"/>
  <c r="J2571" i="2" s="1"/>
  <c r="I2570" i="2"/>
  <c r="J2570" i="2" s="1"/>
  <c r="I2569" i="2"/>
  <c r="J2569" i="2" s="1"/>
  <c r="I2568" i="2"/>
  <c r="J2568" i="2" s="1"/>
  <c r="I2567" i="2"/>
  <c r="J2567" i="2" s="1"/>
  <c r="I2566" i="2"/>
  <c r="J2566" i="2" s="1"/>
  <c r="I2565" i="2"/>
  <c r="J2565" i="2" s="1"/>
  <c r="I2564" i="2"/>
  <c r="J2564" i="2" s="1"/>
  <c r="I2563" i="2"/>
  <c r="J2563" i="2" s="1"/>
  <c r="I2562" i="2"/>
  <c r="J2562" i="2" s="1"/>
  <c r="I2561" i="2"/>
  <c r="J2561" i="2" s="1"/>
  <c r="I2560" i="2"/>
  <c r="J2560" i="2" s="1"/>
  <c r="I2559" i="2"/>
  <c r="J2559" i="2" s="1"/>
  <c r="I2558" i="2"/>
  <c r="J2558" i="2" s="1"/>
  <c r="I2557" i="2"/>
  <c r="J2557" i="2" s="1"/>
  <c r="I2556" i="2"/>
  <c r="J2556" i="2" s="1"/>
  <c r="I2555" i="2"/>
  <c r="J2555" i="2" s="1"/>
  <c r="I2554" i="2"/>
  <c r="J2554" i="2" s="1"/>
  <c r="I2553" i="2"/>
  <c r="J2553" i="2" s="1"/>
  <c r="I2552" i="2"/>
  <c r="J2552" i="2" s="1"/>
  <c r="I2551" i="2"/>
  <c r="J2551" i="2" s="1"/>
  <c r="I2550" i="2"/>
  <c r="J2550" i="2" s="1"/>
  <c r="I2549" i="2"/>
  <c r="J2549" i="2" s="1"/>
  <c r="I2548" i="2"/>
  <c r="J2548" i="2" s="1"/>
  <c r="I2547" i="2"/>
  <c r="J2547" i="2" s="1"/>
  <c r="I2546" i="2"/>
  <c r="J2546" i="2" s="1"/>
  <c r="I2545" i="2"/>
  <c r="J2545" i="2" s="1"/>
  <c r="I2544" i="2"/>
  <c r="J2544" i="2" s="1"/>
  <c r="I2543" i="2"/>
  <c r="J2543" i="2" s="1"/>
  <c r="I2542" i="2"/>
  <c r="J2542" i="2" s="1"/>
  <c r="I2541" i="2"/>
  <c r="J2541" i="2" s="1"/>
  <c r="I2540" i="2"/>
  <c r="J2540" i="2" s="1"/>
  <c r="I2539" i="2"/>
  <c r="J2539" i="2" s="1"/>
  <c r="I2538" i="2"/>
  <c r="J2538" i="2" s="1"/>
  <c r="I2537" i="2"/>
  <c r="J2537" i="2" s="1"/>
  <c r="I2536" i="2"/>
  <c r="J2536" i="2" s="1"/>
  <c r="I2535" i="2"/>
  <c r="J2535" i="2" s="1"/>
  <c r="I2534" i="2"/>
  <c r="J2534" i="2" s="1"/>
  <c r="I2533" i="2"/>
  <c r="J2533" i="2" s="1"/>
  <c r="I2532" i="2"/>
  <c r="J2532" i="2" s="1"/>
  <c r="I2531" i="2"/>
  <c r="J2531" i="2" s="1"/>
  <c r="I2530" i="2"/>
  <c r="J2530" i="2" s="1"/>
  <c r="I2529" i="2"/>
  <c r="J2529" i="2" s="1"/>
  <c r="I2528" i="2"/>
  <c r="J2528" i="2" s="1"/>
  <c r="I2527" i="2"/>
  <c r="J2527" i="2" s="1"/>
  <c r="I2526" i="2"/>
  <c r="J2526" i="2" s="1"/>
  <c r="I2525" i="2"/>
  <c r="J2525" i="2" s="1"/>
  <c r="I2524" i="2"/>
  <c r="J2524" i="2" s="1"/>
  <c r="I2523" i="2"/>
  <c r="J2523" i="2" s="1"/>
  <c r="I2522" i="2"/>
  <c r="J2522" i="2" s="1"/>
  <c r="I2521" i="2"/>
  <c r="J2521" i="2" s="1"/>
  <c r="I2520" i="2"/>
  <c r="J2520" i="2" s="1"/>
  <c r="I2519" i="2"/>
  <c r="J2519" i="2" s="1"/>
  <c r="I2518" i="2"/>
  <c r="J2518" i="2" s="1"/>
  <c r="I2517" i="2"/>
  <c r="J2517" i="2" s="1"/>
  <c r="I2516" i="2"/>
  <c r="J2516" i="2" s="1"/>
  <c r="I2515" i="2"/>
  <c r="J2515" i="2" s="1"/>
  <c r="I2514" i="2"/>
  <c r="J2514" i="2" s="1"/>
  <c r="I2513" i="2"/>
  <c r="J2513" i="2" s="1"/>
  <c r="I2512" i="2"/>
  <c r="J2512" i="2" s="1"/>
  <c r="I2511" i="2"/>
  <c r="J2511" i="2" s="1"/>
  <c r="I2510" i="2"/>
  <c r="J2510" i="2" s="1"/>
  <c r="I2509" i="2"/>
  <c r="J2509" i="2" s="1"/>
  <c r="I2508" i="2"/>
  <c r="J2508" i="2" s="1"/>
  <c r="I2507" i="2"/>
  <c r="J2507" i="2" s="1"/>
  <c r="I2506" i="2"/>
  <c r="J2506" i="2" s="1"/>
  <c r="I2505" i="2"/>
  <c r="J2505" i="2" s="1"/>
  <c r="I2504" i="2"/>
  <c r="J2504" i="2" s="1"/>
  <c r="I2503" i="2"/>
  <c r="J2503" i="2" s="1"/>
  <c r="I2502" i="2"/>
  <c r="J2502" i="2" s="1"/>
  <c r="I2501" i="2"/>
  <c r="J2501" i="2" s="1"/>
  <c r="I2500" i="2"/>
  <c r="J2500" i="2" s="1"/>
  <c r="I2499" i="2"/>
  <c r="J2499" i="2" s="1"/>
  <c r="I2498" i="2"/>
  <c r="J2498" i="2" s="1"/>
  <c r="I2497" i="2"/>
  <c r="J2497" i="2" s="1"/>
  <c r="I2496" i="2"/>
  <c r="J2496" i="2" s="1"/>
  <c r="I2495" i="2"/>
  <c r="J2495" i="2" s="1"/>
  <c r="I2494" i="2"/>
  <c r="J2494" i="2" s="1"/>
  <c r="I2493" i="2"/>
  <c r="J2493" i="2" s="1"/>
  <c r="I2492" i="2"/>
  <c r="J2492" i="2" s="1"/>
  <c r="I2491" i="2"/>
  <c r="J2491" i="2" s="1"/>
  <c r="I2490" i="2"/>
  <c r="J2490" i="2" s="1"/>
  <c r="I2489" i="2"/>
  <c r="J2489" i="2" s="1"/>
  <c r="I2488" i="2"/>
  <c r="J2488" i="2" s="1"/>
  <c r="I2487" i="2"/>
  <c r="J2487" i="2" s="1"/>
  <c r="I2486" i="2"/>
  <c r="J2486" i="2" s="1"/>
  <c r="I2485" i="2"/>
  <c r="J2485" i="2" s="1"/>
  <c r="I2484" i="2"/>
  <c r="J2484" i="2" s="1"/>
  <c r="I2483" i="2"/>
  <c r="J2483" i="2" s="1"/>
  <c r="I2482" i="2"/>
  <c r="J2482" i="2" s="1"/>
  <c r="I2481" i="2"/>
  <c r="J2481" i="2" s="1"/>
  <c r="I2480" i="2"/>
  <c r="J2480" i="2" s="1"/>
  <c r="I2479" i="2"/>
  <c r="J2479" i="2" s="1"/>
  <c r="I2478" i="2"/>
  <c r="J2478" i="2" s="1"/>
  <c r="I2477" i="2"/>
  <c r="J2477" i="2" s="1"/>
  <c r="I2476" i="2"/>
  <c r="J2476" i="2" s="1"/>
  <c r="I2475" i="2"/>
  <c r="J2475" i="2" s="1"/>
  <c r="I2474" i="2"/>
  <c r="J2474" i="2" s="1"/>
  <c r="I2473" i="2"/>
  <c r="J2473" i="2" s="1"/>
  <c r="I2472" i="2"/>
  <c r="J2472" i="2" s="1"/>
  <c r="I2471" i="2"/>
  <c r="J2471" i="2" s="1"/>
  <c r="I2470" i="2"/>
  <c r="J2470" i="2" s="1"/>
  <c r="I2469" i="2"/>
  <c r="J2469" i="2" s="1"/>
  <c r="I2468" i="2"/>
  <c r="J2468" i="2" s="1"/>
  <c r="I2467" i="2"/>
  <c r="J2467" i="2" s="1"/>
  <c r="I2466" i="2"/>
  <c r="J2466" i="2" s="1"/>
  <c r="I2465" i="2"/>
  <c r="J2465" i="2" s="1"/>
  <c r="I2464" i="2"/>
  <c r="J2464" i="2" s="1"/>
  <c r="I2463" i="2"/>
  <c r="J2463" i="2" s="1"/>
  <c r="I2462" i="2"/>
  <c r="J2462" i="2" s="1"/>
  <c r="I2461" i="2"/>
  <c r="J2461" i="2" s="1"/>
  <c r="I2460" i="2"/>
  <c r="J2460" i="2" s="1"/>
  <c r="I2459" i="2"/>
  <c r="J2459" i="2" s="1"/>
  <c r="I2458" i="2"/>
  <c r="J2458" i="2" s="1"/>
  <c r="I2457" i="2"/>
  <c r="J2457" i="2" s="1"/>
  <c r="I2456" i="2"/>
  <c r="J2456" i="2" s="1"/>
  <c r="I2455" i="2"/>
  <c r="J2455" i="2" s="1"/>
  <c r="I2454" i="2"/>
  <c r="J2454" i="2" s="1"/>
  <c r="I2453" i="2"/>
  <c r="J2453" i="2" s="1"/>
  <c r="I2452" i="2"/>
  <c r="J2452" i="2" s="1"/>
  <c r="I2451" i="2"/>
  <c r="J2451" i="2" s="1"/>
  <c r="J2450" i="2"/>
  <c r="I2450" i="2"/>
  <c r="I2449" i="2"/>
  <c r="J2449" i="2" s="1"/>
  <c r="I2448" i="2"/>
  <c r="J2448" i="2" s="1"/>
  <c r="I2447" i="2"/>
  <c r="J2447" i="2" s="1"/>
  <c r="I2446" i="2"/>
  <c r="J2446" i="2" s="1"/>
  <c r="I2445" i="2"/>
  <c r="J2445" i="2" s="1"/>
  <c r="I2444" i="2"/>
  <c r="J2444" i="2" s="1"/>
  <c r="I2443" i="2"/>
  <c r="J2443" i="2" s="1"/>
  <c r="I2442" i="2"/>
  <c r="J2442" i="2" s="1"/>
  <c r="I2441" i="2"/>
  <c r="J2441" i="2" s="1"/>
  <c r="I2440" i="2"/>
  <c r="J2440" i="2" s="1"/>
  <c r="I2439" i="2"/>
  <c r="J2439" i="2" s="1"/>
  <c r="I2438" i="2"/>
  <c r="J2438" i="2" s="1"/>
  <c r="I2437" i="2"/>
  <c r="J2437" i="2" s="1"/>
  <c r="I2436" i="2"/>
  <c r="J2436" i="2" s="1"/>
  <c r="I2435" i="2"/>
  <c r="J2435" i="2" s="1"/>
  <c r="I2434" i="2"/>
  <c r="J2434" i="2" s="1"/>
  <c r="I2433" i="2"/>
  <c r="J2433" i="2" s="1"/>
  <c r="I2432" i="2"/>
  <c r="J2432" i="2" s="1"/>
  <c r="I2431" i="2"/>
  <c r="J2431" i="2" s="1"/>
  <c r="I2430" i="2"/>
  <c r="J2430" i="2" s="1"/>
  <c r="I2429" i="2"/>
  <c r="J2429" i="2" s="1"/>
  <c r="I2428" i="2"/>
  <c r="J2428" i="2" s="1"/>
  <c r="I2427" i="2"/>
  <c r="J2427" i="2" s="1"/>
  <c r="I2426" i="2"/>
  <c r="J2426" i="2" s="1"/>
  <c r="I2425" i="2"/>
  <c r="J2425" i="2" s="1"/>
  <c r="I2424" i="2"/>
  <c r="J2424" i="2" s="1"/>
  <c r="I2423" i="2"/>
  <c r="J2423" i="2" s="1"/>
  <c r="I2422" i="2"/>
  <c r="J2422" i="2" s="1"/>
  <c r="I2421" i="2"/>
  <c r="J2421" i="2" s="1"/>
  <c r="I2420" i="2"/>
  <c r="J2420" i="2" s="1"/>
  <c r="I2419" i="2"/>
  <c r="J2419" i="2" s="1"/>
  <c r="I2418" i="2"/>
  <c r="J2418" i="2" s="1"/>
  <c r="I2417" i="2"/>
  <c r="J2417" i="2" s="1"/>
  <c r="I2416" i="2"/>
  <c r="J2416" i="2" s="1"/>
  <c r="I2415" i="2"/>
  <c r="J2415" i="2" s="1"/>
  <c r="I2414" i="2"/>
  <c r="J2414" i="2" s="1"/>
  <c r="I2413" i="2"/>
  <c r="J2413" i="2" s="1"/>
  <c r="I2412" i="2"/>
  <c r="J2412" i="2" s="1"/>
  <c r="I2411" i="2"/>
  <c r="J2411" i="2" s="1"/>
  <c r="I2410" i="2"/>
  <c r="J2410" i="2" s="1"/>
  <c r="J2409" i="2"/>
  <c r="I2409" i="2"/>
  <c r="I2408" i="2"/>
  <c r="J2408" i="2" s="1"/>
  <c r="I2407" i="2"/>
  <c r="J2407" i="2" s="1"/>
  <c r="I2406" i="2"/>
  <c r="J2406" i="2" s="1"/>
  <c r="I2405" i="2"/>
  <c r="J2405" i="2" s="1"/>
  <c r="I2404" i="2"/>
  <c r="J2404" i="2" s="1"/>
  <c r="I2403" i="2"/>
  <c r="J2403" i="2" s="1"/>
  <c r="I2402" i="2"/>
  <c r="J2402" i="2" s="1"/>
  <c r="I2401" i="2"/>
  <c r="J2401" i="2" s="1"/>
  <c r="I2400" i="2"/>
  <c r="J2400" i="2" s="1"/>
  <c r="I2399" i="2"/>
  <c r="J2399" i="2" s="1"/>
  <c r="I2398" i="2"/>
  <c r="J2398" i="2" s="1"/>
  <c r="I2397" i="2"/>
  <c r="J2397" i="2" s="1"/>
  <c r="I2396" i="2"/>
  <c r="J2396" i="2" s="1"/>
  <c r="I2395" i="2"/>
  <c r="J2395" i="2" s="1"/>
  <c r="I2394" i="2"/>
  <c r="J2394" i="2" s="1"/>
  <c r="I2393" i="2"/>
  <c r="J2393" i="2" s="1"/>
  <c r="I2392" i="2"/>
  <c r="J2392" i="2" s="1"/>
  <c r="I2391" i="2"/>
  <c r="J2391" i="2" s="1"/>
  <c r="I2390" i="2"/>
  <c r="J2390" i="2" s="1"/>
  <c r="I2389" i="2"/>
  <c r="J2389" i="2" s="1"/>
  <c r="I2388" i="2"/>
  <c r="J2388" i="2" s="1"/>
  <c r="I2387" i="2"/>
  <c r="J2387" i="2" s="1"/>
  <c r="I2386" i="2"/>
  <c r="J2386" i="2" s="1"/>
  <c r="I2385" i="2"/>
  <c r="J2385" i="2" s="1"/>
  <c r="I2384" i="2"/>
  <c r="J2384" i="2" s="1"/>
  <c r="I2383" i="2"/>
  <c r="J2383" i="2" s="1"/>
  <c r="I2382" i="2"/>
  <c r="J2382" i="2" s="1"/>
  <c r="I2381" i="2"/>
  <c r="J2381" i="2" s="1"/>
  <c r="I2380" i="2"/>
  <c r="J2380" i="2" s="1"/>
  <c r="I2379" i="2"/>
  <c r="J2379" i="2" s="1"/>
  <c r="I2378" i="2"/>
  <c r="J2378" i="2" s="1"/>
  <c r="I2377" i="2"/>
  <c r="J2377" i="2" s="1"/>
  <c r="I2376" i="2"/>
  <c r="J2376" i="2" s="1"/>
  <c r="I2375" i="2"/>
  <c r="J2375" i="2" s="1"/>
  <c r="I2374" i="2"/>
  <c r="J2374" i="2" s="1"/>
  <c r="I2373" i="2"/>
  <c r="J2373" i="2" s="1"/>
  <c r="I2372" i="2"/>
  <c r="J2372" i="2" s="1"/>
  <c r="I2371" i="2"/>
  <c r="J2371" i="2" s="1"/>
  <c r="I2370" i="2"/>
  <c r="J2370" i="2" s="1"/>
  <c r="I2369" i="2"/>
  <c r="J2369" i="2" s="1"/>
  <c r="I2368" i="2"/>
  <c r="J2368" i="2" s="1"/>
  <c r="I2367" i="2"/>
  <c r="J2367" i="2" s="1"/>
  <c r="I2366" i="2"/>
  <c r="J2366" i="2" s="1"/>
  <c r="I2365" i="2"/>
  <c r="J2365" i="2" s="1"/>
  <c r="I2364" i="2"/>
  <c r="J2364" i="2" s="1"/>
  <c r="I2363" i="2"/>
  <c r="J2363" i="2" s="1"/>
  <c r="I2362" i="2"/>
  <c r="J2362" i="2" s="1"/>
  <c r="I2361" i="2"/>
  <c r="J2361" i="2" s="1"/>
  <c r="I2360" i="2"/>
  <c r="J2360" i="2" s="1"/>
  <c r="I2359" i="2"/>
  <c r="J2359" i="2" s="1"/>
  <c r="I2358" i="2"/>
  <c r="J2358" i="2" s="1"/>
  <c r="I2357" i="2"/>
  <c r="J2357" i="2" s="1"/>
  <c r="I2356" i="2"/>
  <c r="J2356" i="2" s="1"/>
  <c r="I2355" i="2"/>
  <c r="J2355" i="2" s="1"/>
  <c r="I2354" i="2"/>
  <c r="J2354" i="2" s="1"/>
  <c r="I2353" i="2"/>
  <c r="J2353" i="2" s="1"/>
  <c r="I2352" i="2"/>
  <c r="J2352" i="2" s="1"/>
  <c r="I2351" i="2"/>
  <c r="J2351" i="2" s="1"/>
  <c r="I2350" i="2"/>
  <c r="J2350" i="2" s="1"/>
  <c r="I2349" i="2"/>
  <c r="J2349" i="2" s="1"/>
  <c r="I2348" i="2"/>
  <c r="J2348" i="2" s="1"/>
  <c r="I2347" i="2"/>
  <c r="J2347" i="2" s="1"/>
  <c r="I2346" i="2"/>
  <c r="J2346" i="2" s="1"/>
  <c r="I2345" i="2"/>
  <c r="J2345" i="2" s="1"/>
  <c r="I2344" i="2"/>
  <c r="J2344" i="2" s="1"/>
  <c r="I2343" i="2"/>
  <c r="J2343" i="2" s="1"/>
  <c r="I2342" i="2"/>
  <c r="J2342" i="2" s="1"/>
  <c r="I2341" i="2"/>
  <c r="J2341" i="2" s="1"/>
  <c r="I2340" i="2"/>
  <c r="J2340" i="2" s="1"/>
  <c r="I2339" i="2"/>
  <c r="J2339" i="2" s="1"/>
  <c r="I2338" i="2"/>
  <c r="J2338" i="2" s="1"/>
  <c r="I2337" i="2"/>
  <c r="J2337" i="2" s="1"/>
  <c r="I2336" i="2"/>
  <c r="J2336" i="2" s="1"/>
  <c r="I2335" i="2"/>
  <c r="J2335" i="2" s="1"/>
  <c r="I2334" i="2"/>
  <c r="J2334" i="2" s="1"/>
  <c r="I2333" i="2"/>
  <c r="J2333" i="2" s="1"/>
  <c r="I2332" i="2"/>
  <c r="J2332" i="2" s="1"/>
  <c r="I2331" i="2"/>
  <c r="J2331" i="2" s="1"/>
  <c r="I2330" i="2"/>
  <c r="J2330" i="2" s="1"/>
  <c r="I2329" i="2"/>
  <c r="J2329" i="2" s="1"/>
  <c r="I2328" i="2"/>
  <c r="J2328" i="2" s="1"/>
  <c r="I2327" i="2"/>
  <c r="J2327" i="2" s="1"/>
  <c r="I2326" i="2"/>
  <c r="J2326" i="2" s="1"/>
  <c r="I2325" i="2"/>
  <c r="J2325" i="2" s="1"/>
  <c r="I2324" i="2"/>
  <c r="J2324" i="2" s="1"/>
  <c r="I2323" i="2"/>
  <c r="J2323" i="2" s="1"/>
  <c r="I2322" i="2"/>
  <c r="J2322" i="2" s="1"/>
  <c r="I2321" i="2"/>
  <c r="J2321" i="2" s="1"/>
  <c r="I2320" i="2"/>
  <c r="J2320" i="2" s="1"/>
  <c r="I2319" i="2"/>
  <c r="J2319" i="2" s="1"/>
  <c r="I2318" i="2"/>
  <c r="J2318" i="2" s="1"/>
  <c r="I2317" i="2"/>
  <c r="J2317" i="2" s="1"/>
  <c r="I2316" i="2"/>
  <c r="J2316" i="2" s="1"/>
  <c r="I2315" i="2"/>
  <c r="J2315" i="2" s="1"/>
  <c r="I2314" i="2"/>
  <c r="J2314" i="2" s="1"/>
  <c r="I2313" i="2"/>
  <c r="J2313" i="2" s="1"/>
  <c r="I2312" i="2"/>
  <c r="J2312" i="2" s="1"/>
  <c r="I2311" i="2"/>
  <c r="J2311" i="2" s="1"/>
  <c r="I2310" i="2"/>
  <c r="J2310" i="2" s="1"/>
  <c r="I2309" i="2"/>
  <c r="J2309" i="2" s="1"/>
  <c r="J2308" i="2"/>
  <c r="I2308" i="2"/>
  <c r="I2307" i="2"/>
  <c r="J2307" i="2" s="1"/>
  <c r="I2306" i="2"/>
  <c r="J2306" i="2" s="1"/>
  <c r="I2305" i="2"/>
  <c r="J2305" i="2" s="1"/>
  <c r="I2304" i="2"/>
  <c r="J2304" i="2" s="1"/>
  <c r="I2303" i="2"/>
  <c r="J2303" i="2" s="1"/>
  <c r="I2302" i="2"/>
  <c r="J2302" i="2" s="1"/>
  <c r="I2301" i="2"/>
  <c r="J2301" i="2" s="1"/>
  <c r="I2300" i="2"/>
  <c r="J2300" i="2" s="1"/>
  <c r="I2299" i="2"/>
  <c r="J2299" i="2" s="1"/>
  <c r="I2298" i="2"/>
  <c r="J2298" i="2" s="1"/>
  <c r="I2297" i="2"/>
  <c r="J2297" i="2" s="1"/>
  <c r="I2296" i="2"/>
  <c r="J2296" i="2" s="1"/>
  <c r="I2295" i="2"/>
  <c r="J2295" i="2" s="1"/>
  <c r="I2294" i="2"/>
  <c r="J2294" i="2" s="1"/>
  <c r="I2293" i="2"/>
  <c r="J2293" i="2" s="1"/>
  <c r="I2292" i="2"/>
  <c r="J2292" i="2" s="1"/>
  <c r="I2291" i="2"/>
  <c r="J2291" i="2" s="1"/>
  <c r="I2290" i="2"/>
  <c r="J2290" i="2" s="1"/>
  <c r="I2289" i="2"/>
  <c r="J2289" i="2" s="1"/>
  <c r="I2288" i="2"/>
  <c r="J2288" i="2" s="1"/>
  <c r="I2287" i="2"/>
  <c r="J2287" i="2" s="1"/>
  <c r="I2286" i="2"/>
  <c r="J2286" i="2" s="1"/>
  <c r="I2285" i="2"/>
  <c r="J2285" i="2" s="1"/>
  <c r="I2284" i="2"/>
  <c r="J2284" i="2" s="1"/>
  <c r="I2283" i="2"/>
  <c r="J2283" i="2" s="1"/>
  <c r="I2282" i="2"/>
  <c r="J2282" i="2" s="1"/>
  <c r="I2281" i="2"/>
  <c r="J2281" i="2" s="1"/>
  <c r="I2280" i="2"/>
  <c r="J2280" i="2" s="1"/>
  <c r="I2279" i="2"/>
  <c r="J2279" i="2" s="1"/>
  <c r="I2278" i="2"/>
  <c r="J2278" i="2" s="1"/>
  <c r="I2277" i="2"/>
  <c r="J2277" i="2" s="1"/>
  <c r="I2276" i="2"/>
  <c r="J2276" i="2" s="1"/>
  <c r="I2275" i="2"/>
  <c r="J2275" i="2" s="1"/>
  <c r="I2274" i="2"/>
  <c r="J2274" i="2" s="1"/>
  <c r="I2273" i="2"/>
  <c r="J2273" i="2" s="1"/>
  <c r="J2272" i="2"/>
  <c r="I2272" i="2"/>
  <c r="I2271" i="2"/>
  <c r="J2271" i="2" s="1"/>
  <c r="I2270" i="2"/>
  <c r="J2270" i="2" s="1"/>
  <c r="I2269" i="2"/>
  <c r="J2269" i="2" s="1"/>
  <c r="I2268" i="2"/>
  <c r="J2268" i="2" s="1"/>
  <c r="I2267" i="2"/>
  <c r="J2267" i="2" s="1"/>
  <c r="I2266" i="2"/>
  <c r="J2266" i="2" s="1"/>
  <c r="I2265" i="2"/>
  <c r="J2265" i="2" s="1"/>
  <c r="I2264" i="2"/>
  <c r="J2264" i="2" s="1"/>
  <c r="I2263" i="2"/>
  <c r="J2263" i="2" s="1"/>
  <c r="I2262" i="2"/>
  <c r="J2262" i="2" s="1"/>
  <c r="I2261" i="2"/>
  <c r="J2261" i="2" s="1"/>
  <c r="I2260" i="2"/>
  <c r="J2260" i="2" s="1"/>
  <c r="I2259" i="2"/>
  <c r="J2259" i="2" s="1"/>
  <c r="I2258" i="2"/>
  <c r="J2258" i="2" s="1"/>
  <c r="I2257" i="2"/>
  <c r="J2257" i="2" s="1"/>
  <c r="I2256" i="2"/>
  <c r="J2256" i="2" s="1"/>
  <c r="I2255" i="2"/>
  <c r="J2255" i="2" s="1"/>
  <c r="I2254" i="2"/>
  <c r="J2254" i="2" s="1"/>
  <c r="I2253" i="2"/>
  <c r="J2253" i="2" s="1"/>
  <c r="I2252" i="2"/>
  <c r="J2252" i="2" s="1"/>
  <c r="I2251" i="2"/>
  <c r="J2251" i="2" s="1"/>
  <c r="I2250" i="2"/>
  <c r="J2250" i="2" s="1"/>
  <c r="I2249" i="2"/>
  <c r="J2249" i="2" s="1"/>
  <c r="I2248" i="2"/>
  <c r="J2248" i="2" s="1"/>
  <c r="I2247" i="2"/>
  <c r="J2247" i="2" s="1"/>
  <c r="I2246" i="2"/>
  <c r="J2246" i="2" s="1"/>
  <c r="I2245" i="2"/>
  <c r="J2245" i="2" s="1"/>
  <c r="I2244" i="2"/>
  <c r="J2244" i="2" s="1"/>
  <c r="I2243" i="2"/>
  <c r="J2243" i="2" s="1"/>
  <c r="I2242" i="2"/>
  <c r="J2242" i="2" s="1"/>
  <c r="I2241" i="2"/>
  <c r="J2241" i="2" s="1"/>
  <c r="I2240" i="2"/>
  <c r="J2240" i="2" s="1"/>
  <c r="I2239" i="2"/>
  <c r="J2239" i="2" s="1"/>
  <c r="I2238" i="2"/>
  <c r="J2238" i="2" s="1"/>
  <c r="I2237" i="2"/>
  <c r="J2237" i="2" s="1"/>
  <c r="I2236" i="2"/>
  <c r="J2236" i="2" s="1"/>
  <c r="I2235" i="2"/>
  <c r="J2235" i="2" s="1"/>
  <c r="I2234" i="2"/>
  <c r="J2234" i="2" s="1"/>
  <c r="I2233" i="2"/>
  <c r="J2233" i="2" s="1"/>
  <c r="I2232" i="2"/>
  <c r="J2232" i="2" s="1"/>
  <c r="I2231" i="2"/>
  <c r="J2231" i="2" s="1"/>
  <c r="I2230" i="2"/>
  <c r="J2230" i="2" s="1"/>
  <c r="I2229" i="2"/>
  <c r="J2229" i="2" s="1"/>
  <c r="I2228" i="2"/>
  <c r="J2228" i="2" s="1"/>
  <c r="I2227" i="2"/>
  <c r="J2227" i="2" s="1"/>
  <c r="I2226" i="2"/>
  <c r="J2226" i="2" s="1"/>
  <c r="I2225" i="2"/>
  <c r="J2225" i="2" s="1"/>
  <c r="I2224" i="2"/>
  <c r="J2224" i="2" s="1"/>
  <c r="I2223" i="2"/>
  <c r="J2223" i="2" s="1"/>
  <c r="I2222" i="2"/>
  <c r="J2222" i="2" s="1"/>
  <c r="I2221" i="2"/>
  <c r="J2221" i="2" s="1"/>
  <c r="I2220" i="2"/>
  <c r="J2220" i="2" s="1"/>
  <c r="I2219" i="2"/>
  <c r="J2219" i="2" s="1"/>
  <c r="I2218" i="2"/>
  <c r="J2218" i="2" s="1"/>
  <c r="I2217" i="2"/>
  <c r="J2217" i="2" s="1"/>
  <c r="I2216" i="2"/>
  <c r="J2216" i="2" s="1"/>
  <c r="I2215" i="2"/>
  <c r="J2215" i="2" s="1"/>
  <c r="I2214" i="2"/>
  <c r="J2214" i="2" s="1"/>
  <c r="I2213" i="2"/>
  <c r="J2213" i="2" s="1"/>
  <c r="I2212" i="2"/>
  <c r="J2212" i="2" s="1"/>
  <c r="I2211" i="2"/>
  <c r="J2211" i="2" s="1"/>
  <c r="I2210" i="2"/>
  <c r="J2210" i="2" s="1"/>
  <c r="I2209" i="2"/>
  <c r="J2209" i="2" s="1"/>
  <c r="I2208" i="2"/>
  <c r="J2208" i="2" s="1"/>
  <c r="I2207" i="2"/>
  <c r="J2207" i="2" s="1"/>
  <c r="I2206" i="2"/>
  <c r="J2206" i="2" s="1"/>
  <c r="I2205" i="2"/>
  <c r="J2205" i="2" s="1"/>
  <c r="I2204" i="2"/>
  <c r="J2204" i="2" s="1"/>
  <c r="I2203" i="2"/>
  <c r="J2203" i="2" s="1"/>
  <c r="I2202" i="2"/>
  <c r="J2202" i="2" s="1"/>
  <c r="I2201" i="2"/>
  <c r="J2201" i="2" s="1"/>
  <c r="I2200" i="2"/>
  <c r="J2200" i="2" s="1"/>
  <c r="I2199" i="2"/>
  <c r="J2199" i="2" s="1"/>
  <c r="I2198" i="2"/>
  <c r="J2198" i="2" s="1"/>
  <c r="I2197" i="2"/>
  <c r="J2197" i="2" s="1"/>
  <c r="I2196" i="2"/>
  <c r="J2196" i="2" s="1"/>
  <c r="I2195" i="2"/>
  <c r="J2195" i="2" s="1"/>
  <c r="I2194" i="2"/>
  <c r="J2194" i="2" s="1"/>
  <c r="I2193" i="2"/>
  <c r="J2193" i="2" s="1"/>
  <c r="I2192" i="2"/>
  <c r="J2192" i="2" s="1"/>
  <c r="I2191" i="2"/>
  <c r="J2191" i="2" s="1"/>
  <c r="I2190" i="2"/>
  <c r="J2190" i="2" s="1"/>
  <c r="J2189" i="2"/>
  <c r="I2189" i="2"/>
  <c r="I2188" i="2"/>
  <c r="J2188" i="2" s="1"/>
  <c r="I2187" i="2"/>
  <c r="J2187" i="2" s="1"/>
  <c r="I2186" i="2"/>
  <c r="J2186" i="2" s="1"/>
  <c r="I2185" i="2"/>
  <c r="J2185" i="2" s="1"/>
  <c r="I2184" i="2"/>
  <c r="J2184" i="2" s="1"/>
  <c r="I2183" i="2"/>
  <c r="J2183" i="2" s="1"/>
  <c r="I2182" i="2"/>
  <c r="J2182" i="2" s="1"/>
  <c r="I2181" i="2"/>
  <c r="J2181" i="2" s="1"/>
  <c r="I2180" i="2"/>
  <c r="J2180" i="2" s="1"/>
  <c r="I2179" i="2"/>
  <c r="J2179" i="2" s="1"/>
  <c r="I2178" i="2"/>
  <c r="J2178" i="2" s="1"/>
  <c r="I2177" i="2"/>
  <c r="J2177" i="2" s="1"/>
  <c r="I2176" i="2"/>
  <c r="J2176" i="2" s="1"/>
  <c r="I2175" i="2"/>
  <c r="J2175" i="2" s="1"/>
  <c r="I2174" i="2"/>
  <c r="J2174" i="2" s="1"/>
  <c r="I2173" i="2"/>
  <c r="J2173" i="2" s="1"/>
  <c r="I2172" i="2"/>
  <c r="J2172" i="2" s="1"/>
  <c r="I2171" i="2"/>
  <c r="J2171" i="2" s="1"/>
  <c r="I2170" i="2"/>
  <c r="J2170" i="2" s="1"/>
  <c r="I2169" i="2"/>
  <c r="J2169" i="2" s="1"/>
  <c r="I2168" i="2"/>
  <c r="J2168" i="2" s="1"/>
  <c r="I2167" i="2"/>
  <c r="J2167" i="2" s="1"/>
  <c r="I2166" i="2"/>
  <c r="J2166" i="2" s="1"/>
  <c r="I2165" i="2"/>
  <c r="J2165" i="2" s="1"/>
  <c r="I2164" i="2"/>
  <c r="J2164" i="2" s="1"/>
  <c r="I2163" i="2"/>
  <c r="J2163" i="2" s="1"/>
  <c r="I2162" i="2"/>
  <c r="J2162" i="2" s="1"/>
  <c r="I2161" i="2"/>
  <c r="J2161" i="2" s="1"/>
  <c r="I2160" i="2"/>
  <c r="J2160" i="2" s="1"/>
  <c r="I2159" i="2"/>
  <c r="J2159" i="2" s="1"/>
  <c r="I2158" i="2"/>
  <c r="J2158" i="2" s="1"/>
  <c r="I2157" i="2"/>
  <c r="J2157" i="2" s="1"/>
  <c r="I2156" i="2"/>
  <c r="J2156" i="2" s="1"/>
  <c r="I2155" i="2"/>
  <c r="J2155" i="2" s="1"/>
  <c r="I2154" i="2"/>
  <c r="J2154" i="2" s="1"/>
  <c r="I2153" i="2"/>
  <c r="J2153" i="2" s="1"/>
  <c r="I2152" i="2"/>
  <c r="J2152" i="2" s="1"/>
  <c r="I2151" i="2"/>
  <c r="J2151" i="2" s="1"/>
  <c r="I2150" i="2"/>
  <c r="J2150" i="2" s="1"/>
  <c r="I2149" i="2"/>
  <c r="J2149" i="2" s="1"/>
  <c r="I2148" i="2"/>
  <c r="J2148" i="2" s="1"/>
  <c r="I2147" i="2"/>
  <c r="J2147" i="2" s="1"/>
  <c r="I2146" i="2"/>
  <c r="J2146" i="2" s="1"/>
  <c r="I2145" i="2"/>
  <c r="J2145" i="2" s="1"/>
  <c r="I2144" i="2"/>
  <c r="J2144" i="2" s="1"/>
  <c r="I2143" i="2"/>
  <c r="J2143" i="2" s="1"/>
  <c r="I2142" i="2"/>
  <c r="J2142" i="2" s="1"/>
  <c r="I2141" i="2"/>
  <c r="J2141" i="2" s="1"/>
  <c r="I2140" i="2"/>
  <c r="J2140" i="2" s="1"/>
  <c r="I2139" i="2"/>
  <c r="J2139" i="2" s="1"/>
  <c r="I2138" i="2"/>
  <c r="J2138" i="2" s="1"/>
  <c r="I2137" i="2"/>
  <c r="J2137" i="2" s="1"/>
  <c r="I2136" i="2"/>
  <c r="J2136" i="2" s="1"/>
  <c r="I2135" i="2"/>
  <c r="J2135" i="2" s="1"/>
  <c r="I2134" i="2"/>
  <c r="J2134" i="2" s="1"/>
  <c r="I2133" i="2"/>
  <c r="J2133" i="2" s="1"/>
  <c r="I2132" i="2"/>
  <c r="J2132" i="2" s="1"/>
  <c r="I2131" i="2"/>
  <c r="J2131" i="2" s="1"/>
  <c r="I2130" i="2"/>
  <c r="J2130" i="2" s="1"/>
  <c r="I2129" i="2"/>
  <c r="J2129" i="2" s="1"/>
  <c r="I2128" i="2"/>
  <c r="J2128" i="2" s="1"/>
  <c r="I2127" i="2"/>
  <c r="J2127" i="2" s="1"/>
  <c r="I2126" i="2"/>
  <c r="J2126" i="2" s="1"/>
  <c r="I2125" i="2"/>
  <c r="J2125" i="2" s="1"/>
  <c r="J2124" i="2"/>
  <c r="I2124" i="2"/>
  <c r="I2123" i="2"/>
  <c r="J2123" i="2" s="1"/>
  <c r="I2122" i="2"/>
  <c r="J2122" i="2" s="1"/>
  <c r="I2121" i="2"/>
  <c r="J2121" i="2" s="1"/>
  <c r="I2120" i="2"/>
  <c r="J2120" i="2" s="1"/>
  <c r="I2119" i="2"/>
  <c r="J2119" i="2" s="1"/>
  <c r="I2118" i="2"/>
  <c r="J2118" i="2" s="1"/>
  <c r="I2117" i="2"/>
  <c r="J2117" i="2" s="1"/>
  <c r="I2116" i="2"/>
  <c r="J2116" i="2" s="1"/>
  <c r="I2115" i="2"/>
  <c r="J2115" i="2" s="1"/>
  <c r="I2114" i="2"/>
  <c r="J2114" i="2" s="1"/>
  <c r="I2113" i="2"/>
  <c r="J2113" i="2" s="1"/>
  <c r="I2112" i="2"/>
  <c r="J2112" i="2" s="1"/>
  <c r="I2111" i="2"/>
  <c r="J2111" i="2" s="1"/>
  <c r="I2110" i="2"/>
  <c r="J2110" i="2" s="1"/>
  <c r="I2109" i="2"/>
  <c r="J2109" i="2" s="1"/>
  <c r="I2108" i="2"/>
  <c r="J2108" i="2" s="1"/>
  <c r="I2107" i="2"/>
  <c r="J2107" i="2" s="1"/>
  <c r="I2106" i="2"/>
  <c r="J2106" i="2" s="1"/>
  <c r="I2105" i="2"/>
  <c r="J2105" i="2" s="1"/>
  <c r="I2104" i="2"/>
  <c r="J2104" i="2" s="1"/>
  <c r="I2103" i="2"/>
  <c r="J2103" i="2" s="1"/>
  <c r="I2102" i="2"/>
  <c r="J2102" i="2" s="1"/>
  <c r="I2101" i="2"/>
  <c r="J2101" i="2" s="1"/>
  <c r="I2100" i="2"/>
  <c r="J2100" i="2" s="1"/>
  <c r="I2099" i="2"/>
  <c r="J2099" i="2" s="1"/>
  <c r="I2098" i="2"/>
  <c r="J2098" i="2" s="1"/>
  <c r="I2097" i="2"/>
  <c r="J2097" i="2" s="1"/>
  <c r="I2096" i="2"/>
  <c r="J2096" i="2" s="1"/>
  <c r="I2095" i="2"/>
  <c r="J2095" i="2" s="1"/>
  <c r="I2094" i="2"/>
  <c r="J2094" i="2" s="1"/>
  <c r="I2093" i="2"/>
  <c r="J2093" i="2" s="1"/>
  <c r="I2092" i="2"/>
  <c r="J2092" i="2" s="1"/>
  <c r="I2091" i="2"/>
  <c r="J2091" i="2" s="1"/>
  <c r="I2090" i="2"/>
  <c r="J2090" i="2" s="1"/>
  <c r="I2089" i="2"/>
  <c r="J2089" i="2" s="1"/>
  <c r="I2088" i="2"/>
  <c r="J2088" i="2" s="1"/>
  <c r="I2087" i="2"/>
  <c r="J2087" i="2" s="1"/>
  <c r="I2086" i="2"/>
  <c r="J2086" i="2" s="1"/>
  <c r="I2085" i="2"/>
  <c r="J2085" i="2" s="1"/>
  <c r="I2084" i="2"/>
  <c r="J2084" i="2" s="1"/>
  <c r="I2083" i="2"/>
  <c r="J2083" i="2" s="1"/>
  <c r="I2082" i="2"/>
  <c r="J2082" i="2" s="1"/>
  <c r="I2081" i="2"/>
  <c r="J2081" i="2" s="1"/>
  <c r="I2080" i="2"/>
  <c r="J2080" i="2" s="1"/>
  <c r="I2079" i="2"/>
  <c r="J2079" i="2" s="1"/>
  <c r="I2078" i="2"/>
  <c r="J2078" i="2" s="1"/>
  <c r="I2077" i="2"/>
  <c r="J2077" i="2" s="1"/>
  <c r="I2076" i="2"/>
  <c r="J2076" i="2" s="1"/>
  <c r="I2075" i="2"/>
  <c r="J2075" i="2" s="1"/>
  <c r="I2074" i="2"/>
  <c r="J2074" i="2" s="1"/>
  <c r="I2073" i="2"/>
  <c r="J2073" i="2" s="1"/>
  <c r="I2072" i="2"/>
  <c r="J2072" i="2" s="1"/>
  <c r="I2071" i="2"/>
  <c r="J2071" i="2" s="1"/>
  <c r="I2070" i="2"/>
  <c r="J2070" i="2" s="1"/>
  <c r="I2069" i="2"/>
  <c r="J2069" i="2" s="1"/>
  <c r="I2068" i="2"/>
  <c r="J2068" i="2" s="1"/>
  <c r="I2067" i="2"/>
  <c r="J2067" i="2" s="1"/>
  <c r="I2066" i="2"/>
  <c r="J2066" i="2" s="1"/>
  <c r="I2065" i="2"/>
  <c r="J2065" i="2" s="1"/>
  <c r="I2064" i="2"/>
  <c r="J2064" i="2" s="1"/>
  <c r="I2063" i="2"/>
  <c r="J2063" i="2" s="1"/>
  <c r="I2062" i="2"/>
  <c r="J2062" i="2" s="1"/>
  <c r="I2061" i="2"/>
  <c r="J2061" i="2" s="1"/>
  <c r="I2060" i="2"/>
  <c r="J2060" i="2" s="1"/>
  <c r="I2059" i="2"/>
  <c r="J2059" i="2" s="1"/>
  <c r="I2058" i="2"/>
  <c r="J2058" i="2" s="1"/>
  <c r="I2057" i="2"/>
  <c r="J2057" i="2" s="1"/>
  <c r="I2056" i="2"/>
  <c r="J2056" i="2" s="1"/>
  <c r="I2055" i="2"/>
  <c r="J2055" i="2" s="1"/>
  <c r="I2054" i="2"/>
  <c r="J2054" i="2" s="1"/>
  <c r="I2053" i="2"/>
  <c r="J2053" i="2" s="1"/>
  <c r="I2052" i="2"/>
  <c r="J2052" i="2" s="1"/>
  <c r="I2051" i="2"/>
  <c r="J2051" i="2" s="1"/>
  <c r="I2050" i="2"/>
  <c r="J2050" i="2" s="1"/>
  <c r="I2049" i="2"/>
  <c r="J2049" i="2" s="1"/>
  <c r="I2048" i="2"/>
  <c r="J2048" i="2" s="1"/>
  <c r="I2047" i="2"/>
  <c r="J2047" i="2" s="1"/>
  <c r="I2046" i="2"/>
  <c r="J2046" i="2" s="1"/>
  <c r="I2045" i="2"/>
  <c r="J2045" i="2" s="1"/>
  <c r="I2044" i="2"/>
  <c r="J2044" i="2" s="1"/>
  <c r="I2043" i="2"/>
  <c r="J2043" i="2" s="1"/>
  <c r="I2042" i="2"/>
  <c r="J2042" i="2" s="1"/>
  <c r="I2041" i="2"/>
  <c r="J2041" i="2" s="1"/>
  <c r="I2040" i="2"/>
  <c r="J2040" i="2" s="1"/>
  <c r="I2039" i="2"/>
  <c r="J2039" i="2" s="1"/>
  <c r="I2038" i="2"/>
  <c r="J2038" i="2" s="1"/>
  <c r="I2037" i="2"/>
  <c r="J2037" i="2" s="1"/>
  <c r="I2036" i="2"/>
  <c r="J2036" i="2" s="1"/>
  <c r="I2035" i="2"/>
  <c r="J2035" i="2" s="1"/>
  <c r="I2034" i="2"/>
  <c r="J2034" i="2" s="1"/>
  <c r="I2033" i="2"/>
  <c r="J2033" i="2" s="1"/>
  <c r="I2032" i="2"/>
  <c r="J2032" i="2" s="1"/>
  <c r="I2031" i="2"/>
  <c r="J2031" i="2" s="1"/>
  <c r="I2030" i="2"/>
  <c r="J2030" i="2" s="1"/>
  <c r="I2029" i="2"/>
  <c r="J2029" i="2" s="1"/>
  <c r="I2028" i="2"/>
  <c r="J2028" i="2" s="1"/>
  <c r="I2027" i="2"/>
  <c r="J2027" i="2" s="1"/>
  <c r="I2026" i="2"/>
  <c r="J2026" i="2" s="1"/>
  <c r="I2025" i="2"/>
  <c r="J2025" i="2" s="1"/>
  <c r="I2024" i="2"/>
  <c r="J2024" i="2" s="1"/>
  <c r="I2023" i="2"/>
  <c r="J2023" i="2" s="1"/>
  <c r="I2022" i="2"/>
  <c r="J2022" i="2" s="1"/>
  <c r="I2021" i="2"/>
  <c r="J2021" i="2" s="1"/>
  <c r="I2020" i="2"/>
  <c r="J2020" i="2" s="1"/>
  <c r="I2019" i="2"/>
  <c r="J2019" i="2" s="1"/>
  <c r="I2018" i="2"/>
  <c r="J2018" i="2" s="1"/>
  <c r="I2017" i="2"/>
  <c r="J2017" i="2" s="1"/>
  <c r="I2016" i="2"/>
  <c r="J2016" i="2" s="1"/>
  <c r="I2015" i="2"/>
  <c r="J2015" i="2" s="1"/>
  <c r="I2014" i="2"/>
  <c r="J2014" i="2" s="1"/>
  <c r="I2013" i="2"/>
  <c r="J2013" i="2" s="1"/>
  <c r="I2012" i="2"/>
  <c r="J2012" i="2" s="1"/>
  <c r="I2011" i="2"/>
  <c r="J2011" i="2" s="1"/>
  <c r="J2010" i="2"/>
  <c r="I2010" i="2"/>
  <c r="I2009" i="2"/>
  <c r="J2009" i="2" s="1"/>
  <c r="I2008" i="2"/>
  <c r="J2008" i="2" s="1"/>
  <c r="I2007" i="2"/>
  <c r="J2007" i="2" s="1"/>
  <c r="I2006" i="2"/>
  <c r="J2006" i="2" s="1"/>
  <c r="I2005" i="2"/>
  <c r="J2005" i="2" s="1"/>
  <c r="I2004" i="2"/>
  <c r="J2004" i="2" s="1"/>
  <c r="I2003" i="2"/>
  <c r="J2003" i="2" s="1"/>
  <c r="I2002" i="2"/>
  <c r="J2002" i="2" s="1"/>
  <c r="I2001" i="2"/>
  <c r="J2001" i="2" s="1"/>
  <c r="I2000" i="2"/>
  <c r="J2000" i="2" s="1"/>
  <c r="I1999" i="2"/>
  <c r="J1999" i="2" s="1"/>
  <c r="I1998" i="2"/>
  <c r="J1998" i="2" s="1"/>
  <c r="I1997" i="2"/>
  <c r="J1997" i="2" s="1"/>
  <c r="I1996" i="2"/>
  <c r="J1996" i="2" s="1"/>
  <c r="I1995" i="2"/>
  <c r="J1995" i="2" s="1"/>
  <c r="I1994" i="2"/>
  <c r="J1994" i="2" s="1"/>
  <c r="I1993" i="2"/>
  <c r="J1993" i="2" s="1"/>
  <c r="I1992" i="2"/>
  <c r="J1992" i="2" s="1"/>
  <c r="I1991" i="2"/>
  <c r="J1991" i="2" s="1"/>
  <c r="I1990" i="2"/>
  <c r="J1990" i="2" s="1"/>
  <c r="I1989" i="2"/>
  <c r="J1989" i="2" s="1"/>
  <c r="I1988" i="2"/>
  <c r="J1988" i="2" s="1"/>
  <c r="I1987" i="2"/>
  <c r="J1987" i="2" s="1"/>
  <c r="I1986" i="2"/>
  <c r="J1986" i="2" s="1"/>
  <c r="I1985" i="2"/>
  <c r="J1985" i="2" s="1"/>
  <c r="I1984" i="2"/>
  <c r="J1984" i="2" s="1"/>
  <c r="I1983" i="2"/>
  <c r="J1983" i="2" s="1"/>
  <c r="I1982" i="2"/>
  <c r="J1982" i="2" s="1"/>
  <c r="I1981" i="2"/>
  <c r="J1981" i="2" s="1"/>
  <c r="I1980" i="2"/>
  <c r="J1980" i="2" s="1"/>
  <c r="I1979" i="2"/>
  <c r="J1979" i="2" s="1"/>
  <c r="I1978" i="2"/>
  <c r="J1978" i="2" s="1"/>
  <c r="I1977" i="2"/>
  <c r="J1977" i="2" s="1"/>
  <c r="I1976" i="2"/>
  <c r="J1976" i="2" s="1"/>
  <c r="I1975" i="2"/>
  <c r="J1975" i="2" s="1"/>
  <c r="I1974" i="2"/>
  <c r="J1974" i="2" s="1"/>
  <c r="I1973" i="2"/>
  <c r="J1973" i="2" s="1"/>
  <c r="I1972" i="2"/>
  <c r="J1972" i="2" s="1"/>
  <c r="I1971" i="2"/>
  <c r="J1971" i="2" s="1"/>
  <c r="I1970" i="2"/>
  <c r="J1970" i="2" s="1"/>
  <c r="I1969" i="2"/>
  <c r="J1969" i="2" s="1"/>
  <c r="I1968" i="2"/>
  <c r="J1968" i="2" s="1"/>
  <c r="I1967" i="2"/>
  <c r="J1967" i="2" s="1"/>
  <c r="I1966" i="2"/>
  <c r="J1966" i="2" s="1"/>
  <c r="I1965" i="2"/>
  <c r="J1965" i="2" s="1"/>
  <c r="I1964" i="2"/>
  <c r="J1964" i="2" s="1"/>
  <c r="I1963" i="2"/>
  <c r="J1963" i="2" s="1"/>
  <c r="I1962" i="2"/>
  <c r="J1962" i="2" s="1"/>
  <c r="I1961" i="2"/>
  <c r="J1961" i="2" s="1"/>
  <c r="I1960" i="2"/>
  <c r="J1960" i="2" s="1"/>
  <c r="I1959" i="2"/>
  <c r="J1959" i="2" s="1"/>
  <c r="I1958" i="2"/>
  <c r="J1958" i="2" s="1"/>
  <c r="I1957" i="2"/>
  <c r="J1957" i="2" s="1"/>
  <c r="I1956" i="2"/>
  <c r="J1956" i="2" s="1"/>
  <c r="I1955" i="2"/>
  <c r="J1955" i="2" s="1"/>
  <c r="I1954" i="2"/>
  <c r="J1954" i="2" s="1"/>
  <c r="I1953" i="2"/>
  <c r="J1953" i="2" s="1"/>
  <c r="I1952" i="2"/>
  <c r="J1952" i="2" s="1"/>
  <c r="I1951" i="2"/>
  <c r="J1951" i="2" s="1"/>
  <c r="I1950" i="2"/>
  <c r="J1950" i="2" s="1"/>
  <c r="I1949" i="2"/>
  <c r="J1949" i="2" s="1"/>
  <c r="I1948" i="2"/>
  <c r="J1948" i="2" s="1"/>
  <c r="I1947" i="2"/>
  <c r="J1947" i="2" s="1"/>
  <c r="I1946" i="2"/>
  <c r="J1946" i="2" s="1"/>
  <c r="I1945" i="2"/>
  <c r="J1945" i="2" s="1"/>
  <c r="I1944" i="2"/>
  <c r="J1944" i="2" s="1"/>
  <c r="I1943" i="2"/>
  <c r="J1943" i="2" s="1"/>
  <c r="I1942" i="2"/>
  <c r="J1942" i="2" s="1"/>
  <c r="I1941" i="2"/>
  <c r="J1941" i="2" s="1"/>
  <c r="I1940" i="2"/>
  <c r="J1940" i="2" s="1"/>
  <c r="I1939" i="2"/>
  <c r="J1939" i="2" s="1"/>
  <c r="I1938" i="2"/>
  <c r="J1938" i="2" s="1"/>
  <c r="I1937" i="2"/>
  <c r="J1937" i="2" s="1"/>
  <c r="I1936" i="2"/>
  <c r="J1936" i="2" s="1"/>
  <c r="I1935" i="2"/>
  <c r="J1935" i="2" s="1"/>
  <c r="I1934" i="2"/>
  <c r="J1934" i="2" s="1"/>
  <c r="I1933" i="2"/>
  <c r="J1933" i="2" s="1"/>
  <c r="I1932" i="2"/>
  <c r="J1932" i="2" s="1"/>
  <c r="I1931" i="2"/>
  <c r="J1931" i="2" s="1"/>
  <c r="I1930" i="2"/>
  <c r="J1930" i="2" s="1"/>
  <c r="I1929" i="2"/>
  <c r="J1929" i="2" s="1"/>
  <c r="I1928" i="2"/>
  <c r="J1928" i="2" s="1"/>
  <c r="I1927" i="2"/>
  <c r="J1927" i="2" s="1"/>
  <c r="I1926" i="2"/>
  <c r="J1926" i="2" s="1"/>
  <c r="I1925" i="2"/>
  <c r="J1925" i="2" s="1"/>
  <c r="I1924" i="2"/>
  <c r="J1924" i="2" s="1"/>
  <c r="I1923" i="2"/>
  <c r="J1923" i="2" s="1"/>
  <c r="I1922" i="2"/>
  <c r="J1922" i="2" s="1"/>
  <c r="I1921" i="2"/>
  <c r="J1921" i="2" s="1"/>
  <c r="I1920" i="2"/>
  <c r="J1920" i="2" s="1"/>
  <c r="I1919" i="2"/>
  <c r="J1919" i="2" s="1"/>
  <c r="I1918" i="2"/>
  <c r="J1918" i="2" s="1"/>
  <c r="I1917" i="2"/>
  <c r="J1917" i="2" s="1"/>
  <c r="I1916" i="2"/>
  <c r="J1916" i="2" s="1"/>
  <c r="I1915" i="2"/>
  <c r="J1915" i="2" s="1"/>
  <c r="I1914" i="2"/>
  <c r="J1914" i="2" s="1"/>
  <c r="I1913" i="2"/>
  <c r="J1913" i="2" s="1"/>
  <c r="I1912" i="2"/>
  <c r="J1912" i="2" s="1"/>
  <c r="I1911" i="2"/>
  <c r="J1911" i="2" s="1"/>
  <c r="I1910" i="2"/>
  <c r="J1910" i="2" s="1"/>
  <c r="I1909" i="2"/>
  <c r="J1909" i="2" s="1"/>
  <c r="I1908" i="2"/>
  <c r="J1908" i="2" s="1"/>
  <c r="I1907" i="2"/>
  <c r="J1907" i="2" s="1"/>
  <c r="I1906" i="2"/>
  <c r="J1906" i="2" s="1"/>
  <c r="I1905" i="2"/>
  <c r="J1905" i="2" s="1"/>
  <c r="I1904" i="2"/>
  <c r="J1904" i="2" s="1"/>
  <c r="I1903" i="2"/>
  <c r="J1903" i="2" s="1"/>
  <c r="I1902" i="2"/>
  <c r="J1902" i="2" s="1"/>
  <c r="I1901" i="2"/>
  <c r="J1901" i="2" s="1"/>
  <c r="I1900" i="2"/>
  <c r="J1900" i="2" s="1"/>
  <c r="I1899" i="2"/>
  <c r="J1899" i="2" s="1"/>
  <c r="I1898" i="2"/>
  <c r="J1898" i="2" s="1"/>
  <c r="I1897" i="2"/>
  <c r="J1897" i="2" s="1"/>
  <c r="I1896" i="2"/>
  <c r="J1896" i="2" s="1"/>
  <c r="I1895" i="2"/>
  <c r="J1895" i="2" s="1"/>
  <c r="I1894" i="2"/>
  <c r="J1894" i="2" s="1"/>
  <c r="I1893" i="2"/>
  <c r="J1893" i="2" s="1"/>
  <c r="I1892" i="2"/>
  <c r="J1892" i="2" s="1"/>
  <c r="I1891" i="2"/>
  <c r="J1891" i="2" s="1"/>
  <c r="I1890" i="2"/>
  <c r="J1890" i="2" s="1"/>
  <c r="I1889" i="2"/>
  <c r="J1889" i="2" s="1"/>
  <c r="I1888" i="2"/>
  <c r="J1888" i="2" s="1"/>
  <c r="I1887" i="2"/>
  <c r="J1887" i="2" s="1"/>
  <c r="I1886" i="2"/>
  <c r="J1886" i="2" s="1"/>
  <c r="I1885" i="2"/>
  <c r="J1885" i="2" s="1"/>
  <c r="I1884" i="2"/>
  <c r="J1884" i="2" s="1"/>
  <c r="I1883" i="2"/>
  <c r="J1883" i="2" s="1"/>
  <c r="I1882" i="2"/>
  <c r="J1882" i="2" s="1"/>
  <c r="I1881" i="2"/>
  <c r="J1881" i="2" s="1"/>
  <c r="I1880" i="2"/>
  <c r="J1880" i="2" s="1"/>
  <c r="I1879" i="2"/>
  <c r="J1879" i="2" s="1"/>
  <c r="I1878" i="2"/>
  <c r="J1878" i="2" s="1"/>
  <c r="I1877" i="2"/>
  <c r="J1877" i="2" s="1"/>
  <c r="I1876" i="2"/>
  <c r="J1876" i="2" s="1"/>
  <c r="I1875" i="2"/>
  <c r="J1875" i="2" s="1"/>
  <c r="I1874" i="2"/>
  <c r="J1874" i="2" s="1"/>
  <c r="I1873" i="2"/>
  <c r="J1873" i="2" s="1"/>
  <c r="I1872" i="2"/>
  <c r="J1872" i="2" s="1"/>
  <c r="I1871" i="2"/>
  <c r="J1871" i="2" s="1"/>
  <c r="I1870" i="2"/>
  <c r="J1870" i="2" s="1"/>
  <c r="I1869" i="2"/>
  <c r="J1869" i="2" s="1"/>
  <c r="I1868" i="2"/>
  <c r="J1868" i="2" s="1"/>
  <c r="I1867" i="2"/>
  <c r="J1867" i="2" s="1"/>
  <c r="I1866" i="2"/>
  <c r="J1866" i="2" s="1"/>
  <c r="I1865" i="2"/>
  <c r="J1865" i="2" s="1"/>
  <c r="I1864" i="2"/>
  <c r="J1864" i="2" s="1"/>
  <c r="I1863" i="2"/>
  <c r="J1863" i="2" s="1"/>
  <c r="I1862" i="2"/>
  <c r="J1862" i="2" s="1"/>
  <c r="I1861" i="2"/>
  <c r="J1861" i="2" s="1"/>
  <c r="I1860" i="2"/>
  <c r="J1860" i="2" s="1"/>
  <c r="I1859" i="2"/>
  <c r="J1859" i="2" s="1"/>
  <c r="I1858" i="2"/>
  <c r="J1858" i="2" s="1"/>
  <c r="I1857" i="2"/>
  <c r="J1857" i="2" s="1"/>
  <c r="I1856" i="2"/>
  <c r="J1856" i="2" s="1"/>
  <c r="I1855" i="2"/>
  <c r="J1855" i="2" s="1"/>
  <c r="I1854" i="2"/>
  <c r="J1854" i="2" s="1"/>
  <c r="I1853" i="2"/>
  <c r="J1853" i="2" s="1"/>
  <c r="I1852" i="2"/>
  <c r="J1852" i="2" s="1"/>
  <c r="I1851" i="2"/>
  <c r="J1851" i="2" s="1"/>
  <c r="I1850" i="2"/>
  <c r="J1850" i="2" s="1"/>
  <c r="I1849" i="2"/>
  <c r="J1849" i="2" s="1"/>
  <c r="I1848" i="2"/>
  <c r="J1848" i="2" s="1"/>
  <c r="I1847" i="2"/>
  <c r="J1847" i="2" s="1"/>
  <c r="I1846" i="2"/>
  <c r="J1846" i="2" s="1"/>
  <c r="I1845" i="2"/>
  <c r="J1845" i="2" s="1"/>
  <c r="I1844" i="2"/>
  <c r="J1844" i="2" s="1"/>
  <c r="I1843" i="2"/>
  <c r="J1843" i="2" s="1"/>
  <c r="I1842" i="2"/>
  <c r="J1842" i="2" s="1"/>
  <c r="I1841" i="2"/>
  <c r="J1841" i="2" s="1"/>
  <c r="I1840" i="2"/>
  <c r="J1840" i="2" s="1"/>
  <c r="I1839" i="2"/>
  <c r="J1839" i="2" s="1"/>
  <c r="I1838" i="2"/>
  <c r="J1838" i="2" s="1"/>
  <c r="I1837" i="2"/>
  <c r="J1837" i="2" s="1"/>
  <c r="I1836" i="2"/>
  <c r="J1836" i="2" s="1"/>
  <c r="I1835" i="2"/>
  <c r="J1835" i="2" s="1"/>
  <c r="I1834" i="2"/>
  <c r="J1834" i="2" s="1"/>
  <c r="I1833" i="2"/>
  <c r="J1833" i="2" s="1"/>
  <c r="I1832" i="2"/>
  <c r="J1832" i="2" s="1"/>
  <c r="I1831" i="2"/>
  <c r="J1831" i="2" s="1"/>
  <c r="I1830" i="2"/>
  <c r="J1830" i="2" s="1"/>
  <c r="I1829" i="2"/>
  <c r="J1829" i="2" s="1"/>
  <c r="I1828" i="2"/>
  <c r="J1828" i="2" s="1"/>
  <c r="I1827" i="2"/>
  <c r="J1827" i="2" s="1"/>
  <c r="I1826" i="2"/>
  <c r="J1826" i="2" s="1"/>
  <c r="I1825" i="2"/>
  <c r="J1825" i="2" s="1"/>
  <c r="I1824" i="2"/>
  <c r="J1824" i="2" s="1"/>
  <c r="I1823" i="2"/>
  <c r="J1823" i="2" s="1"/>
  <c r="I1822" i="2"/>
  <c r="J1822" i="2" s="1"/>
  <c r="I1821" i="2"/>
  <c r="J1821" i="2" s="1"/>
  <c r="I1820" i="2"/>
  <c r="J1820" i="2" s="1"/>
  <c r="I1819" i="2"/>
  <c r="J1819" i="2" s="1"/>
  <c r="I1818" i="2"/>
  <c r="J1818" i="2" s="1"/>
  <c r="I1817" i="2"/>
  <c r="J1817" i="2" s="1"/>
  <c r="I1816" i="2"/>
  <c r="J1816" i="2" s="1"/>
  <c r="I1815" i="2"/>
  <c r="J1815" i="2" s="1"/>
  <c r="I1814" i="2"/>
  <c r="J1814" i="2" s="1"/>
  <c r="I1813" i="2"/>
  <c r="J1813" i="2" s="1"/>
  <c r="I1812" i="2"/>
  <c r="J1812" i="2" s="1"/>
  <c r="I1811" i="2"/>
  <c r="J1811" i="2" s="1"/>
  <c r="I1810" i="2"/>
  <c r="J1810" i="2" s="1"/>
  <c r="I1809" i="2"/>
  <c r="J1809" i="2" s="1"/>
  <c r="I1808" i="2"/>
  <c r="J1808" i="2" s="1"/>
  <c r="I1807" i="2"/>
  <c r="J1807" i="2" s="1"/>
  <c r="I1806" i="2"/>
  <c r="J1806" i="2" s="1"/>
  <c r="I1805" i="2"/>
  <c r="J1805" i="2" s="1"/>
  <c r="I1804" i="2"/>
  <c r="J1804" i="2" s="1"/>
  <c r="I1803" i="2"/>
  <c r="J1803" i="2" s="1"/>
  <c r="I1802" i="2"/>
  <c r="J1802" i="2" s="1"/>
  <c r="I1801" i="2"/>
  <c r="J1801" i="2" s="1"/>
  <c r="I1800" i="2"/>
  <c r="J1800" i="2" s="1"/>
  <c r="I1799" i="2"/>
  <c r="J1799" i="2" s="1"/>
  <c r="I1798" i="2"/>
  <c r="J1798" i="2" s="1"/>
  <c r="I1797" i="2"/>
  <c r="J1797" i="2" s="1"/>
  <c r="I1796" i="2"/>
  <c r="J1796" i="2" s="1"/>
  <c r="I1795" i="2"/>
  <c r="J1795" i="2" s="1"/>
  <c r="I1794" i="2"/>
  <c r="J1794" i="2" s="1"/>
  <c r="I1793" i="2"/>
  <c r="J1793" i="2" s="1"/>
  <c r="I1792" i="2"/>
  <c r="J1792" i="2" s="1"/>
  <c r="I1791" i="2"/>
  <c r="J1791" i="2" s="1"/>
  <c r="I1790" i="2"/>
  <c r="J1790" i="2" s="1"/>
  <c r="I1789" i="2"/>
  <c r="J1789" i="2" s="1"/>
  <c r="I1788" i="2"/>
  <c r="J1788" i="2" s="1"/>
  <c r="I1787" i="2"/>
  <c r="J1787" i="2" s="1"/>
  <c r="I1786" i="2"/>
  <c r="J1786" i="2" s="1"/>
  <c r="I1785" i="2"/>
  <c r="J1785" i="2" s="1"/>
  <c r="I1784" i="2"/>
  <c r="J1784" i="2" s="1"/>
  <c r="I1783" i="2"/>
  <c r="J1783" i="2" s="1"/>
  <c r="I1782" i="2"/>
  <c r="J1782" i="2" s="1"/>
  <c r="I1781" i="2"/>
  <c r="J1781" i="2" s="1"/>
  <c r="I1780" i="2"/>
  <c r="J1780" i="2" s="1"/>
  <c r="I1779" i="2"/>
  <c r="J1779" i="2" s="1"/>
  <c r="I1778" i="2"/>
  <c r="J1778" i="2" s="1"/>
  <c r="I1777" i="2"/>
  <c r="J1777" i="2" s="1"/>
  <c r="I1776" i="2"/>
  <c r="J1776" i="2" s="1"/>
  <c r="I1775" i="2"/>
  <c r="J1775" i="2" s="1"/>
  <c r="I1774" i="2"/>
  <c r="J1774" i="2" s="1"/>
  <c r="I1773" i="2"/>
  <c r="J1773" i="2" s="1"/>
  <c r="I1772" i="2"/>
  <c r="J1772" i="2" s="1"/>
  <c r="I1771" i="2"/>
  <c r="J1771" i="2" s="1"/>
  <c r="I1770" i="2"/>
  <c r="J1770" i="2" s="1"/>
  <c r="J1769" i="2"/>
  <c r="I1769" i="2"/>
  <c r="I1768" i="2"/>
  <c r="J1768" i="2" s="1"/>
  <c r="I1767" i="2"/>
  <c r="J1767" i="2" s="1"/>
  <c r="I1766" i="2"/>
  <c r="J1766" i="2" s="1"/>
  <c r="I1765" i="2"/>
  <c r="J1765" i="2" s="1"/>
  <c r="I1764" i="2"/>
  <c r="J1764" i="2" s="1"/>
  <c r="I1763" i="2"/>
  <c r="J1763" i="2" s="1"/>
  <c r="I1762" i="2"/>
  <c r="J1762" i="2" s="1"/>
  <c r="I1761" i="2"/>
  <c r="J1761" i="2" s="1"/>
  <c r="I1760" i="2"/>
  <c r="J1760" i="2" s="1"/>
  <c r="I1759" i="2"/>
  <c r="J1759" i="2" s="1"/>
  <c r="I1758" i="2"/>
  <c r="J1758" i="2" s="1"/>
  <c r="I1757" i="2"/>
  <c r="J1757" i="2" s="1"/>
  <c r="I1756" i="2"/>
  <c r="J1756" i="2" s="1"/>
  <c r="I1755" i="2"/>
  <c r="J1755" i="2" s="1"/>
  <c r="I1754" i="2"/>
  <c r="J1754" i="2" s="1"/>
  <c r="I1753" i="2"/>
  <c r="J1753" i="2" s="1"/>
  <c r="I1752" i="2"/>
  <c r="J1752" i="2" s="1"/>
  <c r="I1751" i="2"/>
  <c r="J1751" i="2" s="1"/>
  <c r="I1750" i="2"/>
  <c r="J1750" i="2" s="1"/>
  <c r="I1749" i="2"/>
  <c r="J1749" i="2" s="1"/>
  <c r="I1748" i="2"/>
  <c r="J1748" i="2" s="1"/>
  <c r="I1747" i="2"/>
  <c r="J1747" i="2" s="1"/>
  <c r="I1746" i="2"/>
  <c r="J1746" i="2" s="1"/>
  <c r="I1745" i="2"/>
  <c r="J1745" i="2" s="1"/>
  <c r="I1744" i="2"/>
  <c r="J1744" i="2" s="1"/>
  <c r="I1743" i="2"/>
  <c r="J1743" i="2" s="1"/>
  <c r="I1742" i="2"/>
  <c r="J1742" i="2" s="1"/>
  <c r="I1741" i="2"/>
  <c r="J1741" i="2" s="1"/>
  <c r="I1740" i="2"/>
  <c r="J1740" i="2" s="1"/>
  <c r="I1739" i="2"/>
  <c r="J1739" i="2" s="1"/>
  <c r="I1738" i="2"/>
  <c r="J1738" i="2" s="1"/>
  <c r="I1737" i="2"/>
  <c r="J1737" i="2" s="1"/>
  <c r="I1736" i="2"/>
  <c r="J1736" i="2" s="1"/>
  <c r="I1735" i="2"/>
  <c r="J1735" i="2" s="1"/>
  <c r="I1734" i="2"/>
  <c r="J1734" i="2" s="1"/>
  <c r="I1733" i="2"/>
  <c r="J1733" i="2" s="1"/>
  <c r="I1732" i="2"/>
  <c r="J1732" i="2" s="1"/>
  <c r="I1731" i="2"/>
  <c r="J1731" i="2" s="1"/>
  <c r="I1730" i="2"/>
  <c r="J1730" i="2" s="1"/>
  <c r="I1729" i="2"/>
  <c r="J1729" i="2" s="1"/>
  <c r="I1728" i="2"/>
  <c r="J1728" i="2" s="1"/>
  <c r="I1727" i="2"/>
  <c r="J1727" i="2" s="1"/>
  <c r="I1726" i="2"/>
  <c r="J1726" i="2" s="1"/>
  <c r="I1725" i="2"/>
  <c r="J1725" i="2" s="1"/>
  <c r="I1724" i="2"/>
  <c r="J1724" i="2" s="1"/>
  <c r="I1723" i="2"/>
  <c r="J1723" i="2" s="1"/>
  <c r="J1722" i="2"/>
  <c r="I1722" i="2"/>
  <c r="I1721" i="2"/>
  <c r="J1721" i="2" s="1"/>
  <c r="I1720" i="2"/>
  <c r="J1720" i="2" s="1"/>
  <c r="I1719" i="2"/>
  <c r="J1719" i="2" s="1"/>
  <c r="I1718" i="2"/>
  <c r="J1718" i="2" s="1"/>
  <c r="I1717" i="2"/>
  <c r="J1717" i="2" s="1"/>
  <c r="I1716" i="2"/>
  <c r="J1716" i="2" s="1"/>
  <c r="I1715" i="2"/>
  <c r="J1715" i="2" s="1"/>
  <c r="I1714" i="2"/>
  <c r="J1714" i="2" s="1"/>
  <c r="I1713" i="2"/>
  <c r="J1713" i="2" s="1"/>
  <c r="I1712" i="2"/>
  <c r="J1712" i="2" s="1"/>
  <c r="I1711" i="2"/>
  <c r="J1711" i="2" s="1"/>
  <c r="I1710" i="2"/>
  <c r="J1710" i="2" s="1"/>
  <c r="I1709" i="2"/>
  <c r="J1709" i="2" s="1"/>
  <c r="I1708" i="2"/>
  <c r="J1708" i="2" s="1"/>
  <c r="I1707" i="2"/>
  <c r="J1707" i="2" s="1"/>
  <c r="I1706" i="2"/>
  <c r="J1706" i="2" s="1"/>
  <c r="I1705" i="2"/>
  <c r="J1705" i="2" s="1"/>
  <c r="I1704" i="2"/>
  <c r="J1704" i="2" s="1"/>
  <c r="I1703" i="2"/>
  <c r="J1703" i="2" s="1"/>
  <c r="I1702" i="2"/>
  <c r="J1702" i="2" s="1"/>
  <c r="I1701" i="2"/>
  <c r="J1701" i="2" s="1"/>
  <c r="I1700" i="2"/>
  <c r="J1700" i="2" s="1"/>
  <c r="I1699" i="2"/>
  <c r="J1699" i="2" s="1"/>
  <c r="I1698" i="2"/>
  <c r="J1698" i="2" s="1"/>
  <c r="I1697" i="2"/>
  <c r="J1697" i="2" s="1"/>
  <c r="I1696" i="2"/>
  <c r="J1696" i="2" s="1"/>
  <c r="I1695" i="2"/>
  <c r="J1695" i="2" s="1"/>
  <c r="I1694" i="2"/>
  <c r="J1694" i="2" s="1"/>
  <c r="I1693" i="2"/>
  <c r="J1693" i="2" s="1"/>
  <c r="I1692" i="2"/>
  <c r="J1692" i="2" s="1"/>
  <c r="I1691" i="2"/>
  <c r="J1691" i="2" s="1"/>
  <c r="I1690" i="2"/>
  <c r="J1690" i="2" s="1"/>
  <c r="I1689" i="2"/>
  <c r="J1689" i="2" s="1"/>
  <c r="I1688" i="2"/>
  <c r="J1688" i="2" s="1"/>
  <c r="I1687" i="2"/>
  <c r="J1687" i="2" s="1"/>
  <c r="I1686" i="2"/>
  <c r="J1686" i="2" s="1"/>
  <c r="I1685" i="2"/>
  <c r="J1685" i="2" s="1"/>
  <c r="I1684" i="2"/>
  <c r="J1684" i="2" s="1"/>
  <c r="I1683" i="2"/>
  <c r="J1683" i="2" s="1"/>
  <c r="I1682" i="2"/>
  <c r="J1682" i="2" s="1"/>
  <c r="I1681" i="2"/>
  <c r="J1681" i="2" s="1"/>
  <c r="I1680" i="2"/>
  <c r="J1680" i="2" s="1"/>
  <c r="I1679" i="2"/>
  <c r="J1679" i="2" s="1"/>
  <c r="I1678" i="2"/>
  <c r="J1678" i="2" s="1"/>
  <c r="I1677" i="2"/>
  <c r="J1677" i="2" s="1"/>
  <c r="I1676" i="2"/>
  <c r="J1676" i="2" s="1"/>
  <c r="I1675" i="2"/>
  <c r="J1675" i="2" s="1"/>
  <c r="I1674" i="2"/>
  <c r="J1674" i="2" s="1"/>
  <c r="I1673" i="2"/>
  <c r="J1673" i="2" s="1"/>
  <c r="I1672" i="2"/>
  <c r="J1672" i="2" s="1"/>
  <c r="I1671" i="2"/>
  <c r="J1671" i="2" s="1"/>
  <c r="I1670" i="2"/>
  <c r="J1670" i="2" s="1"/>
  <c r="I1669" i="2"/>
  <c r="J1669" i="2" s="1"/>
  <c r="I1668" i="2"/>
  <c r="J1668" i="2" s="1"/>
  <c r="I1667" i="2"/>
  <c r="J1667" i="2" s="1"/>
  <c r="I1666" i="2"/>
  <c r="J1666" i="2" s="1"/>
  <c r="I1665" i="2"/>
  <c r="J1665" i="2" s="1"/>
  <c r="I1664" i="2"/>
  <c r="J1664" i="2" s="1"/>
  <c r="I1663" i="2"/>
  <c r="J1663" i="2" s="1"/>
  <c r="I1662" i="2"/>
  <c r="J1662" i="2" s="1"/>
  <c r="I1661" i="2"/>
  <c r="J1661" i="2" s="1"/>
  <c r="I1660" i="2"/>
  <c r="J1660" i="2" s="1"/>
  <c r="I1659" i="2"/>
  <c r="J1659" i="2" s="1"/>
  <c r="I1658" i="2"/>
  <c r="J1658" i="2" s="1"/>
  <c r="I1657" i="2"/>
  <c r="J1657" i="2" s="1"/>
  <c r="I1656" i="2"/>
  <c r="J1656" i="2" s="1"/>
  <c r="I1655" i="2"/>
  <c r="J1655" i="2" s="1"/>
  <c r="I1654" i="2"/>
  <c r="J1654" i="2" s="1"/>
  <c r="I1653" i="2"/>
  <c r="J1653" i="2" s="1"/>
  <c r="I1652" i="2"/>
  <c r="J1652" i="2" s="1"/>
  <c r="I1651" i="2"/>
  <c r="J1651" i="2" s="1"/>
  <c r="I1650" i="2"/>
  <c r="J1650" i="2" s="1"/>
  <c r="I1649" i="2"/>
  <c r="J1649" i="2" s="1"/>
  <c r="I1648" i="2"/>
  <c r="J1648" i="2" s="1"/>
  <c r="I1647" i="2"/>
  <c r="J1647" i="2" s="1"/>
  <c r="I1646" i="2"/>
  <c r="J1646" i="2" s="1"/>
  <c r="I1645" i="2"/>
  <c r="J1645" i="2" s="1"/>
  <c r="I1644" i="2"/>
  <c r="J1644" i="2" s="1"/>
  <c r="I1643" i="2"/>
  <c r="J1643" i="2" s="1"/>
  <c r="I1642" i="2"/>
  <c r="J1642" i="2" s="1"/>
  <c r="I1641" i="2"/>
  <c r="J1641" i="2" s="1"/>
  <c r="I1640" i="2"/>
  <c r="J1640" i="2" s="1"/>
  <c r="I1639" i="2"/>
  <c r="J1639" i="2" s="1"/>
  <c r="I1638" i="2"/>
  <c r="J1638" i="2" s="1"/>
  <c r="I1637" i="2"/>
  <c r="J1637" i="2" s="1"/>
  <c r="I1636" i="2"/>
  <c r="J1636" i="2" s="1"/>
  <c r="I1635" i="2"/>
  <c r="J1635" i="2" s="1"/>
  <c r="I1634" i="2"/>
  <c r="J1634" i="2" s="1"/>
  <c r="I1633" i="2"/>
  <c r="J1633" i="2" s="1"/>
  <c r="I1632" i="2"/>
  <c r="J1632" i="2" s="1"/>
  <c r="I1631" i="2"/>
  <c r="J1631" i="2" s="1"/>
  <c r="I1630" i="2"/>
  <c r="J1630" i="2" s="1"/>
  <c r="I1629" i="2"/>
  <c r="J1629" i="2" s="1"/>
  <c r="I1628" i="2"/>
  <c r="J1628" i="2" s="1"/>
  <c r="I1627" i="2"/>
  <c r="J1627" i="2" s="1"/>
  <c r="I1626" i="2"/>
  <c r="J1626" i="2" s="1"/>
  <c r="I1625" i="2"/>
  <c r="J1625" i="2" s="1"/>
  <c r="I1624" i="2"/>
  <c r="J1624" i="2" s="1"/>
  <c r="I1623" i="2"/>
  <c r="J1623" i="2" s="1"/>
  <c r="I1622" i="2"/>
  <c r="J1622" i="2" s="1"/>
  <c r="I1621" i="2"/>
  <c r="J1621" i="2" s="1"/>
  <c r="I1620" i="2"/>
  <c r="J1620" i="2" s="1"/>
  <c r="I1619" i="2"/>
  <c r="J1619" i="2" s="1"/>
  <c r="I1618" i="2"/>
  <c r="J1618" i="2" s="1"/>
  <c r="I1617" i="2"/>
  <c r="J1617" i="2" s="1"/>
  <c r="I1616" i="2"/>
  <c r="J1616" i="2" s="1"/>
  <c r="I1615" i="2"/>
  <c r="J1615" i="2" s="1"/>
  <c r="I1614" i="2"/>
  <c r="J1614" i="2" s="1"/>
  <c r="I1613" i="2"/>
  <c r="J1613" i="2" s="1"/>
  <c r="I1612" i="2"/>
  <c r="J1612" i="2" s="1"/>
  <c r="I1611" i="2"/>
  <c r="J1611" i="2" s="1"/>
  <c r="I1610" i="2"/>
  <c r="J1610" i="2" s="1"/>
  <c r="J1609" i="2"/>
  <c r="I1609" i="2"/>
  <c r="I1608" i="2"/>
  <c r="J1608" i="2" s="1"/>
  <c r="I1607" i="2"/>
  <c r="J1607" i="2" s="1"/>
  <c r="I1606" i="2"/>
  <c r="J1606" i="2" s="1"/>
  <c r="I1605" i="2"/>
  <c r="J1605" i="2" s="1"/>
  <c r="I1604" i="2"/>
  <c r="J1604" i="2" s="1"/>
  <c r="I1603" i="2"/>
  <c r="J1603" i="2" s="1"/>
  <c r="I1602" i="2"/>
  <c r="J1602" i="2" s="1"/>
  <c r="I1601" i="2"/>
  <c r="J1601" i="2" s="1"/>
  <c r="I1600" i="2"/>
  <c r="J1600" i="2" s="1"/>
  <c r="I1599" i="2"/>
  <c r="J1599" i="2" s="1"/>
  <c r="I1598" i="2"/>
  <c r="J1598" i="2" s="1"/>
  <c r="I1597" i="2"/>
  <c r="J1597" i="2" s="1"/>
  <c r="I1596" i="2"/>
  <c r="J1596" i="2" s="1"/>
  <c r="I1595" i="2"/>
  <c r="J1595" i="2" s="1"/>
  <c r="I1594" i="2"/>
  <c r="J1594" i="2" s="1"/>
  <c r="I1593" i="2"/>
  <c r="J1593" i="2" s="1"/>
  <c r="I1592" i="2"/>
  <c r="J1592" i="2" s="1"/>
  <c r="I1591" i="2"/>
  <c r="J1591" i="2" s="1"/>
  <c r="I1590" i="2"/>
  <c r="J1590" i="2" s="1"/>
  <c r="I1589" i="2"/>
  <c r="J1589" i="2" s="1"/>
  <c r="I1588" i="2"/>
  <c r="J1588" i="2" s="1"/>
  <c r="I1587" i="2"/>
  <c r="J1587" i="2" s="1"/>
  <c r="I1586" i="2"/>
  <c r="J1586" i="2" s="1"/>
  <c r="I1585" i="2"/>
  <c r="J1585" i="2" s="1"/>
  <c r="I1584" i="2"/>
  <c r="J1584" i="2" s="1"/>
  <c r="I1583" i="2"/>
  <c r="J1583" i="2" s="1"/>
  <c r="I1582" i="2"/>
  <c r="J1582" i="2" s="1"/>
  <c r="I1581" i="2"/>
  <c r="J1581" i="2" s="1"/>
  <c r="I1580" i="2"/>
  <c r="J1580" i="2" s="1"/>
  <c r="I1579" i="2"/>
  <c r="J1579" i="2" s="1"/>
  <c r="I1578" i="2"/>
  <c r="J1578" i="2" s="1"/>
  <c r="I1577" i="2"/>
  <c r="J1577" i="2" s="1"/>
  <c r="I1576" i="2"/>
  <c r="J1576" i="2" s="1"/>
  <c r="I1575" i="2"/>
  <c r="J1575" i="2" s="1"/>
  <c r="I1574" i="2"/>
  <c r="J1574" i="2" s="1"/>
  <c r="I1573" i="2"/>
  <c r="J1573" i="2" s="1"/>
  <c r="I1572" i="2"/>
  <c r="J1572" i="2" s="1"/>
  <c r="I1571" i="2"/>
  <c r="J1571" i="2" s="1"/>
  <c r="I1570" i="2"/>
  <c r="J1570" i="2" s="1"/>
  <c r="I1569" i="2"/>
  <c r="J1569" i="2" s="1"/>
  <c r="I1568" i="2"/>
  <c r="J1568" i="2" s="1"/>
  <c r="I1567" i="2"/>
  <c r="J1567" i="2" s="1"/>
  <c r="I1566" i="2"/>
  <c r="J1566" i="2" s="1"/>
  <c r="I1565" i="2"/>
  <c r="J1565" i="2" s="1"/>
  <c r="I1564" i="2"/>
  <c r="J1564" i="2" s="1"/>
  <c r="I1563" i="2"/>
  <c r="J1563" i="2" s="1"/>
  <c r="I1562" i="2"/>
  <c r="J1562" i="2" s="1"/>
  <c r="I1561" i="2"/>
  <c r="J1561" i="2" s="1"/>
  <c r="I1560" i="2"/>
  <c r="J1560" i="2" s="1"/>
  <c r="I1559" i="2"/>
  <c r="J1559" i="2" s="1"/>
  <c r="I1558" i="2"/>
  <c r="J1558" i="2" s="1"/>
  <c r="I1557" i="2"/>
  <c r="J1557" i="2" s="1"/>
  <c r="I1556" i="2"/>
  <c r="J1556" i="2" s="1"/>
  <c r="I1555" i="2"/>
  <c r="J1555" i="2" s="1"/>
  <c r="I1554" i="2"/>
  <c r="J1554" i="2" s="1"/>
  <c r="I1553" i="2"/>
  <c r="J1553" i="2" s="1"/>
  <c r="I1552" i="2"/>
  <c r="J1552" i="2" s="1"/>
  <c r="I1551" i="2"/>
  <c r="J1551" i="2" s="1"/>
  <c r="I1550" i="2"/>
  <c r="J1550" i="2" s="1"/>
  <c r="I1549" i="2"/>
  <c r="J1549" i="2" s="1"/>
  <c r="I1548" i="2"/>
  <c r="J1548" i="2" s="1"/>
  <c r="I1547" i="2"/>
  <c r="J1547" i="2" s="1"/>
  <c r="I1546" i="2"/>
  <c r="J1546" i="2" s="1"/>
  <c r="I1545" i="2"/>
  <c r="J1545" i="2" s="1"/>
  <c r="I1544" i="2"/>
  <c r="J1544" i="2" s="1"/>
  <c r="I1543" i="2"/>
  <c r="J1543" i="2" s="1"/>
  <c r="I1542" i="2"/>
  <c r="J1542" i="2" s="1"/>
  <c r="I1541" i="2"/>
  <c r="J1541" i="2" s="1"/>
  <c r="I1540" i="2"/>
  <c r="J1540" i="2" s="1"/>
  <c r="I1539" i="2"/>
  <c r="J1539" i="2" s="1"/>
  <c r="I1538" i="2"/>
  <c r="J1538" i="2" s="1"/>
  <c r="I1537" i="2"/>
  <c r="J1537" i="2" s="1"/>
  <c r="I1536" i="2"/>
  <c r="J1536" i="2" s="1"/>
  <c r="I1535" i="2"/>
  <c r="J1535" i="2" s="1"/>
  <c r="I1534" i="2"/>
  <c r="J1534" i="2" s="1"/>
  <c r="I1533" i="2"/>
  <c r="J1533" i="2" s="1"/>
  <c r="I1532" i="2"/>
  <c r="J1532" i="2" s="1"/>
  <c r="I1531" i="2"/>
  <c r="J1531" i="2" s="1"/>
  <c r="I1530" i="2"/>
  <c r="J1530" i="2" s="1"/>
  <c r="I1529" i="2"/>
  <c r="J1529" i="2" s="1"/>
  <c r="I1528" i="2"/>
  <c r="J1528" i="2" s="1"/>
  <c r="I1527" i="2"/>
  <c r="J1527" i="2" s="1"/>
  <c r="I1526" i="2"/>
  <c r="J1526" i="2" s="1"/>
  <c r="I1525" i="2"/>
  <c r="J1525" i="2" s="1"/>
  <c r="I1524" i="2"/>
  <c r="J1524" i="2" s="1"/>
  <c r="I1523" i="2"/>
  <c r="J1523" i="2" s="1"/>
  <c r="I1522" i="2"/>
  <c r="J1522" i="2" s="1"/>
  <c r="I1521" i="2"/>
  <c r="J1521" i="2" s="1"/>
  <c r="I1520" i="2"/>
  <c r="J1520" i="2" s="1"/>
  <c r="I1519" i="2"/>
  <c r="J1519" i="2" s="1"/>
  <c r="I1518" i="2"/>
  <c r="J1518" i="2" s="1"/>
  <c r="I1517" i="2"/>
  <c r="J1517" i="2" s="1"/>
  <c r="I1516" i="2"/>
  <c r="J1516" i="2" s="1"/>
  <c r="I1515" i="2"/>
  <c r="J1515" i="2" s="1"/>
  <c r="I1514" i="2"/>
  <c r="J1514" i="2" s="1"/>
  <c r="I1513" i="2"/>
  <c r="J1513" i="2" s="1"/>
  <c r="I1512" i="2"/>
  <c r="J1512" i="2" s="1"/>
  <c r="I1511" i="2"/>
  <c r="J1511" i="2" s="1"/>
  <c r="I1510" i="2"/>
  <c r="J1510" i="2" s="1"/>
  <c r="I1509" i="2"/>
  <c r="J1509" i="2" s="1"/>
  <c r="I1508" i="2"/>
  <c r="J1508" i="2" s="1"/>
  <c r="I1507" i="2"/>
  <c r="J1507" i="2" s="1"/>
  <c r="I1506" i="2"/>
  <c r="J1506" i="2" s="1"/>
  <c r="I1505" i="2"/>
  <c r="J1505" i="2" s="1"/>
  <c r="I1504" i="2"/>
  <c r="J1504" i="2" s="1"/>
  <c r="I1503" i="2"/>
  <c r="J1503" i="2" s="1"/>
  <c r="I1502" i="2"/>
  <c r="J1502" i="2" s="1"/>
  <c r="I1501" i="2"/>
  <c r="J1501" i="2" s="1"/>
  <c r="I1500" i="2"/>
  <c r="J1500" i="2" s="1"/>
  <c r="I1499" i="2"/>
  <c r="J1499" i="2" s="1"/>
  <c r="I1498" i="2"/>
  <c r="J1498" i="2" s="1"/>
  <c r="I1497" i="2"/>
  <c r="J1497" i="2" s="1"/>
  <c r="I1496" i="2"/>
  <c r="J1496" i="2" s="1"/>
  <c r="I1495" i="2"/>
  <c r="J1495" i="2" s="1"/>
  <c r="I1494" i="2"/>
  <c r="J1494" i="2" s="1"/>
  <c r="I1493" i="2"/>
  <c r="J1493" i="2" s="1"/>
  <c r="I1492" i="2"/>
  <c r="J1492" i="2" s="1"/>
  <c r="I1491" i="2"/>
  <c r="J1491" i="2" s="1"/>
  <c r="I1490" i="2"/>
  <c r="J1490" i="2" s="1"/>
  <c r="I1489" i="2"/>
  <c r="J1489" i="2" s="1"/>
  <c r="I1488" i="2"/>
  <c r="J1488" i="2" s="1"/>
  <c r="I1487" i="2"/>
  <c r="J1487" i="2" s="1"/>
  <c r="I1486" i="2"/>
  <c r="J1486" i="2" s="1"/>
  <c r="I1485" i="2"/>
  <c r="J1485" i="2" s="1"/>
  <c r="I1484" i="2"/>
  <c r="J1484" i="2" s="1"/>
  <c r="I1483" i="2"/>
  <c r="J1483" i="2" s="1"/>
  <c r="I1482" i="2"/>
  <c r="J1482" i="2" s="1"/>
  <c r="I1481" i="2"/>
  <c r="J1481" i="2" s="1"/>
  <c r="I1480" i="2"/>
  <c r="J1480" i="2" s="1"/>
  <c r="I1479" i="2"/>
  <c r="J1479" i="2" s="1"/>
  <c r="I1478" i="2"/>
  <c r="J1478" i="2" s="1"/>
  <c r="I1477" i="2"/>
  <c r="J1477" i="2" s="1"/>
  <c r="I1476" i="2"/>
  <c r="J1476" i="2" s="1"/>
  <c r="I1475" i="2"/>
  <c r="J1475" i="2" s="1"/>
  <c r="I1474" i="2"/>
  <c r="J1474" i="2" s="1"/>
  <c r="I1473" i="2"/>
  <c r="J1473" i="2" s="1"/>
  <c r="I1472" i="2"/>
  <c r="J1472" i="2" s="1"/>
  <c r="I1471" i="2"/>
  <c r="J1471" i="2" s="1"/>
  <c r="I1470" i="2"/>
  <c r="J1470" i="2" s="1"/>
  <c r="I1469" i="2"/>
  <c r="J1469" i="2" s="1"/>
  <c r="I1468" i="2"/>
  <c r="J1468" i="2" s="1"/>
  <c r="I1467" i="2"/>
  <c r="J1467" i="2" s="1"/>
  <c r="I1466" i="2"/>
  <c r="J1466" i="2" s="1"/>
  <c r="I1465" i="2"/>
  <c r="J1465" i="2" s="1"/>
  <c r="I1464" i="2"/>
  <c r="J1464" i="2" s="1"/>
  <c r="I1463" i="2"/>
  <c r="J1463" i="2" s="1"/>
  <c r="I1462" i="2"/>
  <c r="J1462" i="2" s="1"/>
  <c r="I1461" i="2"/>
  <c r="J1461" i="2" s="1"/>
  <c r="I1460" i="2"/>
  <c r="J1460" i="2" s="1"/>
  <c r="I1459" i="2"/>
  <c r="J1459" i="2" s="1"/>
  <c r="I1458" i="2"/>
  <c r="J1458" i="2" s="1"/>
  <c r="I1457" i="2"/>
  <c r="J1457" i="2" s="1"/>
  <c r="I1456" i="2"/>
  <c r="J1456" i="2" s="1"/>
  <c r="I1455" i="2"/>
  <c r="J1455" i="2" s="1"/>
  <c r="I1454" i="2"/>
  <c r="J1454" i="2" s="1"/>
  <c r="I1453" i="2"/>
  <c r="J1453" i="2" s="1"/>
  <c r="I1452" i="2"/>
  <c r="J1452" i="2" s="1"/>
  <c r="I1451" i="2"/>
  <c r="J1451" i="2" s="1"/>
  <c r="I1450" i="2"/>
  <c r="J1450" i="2" s="1"/>
  <c r="I1449" i="2"/>
  <c r="J1449" i="2" s="1"/>
  <c r="I1448" i="2"/>
  <c r="J1448" i="2" s="1"/>
  <c r="I1447" i="2"/>
  <c r="J1447" i="2" s="1"/>
  <c r="I1446" i="2"/>
  <c r="J1446" i="2" s="1"/>
  <c r="I1445" i="2"/>
  <c r="J1445" i="2" s="1"/>
  <c r="I1444" i="2"/>
  <c r="J1444" i="2" s="1"/>
  <c r="I1443" i="2"/>
  <c r="J1443" i="2" s="1"/>
  <c r="I1442" i="2"/>
  <c r="J1442" i="2" s="1"/>
  <c r="I1441" i="2"/>
  <c r="J1441" i="2" s="1"/>
  <c r="I1440" i="2"/>
  <c r="J1440" i="2" s="1"/>
  <c r="I1439" i="2"/>
  <c r="J1439" i="2" s="1"/>
  <c r="I1438" i="2"/>
  <c r="J1438" i="2" s="1"/>
  <c r="I1437" i="2"/>
  <c r="J1437" i="2" s="1"/>
  <c r="I1436" i="2"/>
  <c r="J1436" i="2" s="1"/>
  <c r="I1435" i="2"/>
  <c r="J1435" i="2" s="1"/>
  <c r="I1434" i="2"/>
  <c r="J1434" i="2" s="1"/>
  <c r="I1433" i="2"/>
  <c r="J1433" i="2" s="1"/>
  <c r="I1432" i="2"/>
  <c r="J1432" i="2" s="1"/>
  <c r="I1431" i="2"/>
  <c r="J1431" i="2" s="1"/>
  <c r="I1430" i="2"/>
  <c r="J1430" i="2" s="1"/>
  <c r="I1429" i="2"/>
  <c r="J1429" i="2" s="1"/>
  <c r="I1428" i="2"/>
  <c r="J1428" i="2" s="1"/>
  <c r="I1427" i="2"/>
  <c r="J1427" i="2" s="1"/>
  <c r="I1426" i="2"/>
  <c r="J1426" i="2" s="1"/>
  <c r="I1425" i="2"/>
  <c r="J1425" i="2" s="1"/>
  <c r="I1424" i="2"/>
  <c r="J1424" i="2" s="1"/>
  <c r="I1423" i="2"/>
  <c r="J1423" i="2" s="1"/>
  <c r="I1422" i="2"/>
  <c r="J1422" i="2" s="1"/>
  <c r="I1421" i="2"/>
  <c r="J1421" i="2" s="1"/>
  <c r="I1420" i="2"/>
  <c r="J1420" i="2" s="1"/>
  <c r="I1419" i="2"/>
  <c r="J1419" i="2" s="1"/>
  <c r="I1418" i="2"/>
  <c r="J1418" i="2" s="1"/>
  <c r="I1417" i="2"/>
  <c r="J1417" i="2" s="1"/>
  <c r="I1416" i="2"/>
  <c r="J1416" i="2" s="1"/>
  <c r="I1415" i="2"/>
  <c r="J1415" i="2" s="1"/>
  <c r="I1414" i="2"/>
  <c r="J1414" i="2" s="1"/>
  <c r="I1413" i="2"/>
  <c r="J1413" i="2" s="1"/>
  <c r="I1412" i="2"/>
  <c r="J1412" i="2" s="1"/>
  <c r="I1411" i="2"/>
  <c r="J1411" i="2" s="1"/>
  <c r="I1410" i="2"/>
  <c r="J1410" i="2" s="1"/>
  <c r="I1409" i="2"/>
  <c r="J1409" i="2" s="1"/>
  <c r="I1408" i="2"/>
  <c r="J1408" i="2" s="1"/>
  <c r="I1407" i="2"/>
  <c r="J1407" i="2" s="1"/>
  <c r="I1406" i="2"/>
  <c r="J1406" i="2" s="1"/>
  <c r="I1405" i="2"/>
  <c r="J1405" i="2" s="1"/>
  <c r="I1404" i="2"/>
  <c r="J1404" i="2" s="1"/>
  <c r="I1403" i="2"/>
  <c r="J1403" i="2" s="1"/>
  <c r="I1402" i="2"/>
  <c r="J1402" i="2" s="1"/>
  <c r="I1401" i="2"/>
  <c r="J1401" i="2" s="1"/>
  <c r="I1400" i="2"/>
  <c r="J1400" i="2" s="1"/>
  <c r="I1399" i="2"/>
  <c r="J1399" i="2" s="1"/>
  <c r="I1398" i="2"/>
  <c r="J1398" i="2" s="1"/>
  <c r="I1397" i="2"/>
  <c r="J1397" i="2" s="1"/>
  <c r="I1396" i="2"/>
  <c r="J1396" i="2" s="1"/>
  <c r="I1395" i="2"/>
  <c r="J1395" i="2" s="1"/>
  <c r="I1394" i="2"/>
  <c r="J1394" i="2" s="1"/>
  <c r="I1393" i="2"/>
  <c r="J1393" i="2" s="1"/>
  <c r="I1392" i="2"/>
  <c r="J1392" i="2" s="1"/>
  <c r="I1391" i="2"/>
  <c r="J1391" i="2" s="1"/>
  <c r="I1390" i="2"/>
  <c r="J1390" i="2" s="1"/>
  <c r="I1389" i="2"/>
  <c r="J1389" i="2" s="1"/>
  <c r="I1388" i="2"/>
  <c r="J1388" i="2" s="1"/>
  <c r="I1387" i="2"/>
  <c r="J1387" i="2" s="1"/>
  <c r="I1386" i="2"/>
  <c r="J1386" i="2" s="1"/>
  <c r="I1385" i="2"/>
  <c r="J1385" i="2" s="1"/>
  <c r="I1384" i="2"/>
  <c r="J1384" i="2" s="1"/>
  <c r="I1383" i="2"/>
  <c r="J1383" i="2" s="1"/>
  <c r="I1382" i="2"/>
  <c r="J1382" i="2" s="1"/>
  <c r="I1381" i="2"/>
  <c r="J1381" i="2" s="1"/>
  <c r="I1380" i="2"/>
  <c r="J1380" i="2" s="1"/>
  <c r="I1379" i="2"/>
  <c r="J1379" i="2" s="1"/>
  <c r="I1378" i="2"/>
  <c r="J1378" i="2" s="1"/>
  <c r="I1377" i="2"/>
  <c r="J1377" i="2" s="1"/>
  <c r="I1376" i="2"/>
  <c r="J1376" i="2" s="1"/>
  <c r="I1375" i="2"/>
  <c r="J1375" i="2" s="1"/>
  <c r="I1374" i="2"/>
  <c r="J1374" i="2" s="1"/>
  <c r="I1373" i="2"/>
  <c r="J1373" i="2" s="1"/>
  <c r="I1372" i="2"/>
  <c r="J1372" i="2" s="1"/>
  <c r="I1371" i="2"/>
  <c r="J1371" i="2" s="1"/>
  <c r="J1370" i="2"/>
  <c r="I1370" i="2"/>
  <c r="I1369" i="2"/>
  <c r="J1369" i="2" s="1"/>
  <c r="I1368" i="2"/>
  <c r="J1368" i="2" s="1"/>
  <c r="I1367" i="2"/>
  <c r="J1367" i="2" s="1"/>
  <c r="I1366" i="2"/>
  <c r="J1366" i="2" s="1"/>
  <c r="I1365" i="2"/>
  <c r="J1365" i="2" s="1"/>
  <c r="I1364" i="2"/>
  <c r="J1364" i="2" s="1"/>
  <c r="I1363" i="2"/>
  <c r="J1363" i="2" s="1"/>
  <c r="I1362" i="2"/>
  <c r="J1362" i="2" s="1"/>
  <c r="I1361" i="2"/>
  <c r="J1361" i="2" s="1"/>
  <c r="I1360" i="2"/>
  <c r="J1360" i="2" s="1"/>
  <c r="I1359" i="2"/>
  <c r="J1359" i="2" s="1"/>
  <c r="I1358" i="2"/>
  <c r="J1358" i="2" s="1"/>
  <c r="I1357" i="2"/>
  <c r="J1357" i="2" s="1"/>
  <c r="I1356" i="2"/>
  <c r="J1356" i="2" s="1"/>
  <c r="I1355" i="2"/>
  <c r="J1355" i="2" s="1"/>
  <c r="I1354" i="2"/>
  <c r="J1354" i="2" s="1"/>
  <c r="I1353" i="2"/>
  <c r="J1353" i="2" s="1"/>
  <c r="I1352" i="2"/>
  <c r="J1352" i="2" s="1"/>
  <c r="I1351" i="2"/>
  <c r="J1351" i="2" s="1"/>
  <c r="I1350" i="2"/>
  <c r="J1350" i="2" s="1"/>
  <c r="I1349" i="2"/>
  <c r="J1349" i="2" s="1"/>
  <c r="I1348" i="2"/>
  <c r="J1348" i="2" s="1"/>
  <c r="I1347" i="2"/>
  <c r="J1347" i="2" s="1"/>
  <c r="I1346" i="2"/>
  <c r="J1346" i="2" s="1"/>
  <c r="I1345" i="2"/>
  <c r="J1345" i="2" s="1"/>
  <c r="I1344" i="2"/>
  <c r="J1344" i="2" s="1"/>
  <c r="I1343" i="2"/>
  <c r="J1343" i="2" s="1"/>
  <c r="I1342" i="2"/>
  <c r="J1342" i="2" s="1"/>
  <c r="I1341" i="2"/>
  <c r="J1341" i="2" s="1"/>
  <c r="I1340" i="2"/>
  <c r="J1340" i="2" s="1"/>
  <c r="I1339" i="2"/>
  <c r="J1339" i="2" s="1"/>
  <c r="I1338" i="2"/>
  <c r="J1338" i="2" s="1"/>
  <c r="I1337" i="2"/>
  <c r="J1337" i="2" s="1"/>
  <c r="I1336" i="2"/>
  <c r="J1336" i="2" s="1"/>
  <c r="I1335" i="2"/>
  <c r="J1335" i="2" s="1"/>
  <c r="I1334" i="2"/>
  <c r="J1334" i="2" s="1"/>
  <c r="I1333" i="2"/>
  <c r="J1333" i="2" s="1"/>
  <c r="I1332" i="2"/>
  <c r="J1332" i="2" s="1"/>
  <c r="I1331" i="2"/>
  <c r="J1331" i="2" s="1"/>
  <c r="I1330" i="2"/>
  <c r="J1330" i="2" s="1"/>
  <c r="I1329" i="2"/>
  <c r="J1329" i="2" s="1"/>
  <c r="I1328" i="2"/>
  <c r="J1328" i="2" s="1"/>
  <c r="I1327" i="2"/>
  <c r="J1327" i="2" s="1"/>
  <c r="I1326" i="2"/>
  <c r="J1326" i="2" s="1"/>
  <c r="I1325" i="2"/>
  <c r="J1325" i="2" s="1"/>
  <c r="I1324" i="2"/>
  <c r="J1324" i="2" s="1"/>
  <c r="I1323" i="2"/>
  <c r="J1323" i="2" s="1"/>
  <c r="I1322" i="2"/>
  <c r="J1322" i="2" s="1"/>
  <c r="I1321" i="2"/>
  <c r="J1321" i="2" s="1"/>
  <c r="I1320" i="2"/>
  <c r="J1320" i="2" s="1"/>
  <c r="I1319" i="2"/>
  <c r="J1319" i="2" s="1"/>
  <c r="I1318" i="2"/>
  <c r="J1318" i="2" s="1"/>
  <c r="I1317" i="2"/>
  <c r="J1317" i="2" s="1"/>
  <c r="I1316" i="2"/>
  <c r="J1316" i="2" s="1"/>
  <c r="I1315" i="2"/>
  <c r="J1315" i="2" s="1"/>
  <c r="I1314" i="2"/>
  <c r="J1314" i="2" s="1"/>
  <c r="I1313" i="2"/>
  <c r="J1313" i="2" s="1"/>
  <c r="I1312" i="2"/>
  <c r="J1312" i="2" s="1"/>
  <c r="I1311" i="2"/>
  <c r="J1311" i="2" s="1"/>
  <c r="I1310" i="2"/>
  <c r="J1310" i="2" s="1"/>
  <c r="I1309" i="2"/>
  <c r="J1309" i="2" s="1"/>
  <c r="I1308" i="2"/>
  <c r="J1308" i="2" s="1"/>
  <c r="I1307" i="2"/>
  <c r="J1307" i="2" s="1"/>
  <c r="I1306" i="2"/>
  <c r="J1306" i="2" s="1"/>
  <c r="I1305" i="2"/>
  <c r="J1305" i="2" s="1"/>
  <c r="I1304" i="2"/>
  <c r="J1304" i="2" s="1"/>
  <c r="I1303" i="2"/>
  <c r="J1303" i="2" s="1"/>
  <c r="I1302" i="2"/>
  <c r="J1302" i="2" s="1"/>
  <c r="I1301" i="2"/>
  <c r="J1301" i="2" s="1"/>
  <c r="I1300" i="2"/>
  <c r="J1300" i="2" s="1"/>
  <c r="I1299" i="2"/>
  <c r="J1299" i="2" s="1"/>
  <c r="I1298" i="2"/>
  <c r="J1298" i="2" s="1"/>
  <c r="I1297" i="2"/>
  <c r="J1297" i="2" s="1"/>
  <c r="I1296" i="2"/>
  <c r="J1296" i="2" s="1"/>
  <c r="I1295" i="2"/>
  <c r="J1295" i="2" s="1"/>
  <c r="I1294" i="2"/>
  <c r="J1294" i="2" s="1"/>
  <c r="I1293" i="2"/>
  <c r="J1293" i="2" s="1"/>
  <c r="I1292" i="2"/>
  <c r="J1292" i="2" s="1"/>
  <c r="I1291" i="2"/>
  <c r="J1291" i="2" s="1"/>
  <c r="I1290" i="2"/>
  <c r="J1290" i="2" s="1"/>
  <c r="I1289" i="2"/>
  <c r="J1289" i="2" s="1"/>
  <c r="I1288" i="2"/>
  <c r="J1288" i="2" s="1"/>
  <c r="I1287" i="2"/>
  <c r="J1287" i="2" s="1"/>
  <c r="I1286" i="2"/>
  <c r="J1286" i="2" s="1"/>
  <c r="I1285" i="2"/>
  <c r="J1285" i="2" s="1"/>
  <c r="I1284" i="2"/>
  <c r="J1284" i="2" s="1"/>
  <c r="I1283" i="2"/>
  <c r="J1283" i="2" s="1"/>
  <c r="I1282" i="2"/>
  <c r="J1282" i="2" s="1"/>
  <c r="I1281" i="2"/>
  <c r="J1281" i="2" s="1"/>
  <c r="I1280" i="2"/>
  <c r="J1280" i="2" s="1"/>
  <c r="I1279" i="2"/>
  <c r="J1279" i="2" s="1"/>
  <c r="I1278" i="2"/>
  <c r="J1278" i="2" s="1"/>
  <c r="I1277" i="2"/>
  <c r="J1277" i="2" s="1"/>
  <c r="I1276" i="2"/>
  <c r="J1276" i="2" s="1"/>
  <c r="I1275" i="2"/>
  <c r="J1275" i="2" s="1"/>
  <c r="I1274" i="2"/>
  <c r="J1274" i="2" s="1"/>
  <c r="I1273" i="2"/>
  <c r="J1273" i="2" s="1"/>
  <c r="I1272" i="2"/>
  <c r="J1272" i="2" s="1"/>
  <c r="I1271" i="2"/>
  <c r="J1271" i="2" s="1"/>
  <c r="I1270" i="2"/>
  <c r="J1270" i="2" s="1"/>
  <c r="I1269" i="2"/>
  <c r="J1269" i="2" s="1"/>
  <c r="I1268" i="2"/>
  <c r="J1268" i="2" s="1"/>
  <c r="I1267" i="2"/>
  <c r="J1267" i="2" s="1"/>
  <c r="I1266" i="2"/>
  <c r="J1266" i="2" s="1"/>
  <c r="I1265" i="2"/>
  <c r="J1265" i="2" s="1"/>
  <c r="I1264" i="2"/>
  <c r="J1264" i="2" s="1"/>
  <c r="I1263" i="2"/>
  <c r="J1263" i="2" s="1"/>
  <c r="I1262" i="2"/>
  <c r="J1262" i="2" s="1"/>
  <c r="I1261" i="2"/>
  <c r="J1261" i="2" s="1"/>
  <c r="I1260" i="2"/>
  <c r="J1260" i="2" s="1"/>
  <c r="I1259" i="2"/>
  <c r="J1259" i="2" s="1"/>
  <c r="I1258" i="2"/>
  <c r="J1258" i="2" s="1"/>
  <c r="I1257" i="2"/>
  <c r="J1257" i="2" s="1"/>
  <c r="I1256" i="2"/>
  <c r="J1256" i="2" s="1"/>
  <c r="I1255" i="2"/>
  <c r="J1255" i="2" s="1"/>
  <c r="I1254" i="2"/>
  <c r="J1254" i="2" s="1"/>
  <c r="I1253" i="2"/>
  <c r="J1253" i="2" s="1"/>
  <c r="I1252" i="2"/>
  <c r="J1252" i="2" s="1"/>
  <c r="I1251" i="2"/>
  <c r="J1251" i="2" s="1"/>
  <c r="I1250" i="2"/>
  <c r="J1250" i="2" s="1"/>
  <c r="I1249" i="2"/>
  <c r="J1249" i="2" s="1"/>
  <c r="I1248" i="2"/>
  <c r="J1248" i="2" s="1"/>
  <c r="I1247" i="2"/>
  <c r="J1247" i="2" s="1"/>
  <c r="I1246" i="2"/>
  <c r="J1246" i="2" s="1"/>
  <c r="I1245" i="2"/>
  <c r="J1245" i="2" s="1"/>
  <c r="I1244" i="2"/>
  <c r="J1244" i="2" s="1"/>
  <c r="I1243" i="2"/>
  <c r="J1243" i="2" s="1"/>
  <c r="I1242" i="2"/>
  <c r="J1242" i="2" s="1"/>
  <c r="I1241" i="2"/>
  <c r="J1241" i="2" s="1"/>
  <c r="I1240" i="2"/>
  <c r="J1240" i="2" s="1"/>
  <c r="I1239" i="2"/>
  <c r="J1239" i="2" s="1"/>
  <c r="I1238" i="2"/>
  <c r="J1238" i="2" s="1"/>
  <c r="I1237" i="2"/>
  <c r="J1237" i="2" s="1"/>
  <c r="I1236" i="2"/>
  <c r="J1236" i="2" s="1"/>
  <c r="I1235" i="2"/>
  <c r="J1235" i="2" s="1"/>
  <c r="I1234" i="2"/>
  <c r="J1234" i="2" s="1"/>
  <c r="I1233" i="2"/>
  <c r="J1233" i="2" s="1"/>
  <c r="I1232" i="2"/>
  <c r="J1232" i="2" s="1"/>
  <c r="I1231" i="2"/>
  <c r="J1231" i="2" s="1"/>
  <c r="I1230" i="2"/>
  <c r="J1230" i="2" s="1"/>
  <c r="I1229" i="2"/>
  <c r="J1229" i="2" s="1"/>
  <c r="I1228" i="2"/>
  <c r="J1228" i="2" s="1"/>
  <c r="I1227" i="2"/>
  <c r="J1227" i="2" s="1"/>
  <c r="I1226" i="2"/>
  <c r="J1226" i="2" s="1"/>
  <c r="I1225" i="2"/>
  <c r="J1225" i="2" s="1"/>
  <c r="I1224" i="2"/>
  <c r="J1224" i="2" s="1"/>
  <c r="I1223" i="2"/>
  <c r="J1223" i="2" s="1"/>
  <c r="I1222" i="2"/>
  <c r="J1222" i="2" s="1"/>
  <c r="I1221" i="2"/>
  <c r="J1221" i="2" s="1"/>
  <c r="I1220" i="2"/>
  <c r="J1220" i="2" s="1"/>
  <c r="I1219" i="2"/>
  <c r="J1219" i="2" s="1"/>
  <c r="J1218" i="2"/>
  <c r="I1218" i="2"/>
  <c r="I1217" i="2"/>
  <c r="J1217" i="2" s="1"/>
  <c r="I1216" i="2"/>
  <c r="J1216" i="2" s="1"/>
  <c r="I1215" i="2"/>
  <c r="J1215" i="2" s="1"/>
  <c r="I1214" i="2"/>
  <c r="J1214" i="2" s="1"/>
  <c r="I1213" i="2"/>
  <c r="J1213" i="2" s="1"/>
  <c r="I1212" i="2"/>
  <c r="J1212" i="2" s="1"/>
  <c r="I1211" i="2"/>
  <c r="J1211" i="2" s="1"/>
  <c r="I1210" i="2"/>
  <c r="J1210" i="2" s="1"/>
  <c r="I1209" i="2"/>
  <c r="J1209" i="2" s="1"/>
  <c r="I1208" i="2"/>
  <c r="J1208" i="2" s="1"/>
  <c r="I1207" i="2"/>
  <c r="J1207" i="2" s="1"/>
  <c r="I1206" i="2"/>
  <c r="J1206" i="2" s="1"/>
  <c r="I1205" i="2"/>
  <c r="J1205" i="2" s="1"/>
  <c r="I1204" i="2"/>
  <c r="J1204" i="2" s="1"/>
  <c r="I1203" i="2"/>
  <c r="J1203" i="2" s="1"/>
  <c r="I1202" i="2"/>
  <c r="J1202" i="2" s="1"/>
  <c r="J1201" i="2"/>
  <c r="I1201" i="2"/>
  <c r="I1200" i="2"/>
  <c r="J1200" i="2" s="1"/>
  <c r="I1199" i="2"/>
  <c r="J1199" i="2" s="1"/>
  <c r="I1198" i="2"/>
  <c r="J1198" i="2" s="1"/>
  <c r="I1197" i="2"/>
  <c r="J1197" i="2" s="1"/>
  <c r="I1196" i="2"/>
  <c r="J1196" i="2" s="1"/>
  <c r="I1195" i="2"/>
  <c r="J1195" i="2" s="1"/>
  <c r="J1194" i="2"/>
  <c r="I1194" i="2"/>
  <c r="I1193" i="2"/>
  <c r="J1193" i="2" s="1"/>
  <c r="I1192" i="2"/>
  <c r="J1192" i="2" s="1"/>
  <c r="I1191" i="2"/>
  <c r="J1191" i="2" s="1"/>
  <c r="I1190" i="2"/>
  <c r="J1190" i="2" s="1"/>
  <c r="I1189" i="2"/>
  <c r="J1189" i="2" s="1"/>
  <c r="I1188" i="2"/>
  <c r="J1188" i="2" s="1"/>
  <c r="I1187" i="2"/>
  <c r="J1187" i="2" s="1"/>
  <c r="I1186" i="2"/>
  <c r="J1186" i="2" s="1"/>
  <c r="I1185" i="2"/>
  <c r="J1185" i="2" s="1"/>
  <c r="I1184" i="2"/>
  <c r="J1184" i="2" s="1"/>
  <c r="I1183" i="2"/>
  <c r="J1183" i="2" s="1"/>
  <c r="I1182" i="2"/>
  <c r="J1182" i="2" s="1"/>
  <c r="I1181" i="2"/>
  <c r="J1181" i="2" s="1"/>
  <c r="I1180" i="2"/>
  <c r="J1180" i="2" s="1"/>
  <c r="I1179" i="2"/>
  <c r="J1179" i="2" s="1"/>
  <c r="I1178" i="2"/>
  <c r="J1178" i="2" s="1"/>
  <c r="I1177" i="2"/>
  <c r="J1177" i="2" s="1"/>
  <c r="I1176" i="2"/>
  <c r="J1176" i="2" s="1"/>
  <c r="I1175" i="2"/>
  <c r="J1175" i="2" s="1"/>
  <c r="I1174" i="2"/>
  <c r="J1174" i="2" s="1"/>
  <c r="I1173" i="2"/>
  <c r="J1173" i="2" s="1"/>
  <c r="I1172" i="2"/>
  <c r="J1172" i="2" s="1"/>
  <c r="I1171" i="2"/>
  <c r="J1171" i="2" s="1"/>
  <c r="I1170" i="2"/>
  <c r="J1170" i="2" s="1"/>
  <c r="I1169" i="2"/>
  <c r="J1169" i="2" s="1"/>
  <c r="I1168" i="2"/>
  <c r="J1168" i="2" s="1"/>
  <c r="I1167" i="2"/>
  <c r="J1167" i="2" s="1"/>
  <c r="I1166" i="2"/>
  <c r="J1166" i="2" s="1"/>
  <c r="I1165" i="2"/>
  <c r="J1165" i="2" s="1"/>
  <c r="I1164" i="2"/>
  <c r="J1164" i="2" s="1"/>
  <c r="I1163" i="2"/>
  <c r="J1163" i="2" s="1"/>
  <c r="I1162" i="2"/>
  <c r="J1162" i="2" s="1"/>
  <c r="I1161" i="2"/>
  <c r="J1161" i="2" s="1"/>
  <c r="I1160" i="2"/>
  <c r="J1160" i="2" s="1"/>
  <c r="I1159" i="2"/>
  <c r="J1159" i="2" s="1"/>
  <c r="I1158" i="2"/>
  <c r="J1158" i="2" s="1"/>
  <c r="I1157" i="2"/>
  <c r="J1157" i="2" s="1"/>
  <c r="I1156" i="2"/>
  <c r="J1156" i="2" s="1"/>
  <c r="I1155" i="2"/>
  <c r="J1155" i="2" s="1"/>
  <c r="I1154" i="2"/>
  <c r="J1154" i="2" s="1"/>
  <c r="I1153" i="2"/>
  <c r="J1153" i="2" s="1"/>
  <c r="J1152" i="2"/>
  <c r="I1152" i="2"/>
  <c r="I1151" i="2"/>
  <c r="J1151" i="2" s="1"/>
  <c r="I1150" i="2"/>
  <c r="J1150" i="2" s="1"/>
  <c r="I1149" i="2"/>
  <c r="J1149" i="2" s="1"/>
  <c r="I1148" i="2"/>
  <c r="J1148" i="2" s="1"/>
  <c r="I1147" i="2"/>
  <c r="J1147" i="2" s="1"/>
  <c r="I1146" i="2"/>
  <c r="J1146" i="2" s="1"/>
  <c r="I1145" i="2"/>
  <c r="J1145" i="2" s="1"/>
  <c r="I1144" i="2"/>
  <c r="J1144" i="2" s="1"/>
  <c r="I1143" i="2"/>
  <c r="J1143" i="2" s="1"/>
  <c r="I1142" i="2"/>
  <c r="J1142" i="2" s="1"/>
  <c r="I1141" i="2"/>
  <c r="J1141" i="2" s="1"/>
  <c r="I1140" i="2"/>
  <c r="J1140" i="2" s="1"/>
  <c r="I1139" i="2"/>
  <c r="J1139" i="2" s="1"/>
  <c r="I1138" i="2"/>
  <c r="J1138" i="2" s="1"/>
  <c r="I1137" i="2"/>
  <c r="J1137" i="2" s="1"/>
  <c r="I1136" i="2"/>
  <c r="J1136" i="2" s="1"/>
  <c r="I1135" i="2"/>
  <c r="J1135" i="2" s="1"/>
  <c r="I1134" i="2"/>
  <c r="J1134" i="2" s="1"/>
  <c r="I1133" i="2"/>
  <c r="J1133" i="2" s="1"/>
  <c r="I1132" i="2"/>
  <c r="J1132" i="2" s="1"/>
  <c r="I1131" i="2"/>
  <c r="J1131" i="2" s="1"/>
  <c r="I1130" i="2"/>
  <c r="J1130" i="2" s="1"/>
  <c r="I1129" i="2"/>
  <c r="J1129" i="2" s="1"/>
  <c r="I1128" i="2"/>
  <c r="J1128" i="2" s="1"/>
  <c r="I1127" i="2"/>
  <c r="J1127" i="2" s="1"/>
  <c r="I1126" i="2"/>
  <c r="J1126" i="2" s="1"/>
  <c r="I1125" i="2"/>
  <c r="J1125" i="2" s="1"/>
  <c r="I1124" i="2"/>
  <c r="J1124" i="2" s="1"/>
  <c r="I1123" i="2"/>
  <c r="J1123" i="2" s="1"/>
  <c r="I1122" i="2"/>
  <c r="J1122" i="2" s="1"/>
  <c r="I1121" i="2"/>
  <c r="J1121" i="2" s="1"/>
  <c r="I1120" i="2"/>
  <c r="J1120" i="2" s="1"/>
  <c r="I1119" i="2"/>
  <c r="J1119" i="2" s="1"/>
  <c r="I1118" i="2"/>
  <c r="J1118" i="2" s="1"/>
  <c r="I1117" i="2"/>
  <c r="J1117" i="2" s="1"/>
  <c r="I1116" i="2"/>
  <c r="J1116" i="2" s="1"/>
  <c r="I1115" i="2"/>
  <c r="J1115" i="2" s="1"/>
  <c r="I1114" i="2"/>
  <c r="J1114" i="2" s="1"/>
  <c r="I1113" i="2"/>
  <c r="J1113" i="2" s="1"/>
  <c r="J1112" i="2"/>
  <c r="I1112" i="2"/>
  <c r="I1111" i="2"/>
  <c r="J1111" i="2" s="1"/>
  <c r="I1110" i="2"/>
  <c r="J1110" i="2" s="1"/>
  <c r="I1109" i="2"/>
  <c r="J1109" i="2" s="1"/>
  <c r="I1108" i="2"/>
  <c r="J1108" i="2" s="1"/>
  <c r="I1107" i="2"/>
  <c r="J1107" i="2" s="1"/>
  <c r="I1106" i="2"/>
  <c r="J1106" i="2" s="1"/>
  <c r="I1105" i="2"/>
  <c r="J1105" i="2" s="1"/>
  <c r="I1104" i="2"/>
  <c r="J1104" i="2" s="1"/>
  <c r="I1103" i="2"/>
  <c r="J1103" i="2" s="1"/>
  <c r="I1102" i="2"/>
  <c r="J1102" i="2" s="1"/>
  <c r="I1101" i="2"/>
  <c r="J1101" i="2" s="1"/>
  <c r="I1100" i="2"/>
  <c r="J1100" i="2" s="1"/>
  <c r="I1099" i="2"/>
  <c r="J1099" i="2" s="1"/>
  <c r="I1098" i="2"/>
  <c r="J1098" i="2" s="1"/>
  <c r="J1097" i="2"/>
  <c r="I1097" i="2"/>
  <c r="I1096" i="2"/>
  <c r="J1096" i="2" s="1"/>
  <c r="I1095" i="2"/>
  <c r="J1095" i="2" s="1"/>
  <c r="I1094" i="2"/>
  <c r="J1094" i="2" s="1"/>
  <c r="I1093" i="2"/>
  <c r="J1093" i="2" s="1"/>
  <c r="I1092" i="2"/>
  <c r="J1092" i="2" s="1"/>
  <c r="I1091" i="2"/>
  <c r="J1091" i="2" s="1"/>
  <c r="I1090" i="2"/>
  <c r="J1090" i="2" s="1"/>
  <c r="I1089" i="2"/>
  <c r="J1089" i="2" s="1"/>
  <c r="I1088" i="2"/>
  <c r="J1088" i="2" s="1"/>
  <c r="I1087" i="2"/>
  <c r="J1087" i="2" s="1"/>
  <c r="I1086" i="2"/>
  <c r="J1086" i="2" s="1"/>
  <c r="I1085" i="2"/>
  <c r="J1085" i="2" s="1"/>
  <c r="I1084" i="2"/>
  <c r="J1084" i="2" s="1"/>
  <c r="I1083" i="2"/>
  <c r="J1083" i="2" s="1"/>
  <c r="I1082" i="2"/>
  <c r="J1082" i="2" s="1"/>
  <c r="I1081" i="2"/>
  <c r="J1081" i="2" s="1"/>
  <c r="I1080" i="2"/>
  <c r="J1080" i="2" s="1"/>
  <c r="I1079" i="2"/>
  <c r="J1079" i="2" s="1"/>
  <c r="I1078" i="2"/>
  <c r="J1078" i="2" s="1"/>
  <c r="I1077" i="2"/>
  <c r="J1077" i="2" s="1"/>
  <c r="I1076" i="2"/>
  <c r="J1076" i="2" s="1"/>
  <c r="I1075" i="2"/>
  <c r="J1075" i="2" s="1"/>
  <c r="I1074" i="2"/>
  <c r="J1074" i="2" s="1"/>
  <c r="I1073" i="2"/>
  <c r="J1073" i="2" s="1"/>
  <c r="I1072" i="2"/>
  <c r="J1072" i="2" s="1"/>
  <c r="I1071" i="2"/>
  <c r="J1071" i="2" s="1"/>
  <c r="I1070" i="2"/>
  <c r="J1070" i="2" s="1"/>
  <c r="I1069" i="2"/>
  <c r="J1069" i="2" s="1"/>
  <c r="I1068" i="2"/>
  <c r="J1068" i="2" s="1"/>
  <c r="I1067" i="2"/>
  <c r="J1067" i="2" s="1"/>
  <c r="I1066" i="2"/>
  <c r="J1066" i="2" s="1"/>
  <c r="I1065" i="2"/>
  <c r="J1065" i="2" s="1"/>
  <c r="I1064" i="2"/>
  <c r="J1064" i="2" s="1"/>
  <c r="I1063" i="2"/>
  <c r="J1063" i="2" s="1"/>
  <c r="I1062" i="2"/>
  <c r="J1062" i="2" s="1"/>
  <c r="I1061" i="2"/>
  <c r="J1061" i="2" s="1"/>
  <c r="I1060" i="2"/>
  <c r="J1060" i="2" s="1"/>
  <c r="I1059" i="2"/>
  <c r="J1059" i="2" s="1"/>
  <c r="I1058" i="2"/>
  <c r="J1058" i="2" s="1"/>
  <c r="I1057" i="2"/>
  <c r="J1057" i="2" s="1"/>
  <c r="I1056" i="2"/>
  <c r="J1056" i="2" s="1"/>
  <c r="I1055" i="2"/>
  <c r="J1055" i="2" s="1"/>
  <c r="I1054" i="2"/>
  <c r="J1054" i="2" s="1"/>
  <c r="I1053" i="2"/>
  <c r="J1053" i="2" s="1"/>
  <c r="I1052" i="2"/>
  <c r="J1052" i="2" s="1"/>
  <c r="I1051" i="2"/>
  <c r="J1051" i="2" s="1"/>
  <c r="I1050" i="2"/>
  <c r="J1050" i="2" s="1"/>
  <c r="I1049" i="2"/>
  <c r="J1049" i="2" s="1"/>
  <c r="I1048" i="2"/>
  <c r="J1048" i="2" s="1"/>
  <c r="I1047" i="2"/>
  <c r="J1047" i="2" s="1"/>
  <c r="I1046" i="2"/>
  <c r="J1046" i="2" s="1"/>
  <c r="I1045" i="2"/>
  <c r="J1045" i="2" s="1"/>
  <c r="I1044" i="2"/>
  <c r="J1044" i="2" s="1"/>
  <c r="I1043" i="2"/>
  <c r="J1043" i="2" s="1"/>
  <c r="I1042" i="2"/>
  <c r="J1042" i="2" s="1"/>
  <c r="I1041" i="2"/>
  <c r="J1041" i="2" s="1"/>
  <c r="I1040" i="2"/>
  <c r="J1040" i="2" s="1"/>
  <c r="I1039" i="2"/>
  <c r="J1039" i="2" s="1"/>
  <c r="I1038" i="2"/>
  <c r="J1038" i="2" s="1"/>
  <c r="I1037" i="2"/>
  <c r="J1037" i="2" s="1"/>
  <c r="I1036" i="2"/>
  <c r="J1036" i="2" s="1"/>
  <c r="I1035" i="2"/>
  <c r="J1035" i="2" s="1"/>
  <c r="I1034" i="2"/>
  <c r="J1034" i="2" s="1"/>
  <c r="I1033" i="2"/>
  <c r="J1033" i="2" s="1"/>
  <c r="I1032" i="2"/>
  <c r="J1032" i="2" s="1"/>
  <c r="I1031" i="2"/>
  <c r="J1031" i="2" s="1"/>
  <c r="I1030" i="2"/>
  <c r="J1030" i="2" s="1"/>
  <c r="I1029" i="2"/>
  <c r="J1029" i="2" s="1"/>
  <c r="I1028" i="2"/>
  <c r="J1028" i="2" s="1"/>
  <c r="I1027" i="2"/>
  <c r="J1027" i="2" s="1"/>
  <c r="I1026" i="2"/>
  <c r="J1026" i="2" s="1"/>
  <c r="I1025" i="2"/>
  <c r="J1025" i="2" s="1"/>
  <c r="I1024" i="2"/>
  <c r="J1024" i="2" s="1"/>
  <c r="I1023" i="2"/>
  <c r="J1023" i="2" s="1"/>
  <c r="I1022" i="2"/>
  <c r="J1022" i="2" s="1"/>
  <c r="I1021" i="2"/>
  <c r="J1021" i="2" s="1"/>
  <c r="I1020" i="2"/>
  <c r="J1020" i="2" s="1"/>
  <c r="I1019" i="2"/>
  <c r="J1019" i="2" s="1"/>
  <c r="I1018" i="2"/>
  <c r="J1018" i="2" s="1"/>
  <c r="I1017" i="2"/>
  <c r="J1017" i="2" s="1"/>
  <c r="I1016" i="2"/>
  <c r="J1016" i="2" s="1"/>
  <c r="I1015" i="2"/>
  <c r="J1015" i="2" s="1"/>
  <c r="I1014" i="2"/>
  <c r="J1014" i="2" s="1"/>
  <c r="I1013" i="2"/>
  <c r="J1013" i="2" s="1"/>
  <c r="I1012" i="2"/>
  <c r="J1012" i="2" s="1"/>
  <c r="I1011" i="2"/>
  <c r="J1011" i="2" s="1"/>
  <c r="I1010" i="2"/>
  <c r="J1010" i="2" s="1"/>
  <c r="I1009" i="2"/>
  <c r="J1009" i="2" s="1"/>
  <c r="I1008" i="2"/>
  <c r="J1008" i="2" s="1"/>
  <c r="I1007" i="2"/>
  <c r="J1007" i="2" s="1"/>
  <c r="I1006" i="2"/>
  <c r="J1006" i="2" s="1"/>
  <c r="I1005" i="2"/>
  <c r="J1005" i="2" s="1"/>
  <c r="I1004" i="2"/>
  <c r="J1004" i="2" s="1"/>
  <c r="I1003" i="2"/>
  <c r="J1003" i="2" s="1"/>
  <c r="I1002" i="2"/>
  <c r="J1002" i="2" s="1"/>
  <c r="I1001" i="2"/>
  <c r="J1001" i="2" s="1"/>
  <c r="I1000" i="2"/>
  <c r="J1000" i="2" s="1"/>
  <c r="I999" i="2"/>
  <c r="J999" i="2" s="1"/>
  <c r="I998" i="2"/>
  <c r="J998" i="2" s="1"/>
  <c r="I997" i="2"/>
  <c r="J997" i="2" s="1"/>
  <c r="I996" i="2"/>
  <c r="J996" i="2" s="1"/>
  <c r="I995" i="2"/>
  <c r="J995" i="2" s="1"/>
  <c r="I994" i="2"/>
  <c r="J994" i="2" s="1"/>
  <c r="I993" i="2"/>
  <c r="J993" i="2" s="1"/>
  <c r="I992" i="2"/>
  <c r="J992" i="2" s="1"/>
  <c r="I991" i="2"/>
  <c r="J991" i="2" s="1"/>
  <c r="I990" i="2"/>
  <c r="J990" i="2" s="1"/>
  <c r="I989" i="2"/>
  <c r="J989" i="2" s="1"/>
  <c r="I988" i="2"/>
  <c r="J988" i="2" s="1"/>
  <c r="I987" i="2"/>
  <c r="J987" i="2" s="1"/>
  <c r="I986" i="2"/>
  <c r="J986" i="2" s="1"/>
  <c r="I985" i="2"/>
  <c r="J985" i="2" s="1"/>
  <c r="I984" i="2"/>
  <c r="J984" i="2" s="1"/>
  <c r="I983" i="2"/>
  <c r="J983" i="2" s="1"/>
  <c r="I982" i="2"/>
  <c r="J982" i="2" s="1"/>
  <c r="I981" i="2"/>
  <c r="J981" i="2" s="1"/>
  <c r="I980" i="2"/>
  <c r="J980" i="2" s="1"/>
  <c r="I979" i="2"/>
  <c r="J979" i="2" s="1"/>
  <c r="I978" i="2"/>
  <c r="J978" i="2" s="1"/>
  <c r="I977" i="2"/>
  <c r="J977" i="2" s="1"/>
  <c r="I976" i="2"/>
  <c r="J976" i="2" s="1"/>
  <c r="I975" i="2"/>
  <c r="J975" i="2" s="1"/>
  <c r="I974" i="2"/>
  <c r="J974" i="2" s="1"/>
  <c r="I973" i="2"/>
  <c r="J973" i="2" s="1"/>
  <c r="I972" i="2"/>
  <c r="J972" i="2" s="1"/>
  <c r="I971" i="2"/>
  <c r="J971" i="2" s="1"/>
  <c r="I970" i="2"/>
  <c r="J970" i="2" s="1"/>
  <c r="I969" i="2"/>
  <c r="J969" i="2" s="1"/>
  <c r="I968" i="2"/>
  <c r="J968" i="2" s="1"/>
  <c r="I967" i="2"/>
  <c r="J967" i="2" s="1"/>
  <c r="I966" i="2"/>
  <c r="J966" i="2" s="1"/>
  <c r="I965" i="2"/>
  <c r="J965" i="2" s="1"/>
  <c r="I964" i="2"/>
  <c r="J964" i="2" s="1"/>
  <c r="I963" i="2"/>
  <c r="J963" i="2" s="1"/>
  <c r="I962" i="2"/>
  <c r="J962" i="2" s="1"/>
  <c r="I961" i="2"/>
  <c r="J961" i="2" s="1"/>
  <c r="I960" i="2"/>
  <c r="J960" i="2" s="1"/>
  <c r="I959" i="2"/>
  <c r="J959" i="2" s="1"/>
  <c r="I958" i="2"/>
  <c r="J958" i="2" s="1"/>
  <c r="I957" i="2"/>
  <c r="J957" i="2" s="1"/>
  <c r="I956" i="2"/>
  <c r="J956" i="2" s="1"/>
  <c r="I955" i="2"/>
  <c r="J955" i="2" s="1"/>
  <c r="I954" i="2"/>
  <c r="J954" i="2" s="1"/>
  <c r="I953" i="2"/>
  <c r="J953" i="2" s="1"/>
  <c r="I952" i="2"/>
  <c r="J952" i="2" s="1"/>
  <c r="I951" i="2"/>
  <c r="J951" i="2" s="1"/>
  <c r="I950" i="2"/>
  <c r="J950" i="2" s="1"/>
  <c r="I949" i="2"/>
  <c r="J949" i="2" s="1"/>
  <c r="I948" i="2"/>
  <c r="J948" i="2" s="1"/>
  <c r="I947" i="2"/>
  <c r="J947" i="2" s="1"/>
  <c r="I946" i="2"/>
  <c r="J946" i="2" s="1"/>
  <c r="I945" i="2"/>
  <c r="J945" i="2" s="1"/>
  <c r="I944" i="2"/>
  <c r="J944" i="2" s="1"/>
  <c r="I943" i="2"/>
  <c r="J943" i="2" s="1"/>
  <c r="I942" i="2"/>
  <c r="J942" i="2" s="1"/>
  <c r="I941" i="2"/>
  <c r="J941" i="2" s="1"/>
  <c r="I940" i="2"/>
  <c r="J940" i="2" s="1"/>
  <c r="I939" i="2"/>
  <c r="J939" i="2" s="1"/>
  <c r="I938" i="2"/>
  <c r="J938" i="2" s="1"/>
  <c r="I937" i="2"/>
  <c r="J937" i="2" s="1"/>
  <c r="I936" i="2"/>
  <c r="J936" i="2" s="1"/>
  <c r="I935" i="2"/>
  <c r="J935" i="2" s="1"/>
  <c r="I934" i="2"/>
  <c r="J934" i="2" s="1"/>
  <c r="I933" i="2"/>
  <c r="J933" i="2" s="1"/>
  <c r="I932" i="2"/>
  <c r="J932" i="2" s="1"/>
  <c r="I931" i="2"/>
  <c r="J931" i="2" s="1"/>
  <c r="I930" i="2"/>
  <c r="J930" i="2" s="1"/>
  <c r="I929" i="2"/>
  <c r="J929" i="2" s="1"/>
  <c r="I928" i="2"/>
  <c r="J928" i="2" s="1"/>
  <c r="I927" i="2"/>
  <c r="J927" i="2" s="1"/>
  <c r="I926" i="2"/>
  <c r="J926" i="2" s="1"/>
  <c r="I925" i="2"/>
  <c r="J925" i="2" s="1"/>
  <c r="I924" i="2"/>
  <c r="J924" i="2" s="1"/>
  <c r="I923" i="2"/>
  <c r="J923" i="2" s="1"/>
  <c r="I922" i="2"/>
  <c r="J922" i="2" s="1"/>
  <c r="I921" i="2"/>
  <c r="J921" i="2" s="1"/>
  <c r="I920" i="2"/>
  <c r="J920" i="2" s="1"/>
  <c r="I919" i="2"/>
  <c r="J919" i="2" s="1"/>
  <c r="I918" i="2"/>
  <c r="J918" i="2" s="1"/>
  <c r="I917" i="2"/>
  <c r="J917" i="2" s="1"/>
  <c r="I916" i="2"/>
  <c r="J916" i="2" s="1"/>
  <c r="I915" i="2"/>
  <c r="J915" i="2" s="1"/>
  <c r="I914" i="2"/>
  <c r="J914" i="2" s="1"/>
  <c r="I913" i="2"/>
  <c r="J913" i="2" s="1"/>
  <c r="I912" i="2"/>
  <c r="J912" i="2" s="1"/>
  <c r="I911" i="2"/>
  <c r="J911" i="2" s="1"/>
  <c r="I910" i="2"/>
  <c r="J910" i="2" s="1"/>
  <c r="I909" i="2"/>
  <c r="J909" i="2" s="1"/>
  <c r="I908" i="2"/>
  <c r="J908" i="2" s="1"/>
  <c r="I907" i="2"/>
  <c r="J907" i="2" s="1"/>
  <c r="I906" i="2"/>
  <c r="J906" i="2" s="1"/>
  <c r="I905" i="2"/>
  <c r="J905" i="2" s="1"/>
  <c r="I904" i="2"/>
  <c r="J904" i="2" s="1"/>
  <c r="I903" i="2"/>
  <c r="J903" i="2" s="1"/>
  <c r="I902" i="2"/>
  <c r="J902" i="2" s="1"/>
  <c r="I901" i="2"/>
  <c r="J901" i="2" s="1"/>
  <c r="I900" i="2"/>
  <c r="J900" i="2" s="1"/>
  <c r="I899" i="2"/>
  <c r="J899" i="2" s="1"/>
  <c r="I898" i="2"/>
  <c r="J898" i="2" s="1"/>
  <c r="I897" i="2"/>
  <c r="J897" i="2" s="1"/>
  <c r="I896" i="2"/>
  <c r="J896" i="2" s="1"/>
  <c r="I895" i="2"/>
  <c r="J895" i="2" s="1"/>
  <c r="I894" i="2"/>
  <c r="J894" i="2" s="1"/>
  <c r="I893" i="2"/>
  <c r="J893" i="2" s="1"/>
  <c r="I892" i="2"/>
  <c r="J892" i="2" s="1"/>
  <c r="I891" i="2"/>
  <c r="J891" i="2" s="1"/>
  <c r="I890" i="2"/>
  <c r="J890" i="2" s="1"/>
  <c r="I889" i="2"/>
  <c r="J889" i="2" s="1"/>
  <c r="I888" i="2"/>
  <c r="J888" i="2" s="1"/>
  <c r="I887" i="2"/>
  <c r="J887" i="2" s="1"/>
  <c r="I886" i="2"/>
  <c r="J886" i="2" s="1"/>
  <c r="I885" i="2"/>
  <c r="J885" i="2" s="1"/>
  <c r="I884" i="2"/>
  <c r="J884" i="2" s="1"/>
  <c r="I883" i="2"/>
  <c r="J883" i="2" s="1"/>
  <c r="I882" i="2"/>
  <c r="J882" i="2" s="1"/>
  <c r="I881" i="2"/>
  <c r="J881" i="2" s="1"/>
  <c r="I880" i="2"/>
  <c r="J880" i="2" s="1"/>
  <c r="I879" i="2"/>
  <c r="J879" i="2" s="1"/>
  <c r="I878" i="2"/>
  <c r="J878" i="2" s="1"/>
  <c r="I877" i="2"/>
  <c r="J877" i="2" s="1"/>
  <c r="I876" i="2"/>
  <c r="J876" i="2" s="1"/>
  <c r="I875" i="2"/>
  <c r="J875" i="2" s="1"/>
  <c r="I874" i="2"/>
  <c r="J874" i="2" s="1"/>
  <c r="I873" i="2"/>
  <c r="J873" i="2" s="1"/>
  <c r="I872" i="2"/>
  <c r="J872" i="2" s="1"/>
  <c r="I871" i="2"/>
  <c r="J871" i="2" s="1"/>
  <c r="I870" i="2"/>
  <c r="J870" i="2" s="1"/>
  <c r="I869" i="2"/>
  <c r="J869" i="2" s="1"/>
  <c r="I868" i="2"/>
  <c r="J868" i="2" s="1"/>
  <c r="I867" i="2"/>
  <c r="J867" i="2" s="1"/>
  <c r="I866" i="2"/>
  <c r="J866" i="2" s="1"/>
  <c r="I865" i="2"/>
  <c r="J865" i="2" s="1"/>
  <c r="I864" i="2"/>
  <c r="J864" i="2" s="1"/>
  <c r="I863" i="2"/>
  <c r="J863" i="2" s="1"/>
  <c r="I862" i="2"/>
  <c r="J862" i="2" s="1"/>
  <c r="I861" i="2"/>
  <c r="J861" i="2" s="1"/>
  <c r="I860" i="2"/>
  <c r="J860" i="2" s="1"/>
  <c r="I859" i="2"/>
  <c r="J859" i="2" s="1"/>
  <c r="I858" i="2"/>
  <c r="J858" i="2" s="1"/>
  <c r="I857" i="2"/>
  <c r="J857" i="2" s="1"/>
  <c r="I856" i="2"/>
  <c r="J856" i="2" s="1"/>
  <c r="I855" i="2"/>
  <c r="J855" i="2" s="1"/>
  <c r="I854" i="2"/>
  <c r="J854" i="2" s="1"/>
  <c r="I853" i="2"/>
  <c r="J853" i="2" s="1"/>
  <c r="I852" i="2"/>
  <c r="J852" i="2" s="1"/>
  <c r="I851" i="2"/>
  <c r="J851" i="2" s="1"/>
  <c r="I850" i="2"/>
  <c r="J850" i="2" s="1"/>
  <c r="I849" i="2"/>
  <c r="J849" i="2" s="1"/>
  <c r="I848" i="2"/>
  <c r="J848" i="2" s="1"/>
  <c r="I847" i="2"/>
  <c r="J847" i="2" s="1"/>
  <c r="I846" i="2"/>
  <c r="J846" i="2" s="1"/>
  <c r="I845" i="2"/>
  <c r="J845" i="2" s="1"/>
  <c r="I844" i="2"/>
  <c r="J844" i="2" s="1"/>
  <c r="I843" i="2"/>
  <c r="J843" i="2" s="1"/>
  <c r="I842" i="2"/>
  <c r="J842" i="2" s="1"/>
  <c r="I841" i="2"/>
  <c r="J841" i="2" s="1"/>
  <c r="I840" i="2"/>
  <c r="J840" i="2" s="1"/>
  <c r="I839" i="2"/>
  <c r="J839" i="2" s="1"/>
  <c r="I838" i="2"/>
  <c r="J838" i="2" s="1"/>
  <c r="I837" i="2"/>
  <c r="J837" i="2" s="1"/>
  <c r="I836" i="2"/>
  <c r="J836" i="2" s="1"/>
  <c r="I835" i="2"/>
  <c r="J835" i="2" s="1"/>
  <c r="I834" i="2"/>
  <c r="J834" i="2" s="1"/>
  <c r="I833" i="2"/>
  <c r="J833" i="2" s="1"/>
  <c r="I832" i="2"/>
  <c r="J832" i="2" s="1"/>
  <c r="I831" i="2"/>
  <c r="J831" i="2" s="1"/>
  <c r="I830" i="2"/>
  <c r="J830" i="2" s="1"/>
  <c r="I829" i="2"/>
  <c r="J829" i="2" s="1"/>
  <c r="I828" i="2"/>
  <c r="J828" i="2" s="1"/>
  <c r="I827" i="2"/>
  <c r="J827" i="2" s="1"/>
  <c r="I826" i="2"/>
  <c r="J826" i="2" s="1"/>
  <c r="I825" i="2"/>
  <c r="J825" i="2" s="1"/>
  <c r="I824" i="2"/>
  <c r="J824" i="2" s="1"/>
  <c r="I823" i="2"/>
  <c r="J823" i="2" s="1"/>
  <c r="I822" i="2"/>
  <c r="J822" i="2" s="1"/>
  <c r="I821" i="2"/>
  <c r="J821" i="2" s="1"/>
  <c r="I820" i="2"/>
  <c r="J820" i="2" s="1"/>
  <c r="I819" i="2"/>
  <c r="J819" i="2" s="1"/>
  <c r="I818" i="2"/>
  <c r="J818" i="2" s="1"/>
  <c r="I817" i="2"/>
  <c r="J817" i="2" s="1"/>
  <c r="I816" i="2"/>
  <c r="J816" i="2" s="1"/>
  <c r="I815" i="2"/>
  <c r="J815" i="2" s="1"/>
  <c r="I814" i="2"/>
  <c r="J814" i="2" s="1"/>
  <c r="I813" i="2"/>
  <c r="J813" i="2" s="1"/>
  <c r="I812" i="2"/>
  <c r="J812" i="2" s="1"/>
  <c r="I811" i="2"/>
  <c r="J811" i="2" s="1"/>
  <c r="I810" i="2"/>
  <c r="J810" i="2" s="1"/>
  <c r="I809" i="2"/>
  <c r="J809" i="2" s="1"/>
  <c r="I808" i="2"/>
  <c r="J808" i="2" s="1"/>
  <c r="I807" i="2"/>
  <c r="J807" i="2" s="1"/>
  <c r="I806" i="2"/>
  <c r="J806" i="2" s="1"/>
  <c r="I805" i="2"/>
  <c r="J805" i="2" s="1"/>
  <c r="I804" i="2"/>
  <c r="J804" i="2" s="1"/>
  <c r="I803" i="2"/>
  <c r="J803" i="2" s="1"/>
  <c r="I802" i="2"/>
  <c r="J802" i="2" s="1"/>
  <c r="I801" i="2"/>
  <c r="J801" i="2" s="1"/>
  <c r="I800" i="2"/>
  <c r="J800" i="2" s="1"/>
  <c r="I799" i="2"/>
  <c r="J799" i="2" s="1"/>
  <c r="I798" i="2"/>
  <c r="J798" i="2" s="1"/>
  <c r="I797" i="2"/>
  <c r="J797" i="2" s="1"/>
  <c r="I796" i="2"/>
  <c r="J796" i="2" s="1"/>
  <c r="I795" i="2"/>
  <c r="J795" i="2" s="1"/>
  <c r="I794" i="2"/>
  <c r="J794" i="2" s="1"/>
  <c r="I793" i="2"/>
  <c r="J793" i="2" s="1"/>
  <c r="I792" i="2"/>
  <c r="J792" i="2" s="1"/>
  <c r="I791" i="2"/>
  <c r="J791" i="2" s="1"/>
  <c r="I790" i="2"/>
  <c r="J790" i="2" s="1"/>
  <c r="I789" i="2"/>
  <c r="J789" i="2" s="1"/>
  <c r="I788" i="2"/>
  <c r="J788" i="2" s="1"/>
  <c r="I787" i="2"/>
  <c r="J787" i="2" s="1"/>
  <c r="I786" i="2"/>
  <c r="J786" i="2" s="1"/>
  <c r="I785" i="2"/>
  <c r="J785" i="2" s="1"/>
  <c r="I784" i="2"/>
  <c r="J784" i="2" s="1"/>
  <c r="I783" i="2"/>
  <c r="J783" i="2" s="1"/>
  <c r="I782" i="2"/>
  <c r="J782" i="2" s="1"/>
  <c r="I781" i="2"/>
  <c r="J781" i="2" s="1"/>
  <c r="I780" i="2"/>
  <c r="J780" i="2" s="1"/>
  <c r="I779" i="2"/>
  <c r="J779" i="2" s="1"/>
  <c r="I778" i="2"/>
  <c r="J778" i="2" s="1"/>
  <c r="I777" i="2"/>
  <c r="J777" i="2" s="1"/>
  <c r="I776" i="2"/>
  <c r="J776" i="2" s="1"/>
  <c r="I775" i="2"/>
  <c r="J775" i="2" s="1"/>
  <c r="I774" i="2"/>
  <c r="J774" i="2" s="1"/>
  <c r="I773" i="2"/>
  <c r="J773" i="2" s="1"/>
  <c r="I772" i="2"/>
  <c r="J772" i="2" s="1"/>
  <c r="I771" i="2"/>
  <c r="J771" i="2" s="1"/>
  <c r="I770" i="2"/>
  <c r="J770" i="2" s="1"/>
  <c r="I769" i="2"/>
  <c r="J769" i="2" s="1"/>
  <c r="I768" i="2"/>
  <c r="J768" i="2" s="1"/>
  <c r="I767" i="2"/>
  <c r="J767" i="2" s="1"/>
  <c r="I766" i="2"/>
  <c r="J766" i="2" s="1"/>
  <c r="I765" i="2"/>
  <c r="J765" i="2" s="1"/>
  <c r="I764" i="2"/>
  <c r="J764" i="2" s="1"/>
  <c r="I763" i="2"/>
  <c r="J763" i="2" s="1"/>
  <c r="I762" i="2"/>
  <c r="J762" i="2" s="1"/>
  <c r="I761" i="2"/>
  <c r="J761" i="2" s="1"/>
  <c r="I760" i="2"/>
  <c r="J760" i="2" s="1"/>
  <c r="I759" i="2"/>
  <c r="J759" i="2" s="1"/>
  <c r="I758" i="2"/>
  <c r="J758" i="2" s="1"/>
  <c r="I757" i="2"/>
  <c r="J757" i="2" s="1"/>
  <c r="I756" i="2"/>
  <c r="J756" i="2" s="1"/>
  <c r="I755" i="2"/>
  <c r="J755" i="2" s="1"/>
  <c r="I754" i="2"/>
  <c r="J754" i="2" s="1"/>
  <c r="I753" i="2"/>
  <c r="J753" i="2" s="1"/>
  <c r="I752" i="2"/>
  <c r="J752" i="2" s="1"/>
  <c r="I751" i="2"/>
  <c r="J751" i="2" s="1"/>
  <c r="I750" i="2"/>
  <c r="J750" i="2" s="1"/>
  <c r="I749" i="2"/>
  <c r="J749" i="2" s="1"/>
  <c r="I748" i="2"/>
  <c r="J748" i="2" s="1"/>
  <c r="I747" i="2"/>
  <c r="J747" i="2" s="1"/>
  <c r="I746" i="2"/>
  <c r="J746" i="2" s="1"/>
  <c r="I745" i="2"/>
  <c r="J745" i="2" s="1"/>
  <c r="I744" i="2"/>
  <c r="J744" i="2" s="1"/>
  <c r="I743" i="2"/>
  <c r="J743" i="2" s="1"/>
  <c r="I742" i="2"/>
  <c r="J742" i="2" s="1"/>
  <c r="I741" i="2"/>
  <c r="J741" i="2" s="1"/>
  <c r="I740" i="2"/>
  <c r="J740" i="2" s="1"/>
  <c r="I739" i="2"/>
  <c r="J739" i="2" s="1"/>
  <c r="I738" i="2"/>
  <c r="J738" i="2" s="1"/>
  <c r="I737" i="2"/>
  <c r="J737" i="2" s="1"/>
  <c r="I736" i="2"/>
  <c r="J736" i="2" s="1"/>
  <c r="I735" i="2"/>
  <c r="J735" i="2" s="1"/>
  <c r="J734" i="2"/>
  <c r="I734" i="2"/>
  <c r="I733" i="2"/>
  <c r="J733" i="2" s="1"/>
  <c r="I732" i="2"/>
  <c r="J732" i="2" s="1"/>
  <c r="I731" i="2"/>
  <c r="J731" i="2" s="1"/>
  <c r="I730" i="2"/>
  <c r="J730" i="2" s="1"/>
  <c r="I729" i="2"/>
  <c r="J729" i="2" s="1"/>
  <c r="I728" i="2"/>
  <c r="J728" i="2" s="1"/>
  <c r="I727" i="2"/>
  <c r="J727" i="2" s="1"/>
  <c r="I726" i="2"/>
  <c r="J726" i="2" s="1"/>
  <c r="I725" i="2"/>
  <c r="J725" i="2" s="1"/>
  <c r="I724" i="2"/>
  <c r="J724" i="2" s="1"/>
  <c r="I723" i="2"/>
  <c r="J723" i="2" s="1"/>
  <c r="I722" i="2"/>
  <c r="J722" i="2" s="1"/>
  <c r="I721" i="2"/>
  <c r="J721" i="2" s="1"/>
  <c r="I720" i="2"/>
  <c r="J720" i="2" s="1"/>
  <c r="I719" i="2"/>
  <c r="J719" i="2" s="1"/>
  <c r="I718" i="2"/>
  <c r="J718" i="2" s="1"/>
  <c r="I717" i="2"/>
  <c r="J717" i="2" s="1"/>
  <c r="I716" i="2"/>
  <c r="J716" i="2" s="1"/>
  <c r="I715" i="2"/>
  <c r="J715" i="2" s="1"/>
  <c r="I714" i="2"/>
  <c r="J714" i="2" s="1"/>
  <c r="I713" i="2"/>
  <c r="J713" i="2" s="1"/>
  <c r="I712" i="2"/>
  <c r="J712" i="2" s="1"/>
  <c r="J711" i="2"/>
  <c r="I711" i="2"/>
  <c r="I710" i="2"/>
  <c r="J710" i="2" s="1"/>
  <c r="I709" i="2"/>
  <c r="J709" i="2" s="1"/>
  <c r="I708" i="2"/>
  <c r="J708" i="2" s="1"/>
  <c r="I707" i="2"/>
  <c r="J707" i="2" s="1"/>
  <c r="I706" i="2"/>
  <c r="J706" i="2" s="1"/>
  <c r="I705" i="2"/>
  <c r="J705" i="2" s="1"/>
  <c r="I704" i="2"/>
  <c r="J704" i="2" s="1"/>
  <c r="I703" i="2"/>
  <c r="J703" i="2" s="1"/>
  <c r="I702" i="2"/>
  <c r="J702" i="2" s="1"/>
  <c r="I701" i="2"/>
  <c r="J701" i="2" s="1"/>
  <c r="I700" i="2"/>
  <c r="J700" i="2" s="1"/>
  <c r="I699" i="2"/>
  <c r="J699" i="2" s="1"/>
  <c r="I698" i="2"/>
  <c r="J698" i="2" s="1"/>
  <c r="I697" i="2"/>
  <c r="J697" i="2" s="1"/>
  <c r="I696" i="2"/>
  <c r="J696" i="2" s="1"/>
  <c r="I695" i="2"/>
  <c r="J695" i="2" s="1"/>
  <c r="J694" i="2"/>
  <c r="I694" i="2"/>
  <c r="I693" i="2"/>
  <c r="J693" i="2" s="1"/>
  <c r="I692" i="2"/>
  <c r="J692" i="2" s="1"/>
  <c r="I691" i="2"/>
  <c r="J691" i="2" s="1"/>
  <c r="I690" i="2"/>
  <c r="J690" i="2" s="1"/>
  <c r="I689" i="2"/>
  <c r="J689" i="2" s="1"/>
  <c r="I688" i="2"/>
  <c r="J688" i="2" s="1"/>
  <c r="I687" i="2"/>
  <c r="J687" i="2" s="1"/>
  <c r="I686" i="2"/>
  <c r="J686" i="2" s="1"/>
  <c r="I685" i="2"/>
  <c r="J685" i="2" s="1"/>
  <c r="I684" i="2"/>
  <c r="J684" i="2" s="1"/>
  <c r="I683" i="2"/>
  <c r="J683" i="2" s="1"/>
  <c r="I682" i="2"/>
  <c r="J682" i="2" s="1"/>
  <c r="I681" i="2"/>
  <c r="J681" i="2" s="1"/>
  <c r="I680" i="2"/>
  <c r="J680" i="2" s="1"/>
  <c r="I679" i="2"/>
  <c r="J679" i="2" s="1"/>
  <c r="I678" i="2"/>
  <c r="J678" i="2" s="1"/>
  <c r="I677" i="2"/>
  <c r="J677" i="2" s="1"/>
  <c r="I676" i="2"/>
  <c r="J676" i="2" s="1"/>
  <c r="I675" i="2"/>
  <c r="J675" i="2" s="1"/>
  <c r="I674" i="2"/>
  <c r="J674" i="2" s="1"/>
  <c r="I673" i="2"/>
  <c r="J673" i="2" s="1"/>
  <c r="I672" i="2"/>
  <c r="J672" i="2" s="1"/>
  <c r="I671" i="2"/>
  <c r="J671" i="2" s="1"/>
  <c r="I670" i="2"/>
  <c r="J670" i="2" s="1"/>
  <c r="I669" i="2"/>
  <c r="J669" i="2" s="1"/>
  <c r="I668" i="2"/>
  <c r="J668" i="2" s="1"/>
  <c r="I667" i="2"/>
  <c r="J667" i="2" s="1"/>
  <c r="I666" i="2"/>
  <c r="J666" i="2" s="1"/>
  <c r="I665" i="2"/>
  <c r="J665" i="2" s="1"/>
  <c r="I664" i="2"/>
  <c r="J664" i="2" s="1"/>
  <c r="I663" i="2"/>
  <c r="J663" i="2" s="1"/>
  <c r="I662" i="2"/>
  <c r="J662" i="2" s="1"/>
  <c r="I661" i="2"/>
  <c r="J661" i="2" s="1"/>
  <c r="I660" i="2"/>
  <c r="J660" i="2" s="1"/>
  <c r="I659" i="2"/>
  <c r="J659" i="2" s="1"/>
  <c r="I658" i="2"/>
  <c r="J658" i="2" s="1"/>
  <c r="I657" i="2"/>
  <c r="J657" i="2" s="1"/>
  <c r="I656" i="2"/>
  <c r="J656" i="2" s="1"/>
  <c r="I655" i="2"/>
  <c r="J655" i="2" s="1"/>
  <c r="I654" i="2"/>
  <c r="J654" i="2" s="1"/>
  <c r="I653" i="2"/>
  <c r="J653" i="2" s="1"/>
  <c r="I652" i="2"/>
  <c r="J652" i="2" s="1"/>
  <c r="I651" i="2"/>
  <c r="J651" i="2" s="1"/>
  <c r="I650" i="2"/>
  <c r="J650" i="2" s="1"/>
  <c r="I649" i="2"/>
  <c r="J649" i="2" s="1"/>
  <c r="I648" i="2"/>
  <c r="J648" i="2" s="1"/>
  <c r="I647" i="2"/>
  <c r="J647" i="2" s="1"/>
  <c r="I646" i="2"/>
  <c r="J646" i="2" s="1"/>
  <c r="I645" i="2"/>
  <c r="J645" i="2" s="1"/>
  <c r="I644" i="2"/>
  <c r="J644" i="2" s="1"/>
  <c r="I643" i="2"/>
  <c r="J643" i="2" s="1"/>
  <c r="I642" i="2"/>
  <c r="J642" i="2" s="1"/>
  <c r="I641" i="2"/>
  <c r="J641" i="2" s="1"/>
  <c r="I640" i="2"/>
  <c r="J640" i="2" s="1"/>
  <c r="I639" i="2"/>
  <c r="J639" i="2" s="1"/>
  <c r="I638" i="2"/>
  <c r="J638" i="2" s="1"/>
  <c r="I637" i="2"/>
  <c r="J637" i="2" s="1"/>
  <c r="I636" i="2"/>
  <c r="J636" i="2" s="1"/>
  <c r="I635" i="2"/>
  <c r="J635" i="2" s="1"/>
  <c r="I634" i="2"/>
  <c r="J634" i="2" s="1"/>
  <c r="I633" i="2"/>
  <c r="J633" i="2" s="1"/>
  <c r="I632" i="2"/>
  <c r="J632" i="2" s="1"/>
  <c r="I631" i="2"/>
  <c r="J631" i="2" s="1"/>
  <c r="I630" i="2"/>
  <c r="J630" i="2" s="1"/>
  <c r="I629" i="2"/>
  <c r="J629" i="2" s="1"/>
  <c r="I628" i="2"/>
  <c r="J628" i="2" s="1"/>
  <c r="I627" i="2"/>
  <c r="J627" i="2" s="1"/>
  <c r="I626" i="2"/>
  <c r="J626" i="2" s="1"/>
  <c r="I625" i="2"/>
  <c r="J625" i="2" s="1"/>
  <c r="I624" i="2"/>
  <c r="J624" i="2" s="1"/>
  <c r="I623" i="2"/>
  <c r="J623" i="2" s="1"/>
  <c r="I622" i="2"/>
  <c r="J622" i="2" s="1"/>
  <c r="I621" i="2"/>
  <c r="J621" i="2" s="1"/>
  <c r="I620" i="2"/>
  <c r="J620" i="2" s="1"/>
  <c r="I619" i="2"/>
  <c r="J619" i="2" s="1"/>
  <c r="I618" i="2"/>
  <c r="J618" i="2" s="1"/>
  <c r="I617" i="2"/>
  <c r="J617" i="2" s="1"/>
  <c r="I616" i="2"/>
  <c r="J616" i="2" s="1"/>
  <c r="I615" i="2"/>
  <c r="J615" i="2" s="1"/>
  <c r="I614" i="2"/>
  <c r="J614" i="2" s="1"/>
  <c r="I613" i="2"/>
  <c r="J613" i="2" s="1"/>
  <c r="I612" i="2"/>
  <c r="J612" i="2" s="1"/>
  <c r="I611" i="2"/>
  <c r="J611" i="2" s="1"/>
  <c r="I610" i="2"/>
  <c r="J610" i="2" s="1"/>
  <c r="I609" i="2"/>
  <c r="J609" i="2" s="1"/>
  <c r="I608" i="2"/>
  <c r="J608" i="2" s="1"/>
  <c r="I607" i="2"/>
  <c r="J607" i="2" s="1"/>
  <c r="I606" i="2"/>
  <c r="J606" i="2" s="1"/>
  <c r="I605" i="2"/>
  <c r="J605" i="2" s="1"/>
  <c r="I604" i="2"/>
  <c r="J604" i="2" s="1"/>
  <c r="I603" i="2"/>
  <c r="J603" i="2" s="1"/>
  <c r="I602" i="2"/>
  <c r="J602" i="2" s="1"/>
  <c r="I601" i="2"/>
  <c r="J601" i="2" s="1"/>
  <c r="I600" i="2"/>
  <c r="J600" i="2" s="1"/>
  <c r="I599" i="2"/>
  <c r="J599" i="2" s="1"/>
  <c r="I598" i="2"/>
  <c r="J598" i="2" s="1"/>
  <c r="I597" i="2"/>
  <c r="J597" i="2" s="1"/>
  <c r="I596" i="2"/>
  <c r="J596" i="2" s="1"/>
  <c r="I595" i="2"/>
  <c r="J595" i="2" s="1"/>
  <c r="I594" i="2"/>
  <c r="J594" i="2" s="1"/>
  <c r="I593" i="2"/>
  <c r="J593" i="2" s="1"/>
  <c r="I592" i="2"/>
  <c r="J592" i="2" s="1"/>
  <c r="I591" i="2"/>
  <c r="J591" i="2" s="1"/>
  <c r="I590" i="2"/>
  <c r="J590" i="2" s="1"/>
  <c r="I589" i="2"/>
  <c r="J589" i="2" s="1"/>
  <c r="I588" i="2"/>
  <c r="J588" i="2" s="1"/>
  <c r="I587" i="2"/>
  <c r="J587" i="2" s="1"/>
  <c r="I586" i="2"/>
  <c r="J586" i="2" s="1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J580" i="2" s="1"/>
  <c r="I579" i="2"/>
  <c r="J579" i="2" s="1"/>
  <c r="I578" i="2"/>
  <c r="J578" i="2" s="1"/>
  <c r="I577" i="2"/>
  <c r="J577" i="2" s="1"/>
  <c r="I576" i="2"/>
  <c r="J576" i="2" s="1"/>
  <c r="I575" i="2"/>
  <c r="J575" i="2" s="1"/>
  <c r="I574" i="2"/>
  <c r="J574" i="2" s="1"/>
  <c r="I573" i="2"/>
  <c r="J573" i="2" s="1"/>
  <c r="I572" i="2"/>
  <c r="J572" i="2" s="1"/>
  <c r="I571" i="2"/>
  <c r="J571" i="2" s="1"/>
  <c r="I570" i="2"/>
  <c r="J570" i="2" s="1"/>
  <c r="I569" i="2"/>
  <c r="J569" i="2" s="1"/>
  <c r="I568" i="2"/>
  <c r="J568" i="2" s="1"/>
  <c r="I567" i="2"/>
  <c r="J567" i="2" s="1"/>
  <c r="I566" i="2"/>
  <c r="J566" i="2" s="1"/>
  <c r="I565" i="2"/>
  <c r="J565" i="2" s="1"/>
  <c r="I564" i="2"/>
  <c r="J564" i="2" s="1"/>
  <c r="I563" i="2"/>
  <c r="J563" i="2" s="1"/>
  <c r="I562" i="2"/>
  <c r="J562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535" i="2"/>
  <c r="J535" i="2" s="1"/>
  <c r="I534" i="2"/>
  <c r="J534" i="2" s="1"/>
  <c r="I533" i="2"/>
  <c r="J533" i="2" s="1"/>
  <c r="I532" i="2"/>
  <c r="J532" i="2" s="1"/>
  <c r="I531" i="2"/>
  <c r="J531" i="2" s="1"/>
  <c r="I530" i="2"/>
  <c r="J530" i="2" s="1"/>
  <c r="I529" i="2"/>
  <c r="J529" i="2" s="1"/>
  <c r="I528" i="2"/>
  <c r="J528" i="2" s="1"/>
  <c r="I527" i="2"/>
  <c r="J527" i="2" s="1"/>
  <c r="I526" i="2"/>
  <c r="J526" i="2" s="1"/>
  <c r="I525" i="2"/>
  <c r="J525" i="2" s="1"/>
  <c r="I524" i="2"/>
  <c r="J524" i="2" s="1"/>
  <c r="I523" i="2"/>
  <c r="J523" i="2" s="1"/>
  <c r="I522" i="2"/>
  <c r="J522" i="2" s="1"/>
  <c r="I521" i="2"/>
  <c r="J521" i="2" s="1"/>
  <c r="I520" i="2"/>
  <c r="J520" i="2" s="1"/>
  <c r="I519" i="2"/>
  <c r="J519" i="2" s="1"/>
  <c r="I518" i="2"/>
  <c r="J518" i="2" s="1"/>
  <c r="I517" i="2"/>
  <c r="J517" i="2" s="1"/>
  <c r="I516" i="2"/>
  <c r="J516" i="2" s="1"/>
  <c r="I515" i="2"/>
  <c r="J515" i="2" s="1"/>
  <c r="I514" i="2"/>
  <c r="J514" i="2" s="1"/>
  <c r="I513" i="2"/>
  <c r="J513" i="2" s="1"/>
  <c r="I512" i="2"/>
  <c r="J512" i="2" s="1"/>
  <c r="I511" i="2"/>
  <c r="J511" i="2" s="1"/>
  <c r="I510" i="2"/>
  <c r="J510" i="2" s="1"/>
  <c r="I509" i="2"/>
  <c r="J509" i="2" s="1"/>
  <c r="I508" i="2"/>
  <c r="J508" i="2" s="1"/>
  <c r="I507" i="2"/>
  <c r="J507" i="2" s="1"/>
  <c r="I506" i="2"/>
  <c r="J506" i="2" s="1"/>
  <c r="I505" i="2"/>
  <c r="J505" i="2" s="1"/>
  <c r="I504" i="2"/>
  <c r="J504" i="2" s="1"/>
  <c r="I503" i="2"/>
  <c r="J503" i="2" s="1"/>
  <c r="J502" i="2"/>
  <c r="I502" i="2"/>
  <c r="I501" i="2"/>
  <c r="J501" i="2" s="1"/>
  <c r="I500" i="2"/>
  <c r="J500" i="2" s="1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J494" i="2" s="1"/>
  <c r="I493" i="2"/>
  <c r="J493" i="2" s="1"/>
  <c r="I492" i="2"/>
  <c r="J492" i="2" s="1"/>
  <c r="I491" i="2"/>
  <c r="J491" i="2" s="1"/>
  <c r="I490" i="2"/>
  <c r="J490" i="2" s="1"/>
  <c r="I489" i="2"/>
  <c r="J489" i="2" s="1"/>
  <c r="I488" i="2"/>
  <c r="J488" i="2" s="1"/>
  <c r="I487" i="2"/>
  <c r="J487" i="2" s="1"/>
  <c r="I486" i="2"/>
  <c r="J486" i="2" s="1"/>
  <c r="I485" i="2"/>
  <c r="J485" i="2" s="1"/>
  <c r="I484" i="2"/>
  <c r="J484" i="2" s="1"/>
  <c r="I483" i="2"/>
  <c r="J483" i="2" s="1"/>
  <c r="I482" i="2"/>
  <c r="J482" i="2" s="1"/>
  <c r="I481" i="2"/>
  <c r="J481" i="2" s="1"/>
  <c r="I480" i="2"/>
  <c r="J480" i="2" s="1"/>
  <c r="I479" i="2"/>
  <c r="J479" i="2" s="1"/>
  <c r="I478" i="2"/>
  <c r="J478" i="2" s="1"/>
  <c r="I477" i="2"/>
  <c r="J477" i="2" s="1"/>
  <c r="I476" i="2"/>
  <c r="J476" i="2" s="1"/>
  <c r="I475" i="2"/>
  <c r="J475" i="2" s="1"/>
  <c r="I474" i="2"/>
  <c r="J474" i="2" s="1"/>
  <c r="I473" i="2"/>
  <c r="J473" i="2" s="1"/>
  <c r="I472" i="2"/>
  <c r="J472" i="2" s="1"/>
  <c r="I471" i="2"/>
  <c r="J471" i="2" s="1"/>
  <c r="I470" i="2"/>
  <c r="J470" i="2" s="1"/>
  <c r="I469" i="2"/>
  <c r="J469" i="2" s="1"/>
  <c r="I468" i="2"/>
  <c r="J468" i="2" s="1"/>
  <c r="I467" i="2"/>
  <c r="J467" i="2" s="1"/>
  <c r="I466" i="2"/>
  <c r="J466" i="2" s="1"/>
  <c r="I465" i="2"/>
  <c r="J465" i="2" s="1"/>
  <c r="I464" i="2"/>
  <c r="J464" i="2" s="1"/>
  <c r="I463" i="2"/>
  <c r="J463" i="2" s="1"/>
  <c r="I462" i="2"/>
  <c r="J462" i="2" s="1"/>
  <c r="I461" i="2"/>
  <c r="J461" i="2" s="1"/>
  <c r="I460" i="2"/>
  <c r="J460" i="2" s="1"/>
  <c r="I459" i="2"/>
  <c r="J459" i="2" s="1"/>
  <c r="I458" i="2"/>
  <c r="J458" i="2" s="1"/>
  <c r="I457" i="2"/>
  <c r="J457" i="2" s="1"/>
  <c r="I456" i="2"/>
  <c r="J456" i="2" s="1"/>
  <c r="I455" i="2"/>
  <c r="J455" i="2" s="1"/>
  <c r="I454" i="2"/>
  <c r="J454" i="2" s="1"/>
  <c r="I453" i="2"/>
  <c r="J453" i="2" s="1"/>
  <c r="I452" i="2"/>
  <c r="J452" i="2" s="1"/>
  <c r="I451" i="2"/>
  <c r="J451" i="2" s="1"/>
  <c r="I450" i="2"/>
  <c r="J450" i="2" s="1"/>
  <c r="I449" i="2"/>
  <c r="J449" i="2" s="1"/>
  <c r="I448" i="2"/>
  <c r="J448" i="2" s="1"/>
  <c r="I447" i="2"/>
  <c r="J447" i="2" s="1"/>
  <c r="I446" i="2"/>
  <c r="J446" i="2" s="1"/>
  <c r="I445" i="2"/>
  <c r="J445" i="2" s="1"/>
  <c r="I444" i="2"/>
  <c r="J444" i="2" s="1"/>
  <c r="I443" i="2"/>
  <c r="J443" i="2" s="1"/>
  <c r="I442" i="2"/>
  <c r="J442" i="2" s="1"/>
  <c r="I441" i="2"/>
  <c r="J441" i="2" s="1"/>
  <c r="I440" i="2"/>
  <c r="J440" i="2" s="1"/>
  <c r="I439" i="2"/>
  <c r="J439" i="2" s="1"/>
  <c r="I438" i="2"/>
  <c r="J438" i="2" s="1"/>
  <c r="I437" i="2"/>
  <c r="J437" i="2" s="1"/>
  <c r="I436" i="2"/>
  <c r="J436" i="2" s="1"/>
  <c r="I435" i="2"/>
  <c r="J435" i="2" s="1"/>
  <c r="I434" i="2"/>
  <c r="J434" i="2" s="1"/>
  <c r="I433" i="2"/>
  <c r="J433" i="2" s="1"/>
  <c r="I432" i="2"/>
  <c r="J432" i="2" s="1"/>
  <c r="I431" i="2"/>
  <c r="J431" i="2" s="1"/>
  <c r="I430" i="2"/>
  <c r="J430" i="2" s="1"/>
  <c r="I429" i="2"/>
  <c r="J429" i="2" s="1"/>
  <c r="I428" i="2"/>
  <c r="J428" i="2" s="1"/>
  <c r="I427" i="2"/>
  <c r="J427" i="2" s="1"/>
  <c r="I426" i="2"/>
  <c r="J426" i="2" s="1"/>
  <c r="I425" i="2"/>
  <c r="J425" i="2" s="1"/>
  <c r="I424" i="2"/>
  <c r="J424" i="2" s="1"/>
  <c r="I423" i="2"/>
  <c r="J423" i="2" s="1"/>
  <c r="I422" i="2"/>
  <c r="J422" i="2" s="1"/>
  <c r="I421" i="2"/>
  <c r="J421" i="2" s="1"/>
  <c r="I420" i="2"/>
  <c r="J420" i="2" s="1"/>
  <c r="I419" i="2"/>
  <c r="J419" i="2" s="1"/>
  <c r="I418" i="2"/>
  <c r="J418" i="2" s="1"/>
  <c r="I417" i="2"/>
  <c r="J417" i="2" s="1"/>
  <c r="I416" i="2"/>
  <c r="J416" i="2" s="1"/>
  <c r="I415" i="2"/>
  <c r="J415" i="2" s="1"/>
  <c r="I414" i="2"/>
  <c r="J414" i="2" s="1"/>
  <c r="I413" i="2"/>
  <c r="J413" i="2" s="1"/>
  <c r="I412" i="2"/>
  <c r="J412" i="2" s="1"/>
  <c r="I411" i="2"/>
  <c r="J411" i="2" s="1"/>
  <c r="I410" i="2"/>
  <c r="J410" i="2" s="1"/>
  <c r="I409" i="2"/>
  <c r="J409" i="2" s="1"/>
  <c r="I408" i="2"/>
  <c r="J408" i="2" s="1"/>
  <c r="I407" i="2"/>
  <c r="J407" i="2" s="1"/>
  <c r="I406" i="2"/>
  <c r="J406" i="2" s="1"/>
  <c r="I405" i="2"/>
  <c r="J405" i="2" s="1"/>
  <c r="I404" i="2"/>
  <c r="J404" i="2" s="1"/>
  <c r="I403" i="2"/>
  <c r="J403" i="2" s="1"/>
  <c r="I402" i="2"/>
  <c r="J402" i="2" s="1"/>
  <c r="I401" i="2"/>
  <c r="J401" i="2" s="1"/>
  <c r="I400" i="2"/>
  <c r="J400" i="2" s="1"/>
  <c r="I399" i="2"/>
  <c r="J399" i="2" s="1"/>
  <c r="I398" i="2"/>
  <c r="J398" i="2" s="1"/>
  <c r="I397" i="2"/>
  <c r="J397" i="2" s="1"/>
  <c r="I396" i="2"/>
  <c r="J396" i="2" s="1"/>
  <c r="I395" i="2"/>
  <c r="J395" i="2" s="1"/>
  <c r="I394" i="2"/>
  <c r="J394" i="2" s="1"/>
  <c r="I393" i="2"/>
  <c r="J393" i="2" s="1"/>
  <c r="I392" i="2"/>
  <c r="J392" i="2" s="1"/>
  <c r="I391" i="2"/>
  <c r="J391" i="2" s="1"/>
  <c r="I390" i="2"/>
  <c r="J390" i="2" s="1"/>
  <c r="I389" i="2"/>
  <c r="J389" i="2" s="1"/>
  <c r="I388" i="2"/>
  <c r="J388" i="2" s="1"/>
  <c r="I387" i="2"/>
  <c r="J387" i="2" s="1"/>
  <c r="I386" i="2"/>
  <c r="J386" i="2" s="1"/>
  <c r="I385" i="2"/>
  <c r="J385" i="2" s="1"/>
  <c r="I384" i="2"/>
  <c r="J384" i="2" s="1"/>
  <c r="I383" i="2"/>
  <c r="J383" i="2" s="1"/>
  <c r="I382" i="2"/>
  <c r="J382" i="2" s="1"/>
  <c r="I381" i="2"/>
  <c r="J381" i="2" s="1"/>
  <c r="I380" i="2"/>
  <c r="J380" i="2" s="1"/>
  <c r="I379" i="2"/>
  <c r="J379" i="2" s="1"/>
  <c r="I378" i="2"/>
  <c r="J378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67" i="2"/>
  <c r="J367" i="2" s="1"/>
  <c r="I366" i="2"/>
  <c r="J366" i="2" s="1"/>
  <c r="I365" i="2"/>
  <c r="J365" i="2" s="1"/>
  <c r="I364" i="2"/>
  <c r="J364" i="2" s="1"/>
  <c r="I363" i="2"/>
  <c r="J363" i="2" s="1"/>
  <c r="I362" i="2"/>
  <c r="J362" i="2" s="1"/>
  <c r="I361" i="2"/>
  <c r="J361" i="2" s="1"/>
  <c r="I360" i="2"/>
  <c r="J360" i="2" s="1"/>
  <c r="I359" i="2"/>
  <c r="J359" i="2" s="1"/>
  <c r="I358" i="2"/>
  <c r="J358" i="2" s="1"/>
  <c r="I357" i="2"/>
  <c r="J357" i="2" s="1"/>
  <c r="I356" i="2"/>
  <c r="J356" i="2" s="1"/>
  <c r="I355" i="2"/>
  <c r="J355" i="2" s="1"/>
  <c r="I354" i="2"/>
  <c r="J354" i="2" s="1"/>
  <c r="I353" i="2"/>
  <c r="J353" i="2" s="1"/>
  <c r="I352" i="2"/>
  <c r="J352" i="2" s="1"/>
  <c r="I351" i="2"/>
  <c r="J351" i="2" s="1"/>
  <c r="I350" i="2"/>
  <c r="J350" i="2" s="1"/>
  <c r="I349" i="2"/>
  <c r="J349" i="2" s="1"/>
  <c r="I348" i="2"/>
  <c r="J348" i="2" s="1"/>
  <c r="I347" i="2"/>
  <c r="J347" i="2" s="1"/>
  <c r="I346" i="2"/>
  <c r="J346" i="2" s="1"/>
  <c r="I345" i="2"/>
  <c r="J345" i="2" s="1"/>
  <c r="I344" i="2"/>
  <c r="J344" i="2" s="1"/>
  <c r="I343" i="2"/>
  <c r="J343" i="2" s="1"/>
  <c r="I342" i="2"/>
  <c r="J342" i="2" s="1"/>
  <c r="I341" i="2"/>
  <c r="J341" i="2" s="1"/>
  <c r="I340" i="2"/>
  <c r="J340" i="2" s="1"/>
  <c r="I339" i="2"/>
  <c r="J339" i="2" s="1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J330" i="2" s="1"/>
  <c r="I329" i="2"/>
  <c r="J329" i="2" s="1"/>
  <c r="I328" i="2"/>
  <c r="J328" i="2" s="1"/>
  <c r="I327" i="2"/>
  <c r="J327" i="2" s="1"/>
  <c r="I326" i="2"/>
  <c r="J326" i="2" s="1"/>
  <c r="I325" i="2"/>
  <c r="J325" i="2" s="1"/>
  <c r="I324" i="2"/>
  <c r="J324" i="2" s="1"/>
  <c r="I323" i="2"/>
  <c r="J323" i="2" s="1"/>
  <c r="I322" i="2"/>
  <c r="J322" i="2" s="1"/>
  <c r="I321" i="2"/>
  <c r="J321" i="2" s="1"/>
  <c r="I320" i="2"/>
  <c r="J320" i="2" s="1"/>
  <c r="I319" i="2"/>
  <c r="J319" i="2" s="1"/>
  <c r="I318" i="2"/>
  <c r="J318" i="2" s="1"/>
  <c r="I317" i="2"/>
  <c r="J317" i="2" s="1"/>
  <c r="I316" i="2"/>
  <c r="J316" i="2" s="1"/>
  <c r="I315" i="2"/>
  <c r="J315" i="2" s="1"/>
  <c r="I314" i="2"/>
  <c r="J314" i="2" s="1"/>
  <c r="I313" i="2"/>
  <c r="J313" i="2" s="1"/>
  <c r="I312" i="2"/>
  <c r="J312" i="2" s="1"/>
  <c r="I311" i="2"/>
  <c r="J311" i="2" s="1"/>
  <c r="J310" i="2"/>
  <c r="I310" i="2"/>
  <c r="I309" i="2"/>
  <c r="J309" i="2" s="1"/>
  <c r="I308" i="2"/>
  <c r="J308" i="2" s="1"/>
  <c r="I307" i="2"/>
  <c r="J307" i="2" s="1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300" i="2"/>
  <c r="J300" i="2" s="1"/>
  <c r="I299" i="2"/>
  <c r="J299" i="2" s="1"/>
  <c r="I298" i="2"/>
  <c r="J298" i="2" s="1"/>
  <c r="I297" i="2"/>
  <c r="J297" i="2" s="1"/>
  <c r="I296" i="2"/>
  <c r="J296" i="2" s="1"/>
  <c r="I295" i="2"/>
  <c r="J295" i="2" s="1"/>
  <c r="I294" i="2"/>
  <c r="J294" i="2" s="1"/>
  <c r="I293" i="2"/>
  <c r="J293" i="2" s="1"/>
  <c r="I292" i="2"/>
  <c r="J292" i="2" s="1"/>
  <c r="I291" i="2"/>
  <c r="J291" i="2" s="1"/>
  <c r="I290" i="2"/>
  <c r="J290" i="2" s="1"/>
  <c r="I289" i="2"/>
  <c r="J289" i="2" s="1"/>
  <c r="I288" i="2"/>
  <c r="J288" i="2" s="1"/>
  <c r="I287" i="2"/>
  <c r="J287" i="2" s="1"/>
  <c r="I286" i="2"/>
  <c r="J286" i="2" s="1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J275" i="2" s="1"/>
  <c r="I274" i="2"/>
  <c r="J274" i="2" s="1"/>
  <c r="I273" i="2"/>
  <c r="J273" i="2" s="1"/>
  <c r="I272" i="2"/>
  <c r="J272" i="2" s="1"/>
  <c r="I271" i="2"/>
  <c r="J271" i="2" s="1"/>
  <c r="I270" i="2"/>
  <c r="J270" i="2" s="1"/>
  <c r="I269" i="2"/>
  <c r="J269" i="2" s="1"/>
  <c r="I268" i="2"/>
  <c r="J268" i="2" s="1"/>
  <c r="I267" i="2"/>
  <c r="J267" i="2" s="1"/>
  <c r="I266" i="2"/>
  <c r="J266" i="2" s="1"/>
  <c r="I265" i="2"/>
  <c r="J265" i="2" s="1"/>
  <c r="I264" i="2"/>
  <c r="J264" i="2" s="1"/>
  <c r="I263" i="2"/>
  <c r="J263" i="2" s="1"/>
  <c r="I262" i="2"/>
  <c r="J262" i="2" s="1"/>
  <c r="I261" i="2"/>
  <c r="J261" i="2" s="1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J222" i="2"/>
  <c r="I222" i="2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J199" i="2"/>
  <c r="I199" i="2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J62" i="2"/>
  <c r="I62" i="2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J21" i="2"/>
  <c r="I21" i="2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X2" i="2"/>
  <c r="W2" i="2"/>
  <c r="V2" i="2"/>
  <c r="U2" i="2"/>
  <c r="T2" i="2"/>
  <c r="S2" i="2"/>
  <c r="R2" i="2"/>
  <c r="Q2" i="2"/>
  <c r="P2" i="2"/>
  <c r="O2" i="2"/>
  <c r="N2" i="2"/>
  <c r="M2" i="2"/>
  <c r="K2" i="2"/>
  <c r="H2" i="2"/>
  <c r="G2" i="2"/>
  <c r="F2" i="2"/>
  <c r="E2" i="2"/>
  <c r="D2" i="2"/>
  <c r="L3" i="4" l="1"/>
  <c r="N3" i="4" s="1"/>
  <c r="H2" i="5" s="1"/>
  <c r="J11" i="4"/>
  <c r="H4" i="4"/>
  <c r="L7" i="4"/>
  <c r="H3" i="4"/>
  <c r="H7" i="4"/>
  <c r="H9" i="4"/>
  <c r="J3" i="4"/>
  <c r="K5" i="4"/>
  <c r="K4" i="4"/>
  <c r="J7" i="4"/>
  <c r="J9" i="4"/>
  <c r="J4" i="4"/>
  <c r="K9" i="4"/>
  <c r="J5" i="4"/>
  <c r="K7" i="4"/>
  <c r="L5" i="4"/>
  <c r="K3" i="4"/>
  <c r="R5" i="4"/>
  <c r="M106" i="5"/>
  <c r="N4" i="4"/>
  <c r="E6" i="4"/>
  <c r="I6" i="4" s="1"/>
  <c r="J190" i="5"/>
  <c r="J112" i="5"/>
  <c r="M159" i="5"/>
  <c r="J74" i="5"/>
  <c r="J24" i="5"/>
  <c r="H168" i="5"/>
  <c r="J23" i="5"/>
  <c r="M145" i="5"/>
  <c r="M120" i="5"/>
  <c r="M70" i="5"/>
  <c r="J150" i="5"/>
  <c r="J122" i="5"/>
  <c r="J97" i="5"/>
  <c r="J72" i="5"/>
  <c r="M144" i="5"/>
  <c r="M119" i="5"/>
  <c r="M94" i="5"/>
  <c r="M66" i="5"/>
  <c r="H93" i="5"/>
  <c r="H62" i="5"/>
  <c r="H16" i="5"/>
  <c r="J161" i="5"/>
  <c r="M105" i="5"/>
  <c r="M17" i="5"/>
  <c r="H181" i="5"/>
  <c r="H113" i="5"/>
  <c r="J78" i="5"/>
  <c r="M200" i="5"/>
  <c r="M150" i="5"/>
  <c r="M72" i="5"/>
  <c r="M8" i="5"/>
  <c r="J127" i="5"/>
  <c r="J49" i="5"/>
  <c r="M199" i="5"/>
  <c r="M121" i="5"/>
  <c r="H103" i="5"/>
  <c r="J126" i="5"/>
  <c r="J48" i="5"/>
  <c r="M198" i="5"/>
  <c r="M170" i="5"/>
  <c r="M95" i="5"/>
  <c r="M33" i="5"/>
  <c r="M6" i="5"/>
  <c r="H129" i="5"/>
  <c r="H102" i="5"/>
  <c r="J192" i="5"/>
  <c r="J167" i="5"/>
  <c r="J142" i="5"/>
  <c r="J114" i="5"/>
  <c r="J89" i="5"/>
  <c r="J64" i="5"/>
  <c r="J39" i="5"/>
  <c r="J14" i="5"/>
  <c r="M186" i="5"/>
  <c r="M161" i="5"/>
  <c r="M136" i="5"/>
  <c r="M111" i="5"/>
  <c r="M86" i="5"/>
  <c r="M58" i="5"/>
  <c r="M31" i="5"/>
  <c r="H192" i="5"/>
  <c r="H157" i="5"/>
  <c r="H127" i="5"/>
  <c r="H89" i="5"/>
  <c r="H48" i="5"/>
  <c r="H10" i="5"/>
  <c r="H18" i="5"/>
  <c r="H26" i="5"/>
  <c r="H34" i="5"/>
  <c r="H42" i="5"/>
  <c r="H50" i="5"/>
  <c r="H58" i="5"/>
  <c r="H66" i="5"/>
  <c r="H74" i="5"/>
  <c r="H82" i="5"/>
  <c r="H90" i="5"/>
  <c r="H98" i="5"/>
  <c r="H106" i="5"/>
  <c r="H114" i="5"/>
  <c r="H122" i="5"/>
  <c r="H130" i="5"/>
  <c r="H138" i="5"/>
  <c r="H146" i="5"/>
  <c r="H154" i="5"/>
  <c r="H162" i="5"/>
  <c r="H170" i="5"/>
  <c r="H178" i="5"/>
  <c r="H186" i="5"/>
  <c r="H194" i="5"/>
  <c r="M3" i="5"/>
  <c r="M11" i="5"/>
  <c r="M19" i="5"/>
  <c r="M27" i="5"/>
  <c r="M35" i="5"/>
  <c r="M43" i="5"/>
  <c r="M51" i="5"/>
  <c r="M59" i="5"/>
  <c r="M67" i="5"/>
  <c r="M75" i="5"/>
  <c r="M83" i="5"/>
  <c r="M91" i="5"/>
  <c r="M99" i="5"/>
  <c r="M107" i="5"/>
  <c r="M115" i="5"/>
  <c r="M123" i="5"/>
  <c r="M131" i="5"/>
  <c r="M139" i="5"/>
  <c r="M147" i="5"/>
  <c r="M155" i="5"/>
  <c r="M163" i="5"/>
  <c r="M171" i="5"/>
  <c r="M179" i="5"/>
  <c r="M187" i="5"/>
  <c r="M195" i="5"/>
  <c r="J3" i="5"/>
  <c r="J11" i="5"/>
  <c r="J19" i="5"/>
  <c r="J27" i="5"/>
  <c r="J35" i="5"/>
  <c r="J43" i="5"/>
  <c r="J51" i="5"/>
  <c r="J59" i="5"/>
  <c r="J67" i="5"/>
  <c r="J75" i="5"/>
  <c r="J83" i="5"/>
  <c r="J91" i="5"/>
  <c r="J99" i="5"/>
  <c r="J107" i="5"/>
  <c r="J115" i="5"/>
  <c r="J123" i="5"/>
  <c r="J131" i="5"/>
  <c r="J139" i="5"/>
  <c r="J147" i="5"/>
  <c r="J155" i="5"/>
  <c r="J163" i="5"/>
  <c r="J171" i="5"/>
  <c r="J179" i="5"/>
  <c r="J187" i="5"/>
  <c r="J195" i="5"/>
  <c r="H3" i="5"/>
  <c r="H11" i="5"/>
  <c r="H19" i="5"/>
  <c r="H27" i="5"/>
  <c r="H35" i="5"/>
  <c r="H43" i="5"/>
  <c r="H51" i="5"/>
  <c r="H59" i="5"/>
  <c r="H67" i="5"/>
  <c r="H75" i="5"/>
  <c r="H83" i="5"/>
  <c r="H91" i="5"/>
  <c r="H99" i="5"/>
  <c r="H107" i="5"/>
  <c r="H115" i="5"/>
  <c r="H123" i="5"/>
  <c r="H131" i="5"/>
  <c r="H139" i="5"/>
  <c r="H147" i="5"/>
  <c r="H155" i="5"/>
  <c r="H163" i="5"/>
  <c r="H171" i="5"/>
  <c r="H179" i="5"/>
  <c r="H187" i="5"/>
  <c r="H195" i="5"/>
  <c r="M4" i="5"/>
  <c r="M12" i="5"/>
  <c r="M20" i="5"/>
  <c r="M28" i="5"/>
  <c r="M36" i="5"/>
  <c r="M44" i="5"/>
  <c r="M52" i="5"/>
  <c r="M60" i="5"/>
  <c r="M68" i="5"/>
  <c r="M76" i="5"/>
  <c r="M84" i="5"/>
  <c r="M92" i="5"/>
  <c r="M100" i="5"/>
  <c r="M108" i="5"/>
  <c r="M116" i="5"/>
  <c r="M124" i="5"/>
  <c r="M132" i="5"/>
  <c r="M140" i="5"/>
  <c r="M148" i="5"/>
  <c r="M156" i="5"/>
  <c r="M164" i="5"/>
  <c r="M172" i="5"/>
  <c r="M180" i="5"/>
  <c r="M188" i="5"/>
  <c r="M196" i="5"/>
  <c r="J4" i="5"/>
  <c r="J12" i="5"/>
  <c r="J20" i="5"/>
  <c r="J28" i="5"/>
  <c r="J36" i="5"/>
  <c r="J44" i="5"/>
  <c r="J52" i="5"/>
  <c r="J60" i="5"/>
  <c r="J68" i="5"/>
  <c r="J76" i="5"/>
  <c r="J84" i="5"/>
  <c r="J92" i="5"/>
  <c r="J100" i="5"/>
  <c r="J108" i="5"/>
  <c r="J116" i="5"/>
  <c r="J124" i="5"/>
  <c r="J132" i="5"/>
  <c r="J140" i="5"/>
  <c r="J148" i="5"/>
  <c r="J156" i="5"/>
  <c r="J164" i="5"/>
  <c r="J172" i="5"/>
  <c r="J180" i="5"/>
  <c r="J188" i="5"/>
  <c r="J196" i="5"/>
  <c r="H5" i="5"/>
  <c r="H29" i="5"/>
  <c r="H37" i="5"/>
  <c r="H45" i="5"/>
  <c r="H53" i="5"/>
  <c r="H61" i="5"/>
  <c r="H69" i="5"/>
  <c r="H4" i="5"/>
  <c r="H12" i="5"/>
  <c r="H20" i="5"/>
  <c r="H28" i="5"/>
  <c r="H36" i="5"/>
  <c r="H44" i="5"/>
  <c r="H52" i="5"/>
  <c r="H60" i="5"/>
  <c r="H68" i="5"/>
  <c r="H76" i="5"/>
  <c r="H84" i="5"/>
  <c r="H92" i="5"/>
  <c r="H100" i="5"/>
  <c r="H108" i="5"/>
  <c r="H116" i="5"/>
  <c r="H124" i="5"/>
  <c r="H132" i="5"/>
  <c r="H140" i="5"/>
  <c r="H148" i="5"/>
  <c r="H156" i="5"/>
  <c r="H164" i="5"/>
  <c r="H172" i="5"/>
  <c r="H180" i="5"/>
  <c r="H188" i="5"/>
  <c r="H196" i="5"/>
  <c r="M5" i="5"/>
  <c r="M13" i="5"/>
  <c r="M21" i="5"/>
  <c r="M29" i="5"/>
  <c r="M37" i="5"/>
  <c r="M45" i="5"/>
  <c r="M53" i="5"/>
  <c r="M61" i="5"/>
  <c r="M69" i="5"/>
  <c r="M77" i="5"/>
  <c r="M85" i="5"/>
  <c r="M93" i="5"/>
  <c r="M101" i="5"/>
  <c r="M109" i="5"/>
  <c r="M117" i="5"/>
  <c r="M125" i="5"/>
  <c r="M133" i="5"/>
  <c r="M141" i="5"/>
  <c r="M149" i="5"/>
  <c r="M157" i="5"/>
  <c r="M165" i="5"/>
  <c r="M173" i="5"/>
  <c r="M181" i="5"/>
  <c r="M189" i="5"/>
  <c r="M197" i="5"/>
  <c r="J5" i="5"/>
  <c r="J13" i="5"/>
  <c r="J21" i="5"/>
  <c r="J29" i="5"/>
  <c r="J37" i="5"/>
  <c r="J45" i="5"/>
  <c r="J53" i="5"/>
  <c r="J61" i="5"/>
  <c r="J69" i="5"/>
  <c r="J77" i="5"/>
  <c r="J85" i="5"/>
  <c r="J93" i="5"/>
  <c r="J101" i="5"/>
  <c r="J109" i="5"/>
  <c r="J117" i="5"/>
  <c r="J125" i="5"/>
  <c r="J133" i="5"/>
  <c r="J141" i="5"/>
  <c r="J149" i="5"/>
  <c r="J157" i="5"/>
  <c r="J165" i="5"/>
  <c r="J173" i="5"/>
  <c r="J181" i="5"/>
  <c r="J189" i="5"/>
  <c r="J197" i="5"/>
  <c r="H21" i="5"/>
  <c r="H6" i="5"/>
  <c r="H17" i="5"/>
  <c r="H33" i="5"/>
  <c r="H49" i="5"/>
  <c r="H65" i="5"/>
  <c r="H80" i="5"/>
  <c r="H94" i="5"/>
  <c r="H105" i="5"/>
  <c r="H119" i="5"/>
  <c r="H133" i="5"/>
  <c r="H144" i="5"/>
  <c r="H158" i="5"/>
  <c r="H169" i="5"/>
  <c r="H183" i="5"/>
  <c r="H197" i="5"/>
  <c r="M9" i="5"/>
  <c r="M23" i="5"/>
  <c r="M34" i="5"/>
  <c r="M48" i="5"/>
  <c r="M62" i="5"/>
  <c r="M73" i="5"/>
  <c r="M87" i="5"/>
  <c r="M98" i="5"/>
  <c r="M112" i="5"/>
  <c r="M126" i="5"/>
  <c r="M137" i="5"/>
  <c r="M151" i="5"/>
  <c r="M162" i="5"/>
  <c r="M176" i="5"/>
  <c r="M190" i="5"/>
  <c r="M201" i="5"/>
  <c r="J15" i="5"/>
  <c r="J26" i="5"/>
  <c r="J40" i="5"/>
  <c r="J54" i="5"/>
  <c r="J65" i="5"/>
  <c r="J79" i="5"/>
  <c r="J90" i="5"/>
  <c r="J104" i="5"/>
  <c r="J118" i="5"/>
  <c r="J129" i="5"/>
  <c r="J143" i="5"/>
  <c r="J154" i="5"/>
  <c r="J168" i="5"/>
  <c r="J182" i="5"/>
  <c r="J193" i="5"/>
  <c r="H40" i="5"/>
  <c r="H56" i="5"/>
  <c r="H86" i="5"/>
  <c r="H111" i="5"/>
  <c r="H136" i="5"/>
  <c r="H161" i="5"/>
  <c r="H189" i="5"/>
  <c r="M15" i="5"/>
  <c r="M40" i="5"/>
  <c r="M79" i="5"/>
  <c r="M104" i="5"/>
  <c r="M129" i="5"/>
  <c r="M154" i="5"/>
  <c r="M182" i="5"/>
  <c r="J18" i="5"/>
  <c r="J46" i="5"/>
  <c r="J82" i="5"/>
  <c r="J110" i="5"/>
  <c r="J146" i="5"/>
  <c r="J174" i="5"/>
  <c r="H13" i="5"/>
  <c r="H57" i="5"/>
  <c r="H73" i="5"/>
  <c r="H87" i="5"/>
  <c r="H101" i="5"/>
  <c r="H112" i="5"/>
  <c r="H126" i="5"/>
  <c r="H137" i="5"/>
  <c r="H151" i="5"/>
  <c r="H165" i="5"/>
  <c r="H176" i="5"/>
  <c r="H190" i="5"/>
  <c r="H201" i="5"/>
  <c r="M16" i="5"/>
  <c r="M30" i="5"/>
  <c r="M41" i="5"/>
  <c r="M55" i="5"/>
  <c r="H7" i="5"/>
  <c r="H22" i="5"/>
  <c r="H38" i="5"/>
  <c r="H54" i="5"/>
  <c r="H70" i="5"/>
  <c r="H81" i="5"/>
  <c r="H95" i="5"/>
  <c r="H109" i="5"/>
  <c r="H120" i="5"/>
  <c r="H134" i="5"/>
  <c r="H145" i="5"/>
  <c r="H159" i="5"/>
  <c r="H173" i="5"/>
  <c r="H184" i="5"/>
  <c r="H198" i="5"/>
  <c r="M10" i="5"/>
  <c r="M24" i="5"/>
  <c r="M38" i="5"/>
  <c r="M49" i="5"/>
  <c r="M63" i="5"/>
  <c r="M74" i="5"/>
  <c r="M88" i="5"/>
  <c r="M102" i="5"/>
  <c r="M113" i="5"/>
  <c r="M127" i="5"/>
  <c r="M138" i="5"/>
  <c r="M152" i="5"/>
  <c r="M166" i="5"/>
  <c r="M177" i="5"/>
  <c r="M191" i="5"/>
  <c r="M2" i="5"/>
  <c r="J16" i="5"/>
  <c r="J30" i="5"/>
  <c r="J41" i="5"/>
  <c r="J55" i="5"/>
  <c r="J66" i="5"/>
  <c r="J80" i="5"/>
  <c r="J94" i="5"/>
  <c r="J105" i="5"/>
  <c r="J119" i="5"/>
  <c r="J130" i="5"/>
  <c r="J144" i="5"/>
  <c r="J158" i="5"/>
  <c r="J169" i="5"/>
  <c r="J183" i="5"/>
  <c r="J194" i="5"/>
  <c r="H24" i="5"/>
  <c r="H72" i="5"/>
  <c r="H97" i="5"/>
  <c r="H125" i="5"/>
  <c r="H150" i="5"/>
  <c r="H175" i="5"/>
  <c r="H200" i="5"/>
  <c r="M26" i="5"/>
  <c r="M54" i="5"/>
  <c r="M65" i="5"/>
  <c r="M118" i="5"/>
  <c r="M143" i="5"/>
  <c r="M168" i="5"/>
  <c r="J7" i="5"/>
  <c r="J32" i="5"/>
  <c r="J71" i="5"/>
  <c r="J96" i="5"/>
  <c r="J121" i="5"/>
  <c r="J160" i="5"/>
  <c r="J199" i="5"/>
  <c r="H25" i="5"/>
  <c r="H8" i="5"/>
  <c r="H23" i="5"/>
  <c r="H39" i="5"/>
  <c r="H55" i="5"/>
  <c r="H71" i="5"/>
  <c r="H85" i="5"/>
  <c r="H96" i="5"/>
  <c r="H110" i="5"/>
  <c r="H121" i="5"/>
  <c r="H135" i="5"/>
  <c r="H149" i="5"/>
  <c r="H160" i="5"/>
  <c r="H174" i="5"/>
  <c r="H185" i="5"/>
  <c r="H199" i="5"/>
  <c r="M14" i="5"/>
  <c r="M25" i="5"/>
  <c r="M39" i="5"/>
  <c r="M50" i="5"/>
  <c r="M64" i="5"/>
  <c r="M78" i="5"/>
  <c r="M89" i="5"/>
  <c r="M103" i="5"/>
  <c r="M114" i="5"/>
  <c r="M128" i="5"/>
  <c r="M142" i="5"/>
  <c r="M153" i="5"/>
  <c r="M167" i="5"/>
  <c r="M178" i="5"/>
  <c r="M192" i="5"/>
  <c r="J6" i="5"/>
  <c r="J17" i="5"/>
  <c r="J31" i="5"/>
  <c r="J42" i="5"/>
  <c r="J56" i="5"/>
  <c r="J70" i="5"/>
  <c r="J81" i="5"/>
  <c r="J95" i="5"/>
  <c r="J106" i="5"/>
  <c r="J120" i="5"/>
  <c r="J134" i="5"/>
  <c r="J145" i="5"/>
  <c r="J159" i="5"/>
  <c r="J170" i="5"/>
  <c r="J184" i="5"/>
  <c r="J198" i="5"/>
  <c r="H9" i="5"/>
  <c r="M90" i="5"/>
  <c r="M193" i="5"/>
  <c r="J57" i="5"/>
  <c r="J135" i="5"/>
  <c r="J185" i="5"/>
  <c r="J162" i="5"/>
  <c r="J137" i="5"/>
  <c r="J87" i="5"/>
  <c r="J62" i="5"/>
  <c r="J9" i="5"/>
  <c r="M184" i="5"/>
  <c r="M134" i="5"/>
  <c r="M81" i="5"/>
  <c r="M56" i="5"/>
  <c r="H182" i="5"/>
  <c r="H152" i="5"/>
  <c r="H46" i="5"/>
  <c r="J186" i="5"/>
  <c r="J136" i="5"/>
  <c r="J86" i="5"/>
  <c r="J33" i="5"/>
  <c r="M183" i="5"/>
  <c r="M130" i="5"/>
  <c r="M80" i="5"/>
  <c r="M47" i="5"/>
  <c r="H143" i="5"/>
  <c r="H78" i="5"/>
  <c r="J153" i="5"/>
  <c r="J103" i="5"/>
  <c r="J50" i="5"/>
  <c r="M175" i="5"/>
  <c r="M122" i="5"/>
  <c r="M97" i="5"/>
  <c r="M46" i="5"/>
  <c r="H177" i="5"/>
  <c r="H32" i="5"/>
  <c r="J2" i="5"/>
  <c r="J102" i="5"/>
  <c r="M174" i="5"/>
  <c r="M96" i="5"/>
  <c r="H141" i="5"/>
  <c r="H64" i="5"/>
  <c r="J98" i="5"/>
  <c r="H63" i="5"/>
  <c r="J191" i="5"/>
  <c r="J166" i="5"/>
  <c r="J138" i="5"/>
  <c r="J113" i="5"/>
  <c r="J88" i="5"/>
  <c r="J63" i="5"/>
  <c r="J38" i="5"/>
  <c r="J10" i="5"/>
  <c r="M185" i="5"/>
  <c r="M160" i="5"/>
  <c r="M135" i="5"/>
  <c r="M110" i="5"/>
  <c r="M82" i="5"/>
  <c r="M57" i="5"/>
  <c r="M22" i="5"/>
  <c r="H191" i="5"/>
  <c r="H153" i="5"/>
  <c r="H118" i="5"/>
  <c r="H88" i="5"/>
  <c r="H47" i="5"/>
  <c r="H14" i="5"/>
  <c r="M7" i="4"/>
  <c r="N7" i="4"/>
  <c r="B8" i="4"/>
  <c r="H8" i="4" s="1"/>
  <c r="J11" i="3"/>
  <c r="J91" i="3"/>
  <c r="J122" i="3"/>
  <c r="J137" i="3"/>
  <c r="J171" i="3"/>
  <c r="J187" i="3"/>
  <c r="J230" i="3"/>
  <c r="J234" i="3"/>
  <c r="J269" i="3"/>
  <c r="J273" i="3"/>
  <c r="J277" i="3"/>
  <c r="J285" i="3"/>
  <c r="J293" i="3"/>
  <c r="J297" i="3"/>
  <c r="J328" i="3"/>
  <c r="J356" i="3"/>
  <c r="J360" i="3"/>
  <c r="J372" i="3"/>
  <c r="J384" i="3"/>
  <c r="J8" i="3"/>
  <c r="J41" i="3"/>
  <c r="J88" i="3"/>
  <c r="J107" i="3"/>
  <c r="J211" i="3"/>
  <c r="J258" i="3"/>
  <c r="J392" i="3"/>
  <c r="J38" i="3"/>
  <c r="J100" i="3"/>
  <c r="J104" i="3"/>
  <c r="J286" i="3"/>
  <c r="J290" i="3"/>
  <c r="J294" i="3"/>
  <c r="J298" i="3"/>
  <c r="J325" i="3"/>
  <c r="J341" i="3"/>
  <c r="J353" i="3"/>
  <c r="J365" i="3"/>
  <c r="J369" i="3"/>
  <c r="J373" i="3"/>
  <c r="J381" i="3"/>
  <c r="J21" i="3"/>
  <c r="J43" i="3"/>
  <c r="J63" i="3"/>
  <c r="J78" i="3"/>
  <c r="J113" i="3"/>
  <c r="J128" i="3"/>
  <c r="J162" i="3"/>
  <c r="J213" i="3"/>
  <c r="J229" i="3"/>
  <c r="J288" i="3"/>
  <c r="J327" i="3"/>
  <c r="J390" i="3"/>
  <c r="J394" i="3"/>
  <c r="J5" i="3"/>
  <c r="J35" i="3"/>
  <c r="J42" i="3"/>
  <c r="J54" i="3"/>
  <c r="J85" i="3"/>
  <c r="J150" i="3"/>
  <c r="J165" i="3"/>
  <c r="J224" i="3"/>
  <c r="J310" i="3"/>
  <c r="J314" i="3"/>
  <c r="J389" i="3"/>
  <c r="J393" i="3"/>
  <c r="J17" i="3"/>
  <c r="J62" i="3"/>
  <c r="J66" i="3"/>
  <c r="J93" i="3"/>
  <c r="J97" i="3"/>
  <c r="J101" i="3"/>
  <c r="J181" i="3"/>
  <c r="J189" i="3"/>
  <c r="J193" i="3"/>
  <c r="J197" i="3"/>
  <c r="J228" i="3"/>
  <c r="J232" i="3"/>
  <c r="J267" i="3"/>
  <c r="J291" i="3"/>
  <c r="J322" i="3"/>
  <c r="J326" i="3"/>
  <c r="J334" i="3"/>
  <c r="J338" i="3"/>
  <c r="J350" i="3"/>
  <c r="J354" i="3"/>
  <c r="J362" i="3"/>
  <c r="J370" i="3"/>
  <c r="J378" i="3"/>
  <c r="J386" i="3"/>
  <c r="J397" i="3"/>
  <c r="J401" i="3"/>
  <c r="J413" i="3"/>
  <c r="J421" i="3"/>
  <c r="J14" i="3"/>
  <c r="J33" i="3"/>
  <c r="J71" i="3"/>
  <c r="J129" i="3"/>
  <c r="J159" i="3"/>
  <c r="J167" i="3"/>
  <c r="J339" i="3"/>
  <c r="J391" i="3"/>
  <c r="J402" i="3"/>
  <c r="J410" i="3"/>
  <c r="J418" i="3"/>
  <c r="J422" i="3"/>
  <c r="J31" i="3"/>
  <c r="J70" i="3"/>
  <c r="J95" i="3"/>
  <c r="J98" i="3"/>
  <c r="J127" i="3"/>
  <c r="J152" i="3"/>
  <c r="J166" i="3"/>
  <c r="J203" i="3"/>
  <c r="J215" i="3"/>
  <c r="J222" i="3"/>
  <c r="J237" i="3"/>
  <c r="J241" i="3"/>
  <c r="J245" i="3"/>
  <c r="J283" i="3"/>
  <c r="J300" i="3"/>
  <c r="J319" i="3"/>
  <c r="J329" i="3"/>
  <c r="J333" i="3"/>
  <c r="J337" i="3"/>
  <c r="J363" i="3"/>
  <c r="J385" i="3"/>
  <c r="J415" i="3"/>
  <c r="J425" i="3"/>
  <c r="J429" i="3"/>
  <c r="J221" i="3"/>
  <c r="J266" i="3"/>
  <c r="J347" i="3"/>
  <c r="J51" i="3"/>
  <c r="J115" i="3"/>
  <c r="J177" i="3"/>
  <c r="J73" i="3"/>
  <c r="J225" i="3"/>
  <c r="J77" i="3"/>
  <c r="J169" i="3"/>
  <c r="J414" i="3"/>
  <c r="J145" i="3"/>
  <c r="J208" i="3"/>
  <c r="J238" i="3"/>
  <c r="J280" i="3"/>
  <c r="J330" i="3"/>
  <c r="J349" i="3"/>
  <c r="J400" i="3"/>
  <c r="J419" i="3"/>
  <c r="J426" i="3"/>
  <c r="J45" i="3"/>
  <c r="J49" i="3"/>
  <c r="J53" i="3"/>
  <c r="J57" i="3"/>
  <c r="J131" i="3"/>
  <c r="J138" i="3"/>
  <c r="J190" i="3"/>
  <c r="J194" i="3"/>
  <c r="J227" i="3"/>
  <c r="J335" i="3"/>
  <c r="J357" i="3"/>
  <c r="J184" i="3"/>
  <c r="J274" i="3"/>
  <c r="J299" i="3"/>
  <c r="J336" i="3"/>
  <c r="J366" i="3"/>
  <c r="J173" i="3"/>
  <c r="J214" i="3"/>
  <c r="J256" i="3"/>
  <c r="J344" i="3"/>
  <c r="J64" i="3"/>
  <c r="J134" i="3"/>
  <c r="J141" i="3"/>
  <c r="J149" i="3"/>
  <c r="J204" i="3"/>
  <c r="J242" i="3"/>
  <c r="J276" i="3"/>
  <c r="J396" i="3"/>
  <c r="J4" i="3"/>
  <c r="J39" i="3"/>
  <c r="J87" i="3"/>
  <c r="J235" i="3"/>
  <c r="J251" i="3"/>
  <c r="J255" i="3"/>
  <c r="J281" i="3"/>
  <c r="J343" i="3"/>
  <c r="J405" i="3"/>
  <c r="J6" i="3"/>
  <c r="J13" i="3"/>
  <c r="J20" i="3"/>
  <c r="J46" i="3"/>
  <c r="J61" i="3"/>
  <c r="J75" i="3"/>
  <c r="J79" i="3"/>
  <c r="J89" i="3"/>
  <c r="J102" i="3"/>
  <c r="J109" i="3"/>
  <c r="J132" i="3"/>
  <c r="J142" i="3"/>
  <c r="J153" i="3"/>
  <c r="J160" i="3"/>
  <c r="J195" i="3"/>
  <c r="J205" i="3"/>
  <c r="J239" i="3"/>
  <c r="J253" i="3"/>
  <c r="J257" i="3"/>
  <c r="J260" i="3"/>
  <c r="J271" i="3"/>
  <c r="J289" i="3"/>
  <c r="J309" i="3"/>
  <c r="J313" i="3"/>
  <c r="J320" i="3"/>
  <c r="J368" i="3"/>
  <c r="J379" i="3"/>
  <c r="J383" i="3"/>
  <c r="J398" i="3"/>
  <c r="J409" i="3"/>
  <c r="J112" i="3"/>
  <c r="J163" i="3"/>
  <c r="J180" i="3"/>
  <c r="J270" i="3"/>
  <c r="J301" i="3"/>
  <c r="J305" i="3"/>
  <c r="J323" i="3"/>
  <c r="J371" i="3"/>
  <c r="J382" i="3"/>
  <c r="J416" i="3"/>
  <c r="J430" i="3"/>
  <c r="J7" i="3"/>
  <c r="J47" i="3"/>
  <c r="J103" i="3"/>
  <c r="J143" i="3"/>
  <c r="J199" i="3"/>
  <c r="J223" i="3"/>
  <c r="J254" i="3"/>
  <c r="J279" i="3"/>
  <c r="J302" i="3"/>
  <c r="J376" i="3"/>
  <c r="J399" i="3"/>
  <c r="J427" i="3"/>
  <c r="J59" i="3"/>
  <c r="J246" i="3"/>
  <c r="J292" i="3"/>
  <c r="J361" i="3"/>
  <c r="J428" i="3"/>
  <c r="J52" i="3"/>
  <c r="J56" i="3"/>
  <c r="J185" i="3"/>
  <c r="J236" i="3"/>
  <c r="J243" i="3"/>
  <c r="J345" i="3"/>
  <c r="J358" i="3"/>
  <c r="J406" i="3"/>
  <c r="J36" i="3"/>
  <c r="J105" i="3"/>
  <c r="J172" i="3"/>
  <c r="J182" i="3"/>
  <c r="J192" i="3"/>
  <c r="J212" i="3"/>
  <c r="J240" i="3"/>
  <c r="J332" i="3"/>
  <c r="J342" i="3"/>
  <c r="J352" i="3"/>
  <c r="J355" i="3"/>
  <c r="J403" i="3"/>
  <c r="J417" i="3"/>
  <c r="J76" i="3"/>
  <c r="J86" i="3"/>
  <c r="J96" i="3"/>
  <c r="J99" i="3"/>
  <c r="J147" i="3"/>
  <c r="J161" i="3"/>
  <c r="J196" i="3"/>
  <c r="J265" i="3"/>
  <c r="J321" i="3"/>
  <c r="J25" i="3"/>
  <c r="J80" i="3"/>
  <c r="J83" i="3"/>
  <c r="J116" i="3"/>
  <c r="J140" i="3"/>
  <c r="J144" i="3"/>
  <c r="J158" i="3"/>
  <c r="J262" i="3"/>
  <c r="J304" i="3"/>
  <c r="J307" i="3"/>
  <c r="J318" i="3"/>
  <c r="J388" i="3"/>
  <c r="J408" i="3"/>
  <c r="J404" i="3"/>
  <c r="J411" i="3"/>
  <c r="J9" i="3"/>
  <c r="J65" i="3"/>
  <c r="J148" i="3"/>
  <c r="J155" i="3"/>
  <c r="J249" i="3"/>
  <c r="J259" i="3"/>
  <c r="J315" i="3"/>
  <c r="J22" i="3"/>
  <c r="J68" i="3"/>
  <c r="J121" i="3"/>
  <c r="J179" i="3"/>
  <c r="J268" i="3"/>
  <c r="J278" i="3"/>
  <c r="J324" i="3"/>
  <c r="J377" i="3"/>
  <c r="J432" i="3"/>
  <c r="J435" i="3"/>
  <c r="J16" i="3"/>
  <c r="J19" i="3"/>
  <c r="J84" i="3"/>
  <c r="J108" i="3"/>
  <c r="J118" i="3"/>
  <c r="J164" i="3"/>
  <c r="J217" i="3"/>
  <c r="J272" i="3"/>
  <c r="J275" i="3"/>
  <c r="J340" i="3"/>
  <c r="J364" i="3"/>
  <c r="J374" i="3"/>
  <c r="J420" i="3"/>
  <c r="J12" i="3"/>
  <c r="J176" i="3"/>
  <c r="J244" i="3"/>
  <c r="J28" i="3"/>
  <c r="J60" i="3"/>
  <c r="J92" i="3"/>
  <c r="J124" i="3"/>
  <c r="J156" i="3"/>
  <c r="J188" i="3"/>
  <c r="J220" i="3"/>
  <c r="J252" i="3"/>
  <c r="J284" i="3"/>
  <c r="J316" i="3"/>
  <c r="J348" i="3"/>
  <c r="J380" i="3"/>
  <c r="J412" i="3"/>
  <c r="J2" i="2"/>
  <c r="I2" i="2"/>
  <c r="M3" i="4" l="1"/>
  <c r="R4" i="4"/>
  <c r="K6" i="4"/>
  <c r="L6" i="4"/>
  <c r="J6" i="4"/>
  <c r="M71" i="5"/>
  <c r="J34" i="5"/>
  <c r="J176" i="5"/>
  <c r="J177" i="5"/>
  <c r="J25" i="5"/>
  <c r="M158" i="5"/>
  <c r="H128" i="5"/>
  <c r="M169" i="5"/>
  <c r="J175" i="5"/>
  <c r="J73" i="5"/>
  <c r="J152" i="5"/>
  <c r="J8" i="5"/>
  <c r="H166" i="5"/>
  <c r="M194" i="5"/>
  <c r="J200" i="5"/>
  <c r="J151" i="5"/>
  <c r="H104" i="5"/>
  <c r="M7" i="5"/>
  <c r="H77" i="5"/>
  <c r="J128" i="5"/>
  <c r="J58" i="5"/>
  <c r="H193" i="5"/>
  <c r="J22" i="5"/>
  <c r="H30" i="5"/>
  <c r="J201" i="5"/>
  <c r="H41" i="5"/>
  <c r="M42" i="5"/>
  <c r="H142" i="5"/>
  <c r="J178" i="5"/>
  <c r="J111" i="5"/>
  <c r="M32" i="5"/>
  <c r="J47" i="5"/>
  <c r="H167" i="5"/>
  <c r="H31" i="5"/>
  <c r="M18" i="5"/>
  <c r="H117" i="5"/>
  <c r="M146" i="5"/>
  <c r="E8" i="4"/>
  <c r="H79" i="5"/>
  <c r="H15" i="5"/>
  <c r="N6" i="4"/>
  <c r="M6" i="4"/>
  <c r="M4" i="4"/>
  <c r="Q3" i="5"/>
  <c r="Q11" i="5"/>
  <c r="Q19" i="5"/>
  <c r="Q27" i="5"/>
  <c r="Q35" i="5"/>
  <c r="Q43" i="5"/>
  <c r="Q51" i="5"/>
  <c r="Q59" i="5"/>
  <c r="Q67" i="5"/>
  <c r="Q75" i="5"/>
  <c r="Q83" i="5"/>
  <c r="Q91" i="5"/>
  <c r="Q99" i="5"/>
  <c r="Q107" i="5"/>
  <c r="Q115" i="5"/>
  <c r="Q123" i="5"/>
  <c r="Q131" i="5"/>
  <c r="Q139" i="5"/>
  <c r="Q147" i="5"/>
  <c r="Q155" i="5"/>
  <c r="Q163" i="5"/>
  <c r="Q171" i="5"/>
  <c r="Q179" i="5"/>
  <c r="Q187" i="5"/>
  <c r="Q195" i="5"/>
  <c r="Q5" i="5"/>
  <c r="Q13" i="5"/>
  <c r="Q21" i="5"/>
  <c r="Q29" i="5"/>
  <c r="Q37" i="5"/>
  <c r="Q45" i="5"/>
  <c r="Q53" i="5"/>
  <c r="Q61" i="5"/>
  <c r="Q4" i="5"/>
  <c r="Q12" i="5"/>
  <c r="Q20" i="5"/>
  <c r="Q28" i="5"/>
  <c r="Q36" i="5"/>
  <c r="Q44" i="5"/>
  <c r="Q52" i="5"/>
  <c r="Q60" i="5"/>
  <c r="Q68" i="5"/>
  <c r="Q76" i="5"/>
  <c r="Q84" i="5"/>
  <c r="Q92" i="5"/>
  <c r="Q100" i="5"/>
  <c r="Q108" i="5"/>
  <c r="Q116" i="5"/>
  <c r="Q124" i="5"/>
  <c r="Q132" i="5"/>
  <c r="Q140" i="5"/>
  <c r="Q148" i="5"/>
  <c r="Q156" i="5"/>
  <c r="Q164" i="5"/>
  <c r="Q172" i="5"/>
  <c r="Q180" i="5"/>
  <c r="Q188" i="5"/>
  <c r="Q196" i="5"/>
  <c r="Q8" i="5"/>
  <c r="Q22" i="5"/>
  <c r="Q33" i="5"/>
  <c r="Q47" i="5"/>
  <c r="Q58" i="5"/>
  <c r="Q71" i="5"/>
  <c r="Q81" i="5"/>
  <c r="Q93" i="5"/>
  <c r="Q103" i="5"/>
  <c r="Q113" i="5"/>
  <c r="Q125" i="5"/>
  <c r="Q135" i="5"/>
  <c r="Q145" i="5"/>
  <c r="Q157" i="5"/>
  <c r="Q167" i="5"/>
  <c r="Q177" i="5"/>
  <c r="Q189" i="5"/>
  <c r="Q199" i="5"/>
  <c r="Q192" i="5"/>
  <c r="Q15" i="5"/>
  <c r="Q54" i="5"/>
  <c r="Q77" i="5"/>
  <c r="Q109" i="5"/>
  <c r="Q129" i="5"/>
  <c r="Q151" i="5"/>
  <c r="Q173" i="5"/>
  <c r="Q193" i="5"/>
  <c r="Q30" i="5"/>
  <c r="Q66" i="5"/>
  <c r="Q110" i="5"/>
  <c r="Q142" i="5"/>
  <c r="Q162" i="5"/>
  <c r="Q194" i="5"/>
  <c r="Q9" i="5"/>
  <c r="Q23" i="5"/>
  <c r="Q34" i="5"/>
  <c r="Q48" i="5"/>
  <c r="Q62" i="5"/>
  <c r="Q72" i="5"/>
  <c r="Q82" i="5"/>
  <c r="Q94" i="5"/>
  <c r="Q104" i="5"/>
  <c r="Q114" i="5"/>
  <c r="Q126" i="5"/>
  <c r="Q136" i="5"/>
  <c r="Q146" i="5"/>
  <c r="Q158" i="5"/>
  <c r="Q168" i="5"/>
  <c r="Q178" i="5"/>
  <c r="Q190" i="5"/>
  <c r="Q200" i="5"/>
  <c r="Q182" i="5"/>
  <c r="Q26" i="5"/>
  <c r="Q40" i="5"/>
  <c r="Q65" i="5"/>
  <c r="Q87" i="5"/>
  <c r="Q97" i="5"/>
  <c r="Q119" i="5"/>
  <c r="Q141" i="5"/>
  <c r="Q161" i="5"/>
  <c r="Q183" i="5"/>
  <c r="Q16" i="5"/>
  <c r="Q55" i="5"/>
  <c r="Q78" i="5"/>
  <c r="Q98" i="5"/>
  <c r="Q120" i="5"/>
  <c r="Q152" i="5"/>
  <c r="Q174" i="5"/>
  <c r="Q17" i="5"/>
  <c r="Q42" i="5"/>
  <c r="Q56" i="5"/>
  <c r="Q79" i="5"/>
  <c r="Q89" i="5"/>
  <c r="Q101" i="5"/>
  <c r="Q121" i="5"/>
  <c r="Q133" i="5"/>
  <c r="Q153" i="5"/>
  <c r="Q10" i="5"/>
  <c r="Q24" i="5"/>
  <c r="Q38" i="5"/>
  <c r="Q49" i="5"/>
  <c r="Q63" i="5"/>
  <c r="Q73" i="5"/>
  <c r="Q85" i="5"/>
  <c r="Q95" i="5"/>
  <c r="Q105" i="5"/>
  <c r="Q117" i="5"/>
  <c r="Q127" i="5"/>
  <c r="Q137" i="5"/>
  <c r="Q149" i="5"/>
  <c r="Q159" i="5"/>
  <c r="Q169" i="5"/>
  <c r="Q181" i="5"/>
  <c r="Q191" i="5"/>
  <c r="Q201" i="5"/>
  <c r="Q14" i="5"/>
  <c r="Q25" i="5"/>
  <c r="Q39" i="5"/>
  <c r="Q50" i="5"/>
  <c r="Q64" i="5"/>
  <c r="Q74" i="5"/>
  <c r="Q86" i="5"/>
  <c r="Q96" i="5"/>
  <c r="Q106" i="5"/>
  <c r="Q118" i="5"/>
  <c r="Q128" i="5"/>
  <c r="Q138" i="5"/>
  <c r="Q150" i="5"/>
  <c r="Q160" i="5"/>
  <c r="Q170" i="5"/>
  <c r="Q2" i="5"/>
  <c r="Q41" i="5"/>
  <c r="Q88" i="5"/>
  <c r="Q130" i="5"/>
  <c r="Q184" i="5"/>
  <c r="Q6" i="5"/>
  <c r="Q31" i="5"/>
  <c r="Q69" i="5"/>
  <c r="Q111" i="5"/>
  <c r="Q143" i="5"/>
  <c r="Q165" i="5"/>
  <c r="Q80" i="5"/>
  <c r="Q166" i="5"/>
  <c r="Q122" i="5"/>
  <c r="Q46" i="5"/>
  <c r="Q70" i="5"/>
  <c r="Q90" i="5"/>
  <c r="Q175" i="5"/>
  <c r="Q112" i="5"/>
  <c r="Q185" i="5"/>
  <c r="Q186" i="5"/>
  <c r="Q134" i="5"/>
  <c r="Q7" i="5"/>
  <c r="Q102" i="5"/>
  <c r="Q176" i="5"/>
  <c r="Q18" i="5"/>
  <c r="Q32" i="5"/>
  <c r="Q197" i="5"/>
  <c r="Q154" i="5"/>
  <c r="Q57" i="5"/>
  <c r="Q144" i="5"/>
  <c r="Q198" i="5"/>
  <c r="N5" i="4"/>
  <c r="M5" i="4"/>
  <c r="L9" i="4" l="1"/>
  <c r="N9" i="4" s="1"/>
  <c r="I8" i="4"/>
  <c r="L11" i="4"/>
  <c r="R6" i="4" s="1"/>
  <c r="L8" i="4"/>
  <c r="M8" i="4"/>
  <c r="R7" i="4"/>
  <c r="N8" i="4"/>
  <c r="J8" i="4"/>
  <c r="K8" i="4"/>
  <c r="M9" i="4"/>
  <c r="M11" i="4"/>
  <c r="K11" i="4"/>
  <c r="N11" i="4"/>
  <c r="R9" i="4"/>
  <c r="V102" i="5"/>
  <c r="Y341" i="7" s="1"/>
  <c r="V16" i="5"/>
  <c r="Y182" i="7" s="1"/>
  <c r="V127" i="5"/>
  <c r="Y339" i="7" s="1"/>
  <c r="V115" i="5"/>
  <c r="Y335" i="7" s="1"/>
  <c r="V88" i="5"/>
  <c r="Y269" i="7" s="1"/>
  <c r="V32" i="5"/>
  <c r="V191" i="5"/>
  <c r="V140" i="5"/>
  <c r="Y322" i="7" s="1"/>
  <c r="V179" i="5"/>
  <c r="V48" i="5"/>
  <c r="Y308" i="7" s="1"/>
  <c r="V152" i="5"/>
  <c r="Y350" i="7" s="1"/>
  <c r="V166" i="5"/>
  <c r="V63" i="5"/>
  <c r="Y276" i="7" s="1"/>
  <c r="V76" i="5"/>
  <c r="Y259" i="7" s="1"/>
  <c r="V57" i="5"/>
  <c r="Y274" i="7" s="1"/>
  <c r="V121" i="5"/>
  <c r="Y290" i="7" s="1"/>
  <c r="V185" i="5"/>
  <c r="V50" i="5"/>
  <c r="Y255" i="7" s="1"/>
  <c r="V114" i="5"/>
  <c r="Y336" i="7" s="1"/>
  <c r="V178" i="5"/>
  <c r="Y365" i="7" s="1"/>
  <c r="V35" i="5"/>
  <c r="Y237" i="7" s="1"/>
  <c r="V45" i="5"/>
  <c r="Y238" i="7" s="1"/>
  <c r="V109" i="5"/>
  <c r="Y334" i="7" s="1"/>
  <c r="V173" i="5"/>
  <c r="V139" i="5"/>
  <c r="Y345" i="7" s="1"/>
  <c r="V31" i="5"/>
  <c r="Y235" i="7" s="1"/>
  <c r="V124" i="5"/>
  <c r="V14" i="5"/>
  <c r="Y205" i="7" s="1"/>
  <c r="V110" i="5"/>
  <c r="Y294" i="7" s="1"/>
  <c r="V195" i="5"/>
  <c r="V92" i="5"/>
  <c r="Y275" i="7" s="1"/>
  <c r="V184" i="5"/>
  <c r="Y363" i="7" s="1"/>
  <c r="V83" i="5"/>
  <c r="Y234" i="7" s="1"/>
  <c r="V171" i="5"/>
  <c r="V68" i="5"/>
  <c r="Y272" i="7" s="1"/>
  <c r="V155" i="5"/>
  <c r="Y377" i="7" s="1"/>
  <c r="V52" i="5"/>
  <c r="Y260" i="7" s="1"/>
  <c r="V18" i="5"/>
  <c r="Y218" i="7" s="1"/>
  <c r="V141" i="5"/>
  <c r="Y344" i="7" s="1"/>
  <c r="V72" i="5"/>
  <c r="V38" i="5"/>
  <c r="Y225" i="7" s="1"/>
  <c r="V119" i="5"/>
  <c r="Y321" i="7" s="1"/>
  <c r="V33" i="5"/>
  <c r="Y219" i="7" s="1"/>
  <c r="V161" i="5"/>
  <c r="Y364" i="7" s="1"/>
  <c r="V26" i="5"/>
  <c r="Y197" i="7" s="1"/>
  <c r="V11" i="5"/>
  <c r="Y208" i="7" s="1"/>
  <c r="V21" i="5"/>
  <c r="Y229" i="7" s="1"/>
  <c r="V149" i="5"/>
  <c r="Y380" i="7" s="1"/>
  <c r="V163" i="5"/>
  <c r="Y285" i="7" s="1"/>
  <c r="V148" i="5"/>
  <c r="Y352" i="7" s="1"/>
  <c r="V120" i="5"/>
  <c r="Y346" i="7" s="1"/>
  <c r="V192" i="5"/>
  <c r="Y319" i="7" s="1"/>
  <c r="V41" i="5"/>
  <c r="Y258" i="7" s="1"/>
  <c r="V98" i="5"/>
  <c r="Y306" i="7" s="1"/>
  <c r="V19" i="5"/>
  <c r="Y193" i="7" s="1"/>
  <c r="V157" i="5"/>
  <c r="Y370" i="7" s="1"/>
  <c r="V150" i="5"/>
  <c r="V135" i="5"/>
  <c r="Y292" i="7" s="1"/>
  <c r="V6" i="5"/>
  <c r="Y126" i="7" s="1"/>
  <c r="V196" i="5"/>
  <c r="Y373" i="7" s="1"/>
  <c r="V49" i="5"/>
  <c r="Y277" i="7" s="1"/>
  <c r="V106" i="5"/>
  <c r="Y371" i="7" s="1"/>
  <c r="V27" i="5"/>
  <c r="Y236" i="7" s="1"/>
  <c r="V165" i="5"/>
  <c r="Y362" i="7" s="1"/>
  <c r="V136" i="5"/>
  <c r="Y332" i="7" s="1"/>
  <c r="V104" i="5"/>
  <c r="Y300" i="7" s="1"/>
  <c r="V183" i="5"/>
  <c r="V65" i="5"/>
  <c r="Y284" i="7" s="1"/>
  <c r="V129" i="5"/>
  <c r="Y283" i="7" s="1"/>
  <c r="V193" i="5"/>
  <c r="V58" i="5"/>
  <c r="Y281" i="7" s="1"/>
  <c r="V122" i="5"/>
  <c r="Y323" i="7" s="1"/>
  <c r="V186" i="5"/>
  <c r="V43" i="5"/>
  <c r="Y280" i="7" s="1"/>
  <c r="V53" i="5"/>
  <c r="Y252" i="7" s="1"/>
  <c r="V117" i="5"/>
  <c r="V181" i="5"/>
  <c r="Y349" i="7" s="1"/>
  <c r="V126" i="5"/>
  <c r="Y320" i="7" s="1"/>
  <c r="V15" i="5"/>
  <c r="Y227" i="7" s="1"/>
  <c r="V111" i="5"/>
  <c r="Y340" i="7" s="1"/>
  <c r="V199" i="5"/>
  <c r="V96" i="5"/>
  <c r="V182" i="5"/>
  <c r="V79" i="5"/>
  <c r="Y250" i="7" s="1"/>
  <c r="V172" i="5"/>
  <c r="V70" i="5"/>
  <c r="Y246" i="7" s="1"/>
  <c r="V158" i="5"/>
  <c r="V55" i="5"/>
  <c r="Y244" i="7" s="1"/>
  <c r="V142" i="5"/>
  <c r="Y355" i="7" s="1"/>
  <c r="V36" i="5"/>
  <c r="Y253" i="7" s="1"/>
  <c r="V25" i="5"/>
  <c r="Y223" i="7" s="1"/>
  <c r="V153" i="5"/>
  <c r="Y338" i="7" s="1"/>
  <c r="V146" i="5"/>
  <c r="Y351" i="7" s="1"/>
  <c r="V13" i="5"/>
  <c r="Y106" i="7" s="1"/>
  <c r="V190" i="5"/>
  <c r="V175" i="5"/>
  <c r="V59" i="5"/>
  <c r="Y282" i="7" s="1"/>
  <c r="V134" i="5"/>
  <c r="Y328" i="7" s="1"/>
  <c r="V7" i="5"/>
  <c r="Y103" i="7" s="1"/>
  <c r="V90" i="5"/>
  <c r="Y296" i="7" s="1"/>
  <c r="V85" i="5"/>
  <c r="V176" i="5"/>
  <c r="Y375" i="7" s="1"/>
  <c r="V60" i="5"/>
  <c r="Y262" i="7" s="1"/>
  <c r="V44" i="5"/>
  <c r="V22" i="5"/>
  <c r="Y231" i="7" s="1"/>
  <c r="V107" i="5"/>
  <c r="Y305" i="7" s="1"/>
  <c r="V169" i="5"/>
  <c r="V34" i="5"/>
  <c r="Y233" i="7" s="1"/>
  <c r="V162" i="5"/>
  <c r="Y378" i="7" s="1"/>
  <c r="V29" i="5"/>
  <c r="Y226" i="7" s="1"/>
  <c r="V164" i="5"/>
  <c r="Y343" i="7" s="1"/>
  <c r="V62" i="5"/>
  <c r="Y263" i="7" s="1"/>
  <c r="V46" i="5"/>
  <c r="Y251" i="7" s="1"/>
  <c r="V118" i="5"/>
  <c r="Y337" i="7" s="1"/>
  <c r="V94" i="5"/>
  <c r="Y268" i="7" s="1"/>
  <c r="V42" i="5"/>
  <c r="Y224" i="7" s="1"/>
  <c r="V37" i="5"/>
  <c r="Y254" i="7" s="1"/>
  <c r="V47" i="5"/>
  <c r="Y243" i="7" s="1"/>
  <c r="V12" i="5"/>
  <c r="Y221" i="7" s="1"/>
  <c r="V80" i="5"/>
  <c r="V9" i="5"/>
  <c r="Y64" i="7" s="1"/>
  <c r="V73" i="5"/>
  <c r="Y232" i="7" s="1"/>
  <c r="V137" i="5"/>
  <c r="Y361" i="7" s="1"/>
  <c r="V201" i="5"/>
  <c r="V66" i="5"/>
  <c r="Y266" i="7" s="1"/>
  <c r="V130" i="5"/>
  <c r="Y326" i="7" s="1"/>
  <c r="V194" i="5"/>
  <c r="V51" i="5"/>
  <c r="Y239" i="7" s="1"/>
  <c r="V61" i="5"/>
  <c r="Y267" i="7" s="1"/>
  <c r="V125" i="5"/>
  <c r="Y333" i="7" s="1"/>
  <c r="V189" i="5"/>
  <c r="Y368" i="7" s="1"/>
  <c r="V112" i="5"/>
  <c r="Y318" i="7" s="1"/>
  <c r="V200" i="5"/>
  <c r="V99" i="5"/>
  <c r="Y315" i="7" s="1"/>
  <c r="V187" i="5"/>
  <c r="Y299" i="7" s="1"/>
  <c r="V84" i="5"/>
  <c r="Y264" i="7" s="1"/>
  <c r="V168" i="5"/>
  <c r="V67" i="5"/>
  <c r="Y256" i="7" s="1"/>
  <c r="V159" i="5"/>
  <c r="Y330" i="7" s="1"/>
  <c r="V56" i="5"/>
  <c r="Y289" i="7" s="1"/>
  <c r="V144" i="5"/>
  <c r="Y329" i="7" s="1"/>
  <c r="V39" i="5"/>
  <c r="Y249" i="7" s="1"/>
  <c r="V128" i="5"/>
  <c r="Y293" i="7" s="1"/>
  <c r="V20" i="5"/>
  <c r="Y173" i="7" s="1"/>
  <c r="V154" i="5"/>
  <c r="V105" i="5"/>
  <c r="Y271" i="7" s="1"/>
  <c r="V180" i="5"/>
  <c r="Y383" i="7" s="1"/>
  <c r="V177" i="5"/>
  <c r="Y348" i="7" s="1"/>
  <c r="V30" i="5"/>
  <c r="Y242" i="7" s="1"/>
  <c r="V167" i="5"/>
  <c r="Y384" i="7" s="1"/>
  <c r="V17" i="5"/>
  <c r="Y200" i="7" s="1"/>
  <c r="V81" i="5"/>
  <c r="Y301" i="7" s="1"/>
  <c r="V145" i="5"/>
  <c r="Y313" i="7" s="1"/>
  <c r="V10" i="5"/>
  <c r="Y220" i="7" s="1"/>
  <c r="V74" i="5"/>
  <c r="Y286" i="7" s="1"/>
  <c r="V138" i="5"/>
  <c r="Y354" i="7" s="1"/>
  <c r="V2" i="5"/>
  <c r="V5" i="5"/>
  <c r="Y78" i="7" s="1"/>
  <c r="V69" i="5"/>
  <c r="Y228" i="7" s="1"/>
  <c r="V133" i="5"/>
  <c r="Y309" i="7" s="1"/>
  <c r="V197" i="5"/>
  <c r="Y382" i="7" s="1"/>
  <c r="V100" i="5"/>
  <c r="Y278" i="7" s="1"/>
  <c r="V188" i="5"/>
  <c r="Y366" i="7" s="1"/>
  <c r="V86" i="5"/>
  <c r="Y295" i="7" s="1"/>
  <c r="V174" i="5"/>
  <c r="Y367" i="7" s="1"/>
  <c r="V71" i="5"/>
  <c r="Y288" i="7" s="1"/>
  <c r="V156" i="5"/>
  <c r="Y379" i="7" s="1"/>
  <c r="V54" i="5"/>
  <c r="Y257" i="7" s="1"/>
  <c r="V147" i="5"/>
  <c r="Y347" i="7" s="1"/>
  <c r="V40" i="5"/>
  <c r="Y247" i="7" s="1"/>
  <c r="V132" i="5"/>
  <c r="Y359" i="7" s="1"/>
  <c r="V23" i="5"/>
  <c r="Y222" i="7" s="1"/>
  <c r="V116" i="5"/>
  <c r="Y317" i="7" s="1"/>
  <c r="V4" i="5"/>
  <c r="Y23" i="7" s="1"/>
  <c r="V89" i="5"/>
  <c r="Y298" i="7" s="1"/>
  <c r="V82" i="5"/>
  <c r="Y291" i="7" s="1"/>
  <c r="V3" i="5"/>
  <c r="V77" i="5"/>
  <c r="Y248" i="7" s="1"/>
  <c r="V87" i="5"/>
  <c r="Y265" i="7" s="1"/>
  <c r="V160" i="5"/>
  <c r="Y369" i="7" s="1"/>
  <c r="V143" i="5"/>
  <c r="Y331" i="7" s="1"/>
  <c r="V24" i="5"/>
  <c r="Y245" i="7" s="1"/>
  <c r="V103" i="5"/>
  <c r="V97" i="5"/>
  <c r="Y312" i="7" s="1"/>
  <c r="V75" i="5"/>
  <c r="Y325" i="7" s="1"/>
  <c r="V131" i="5"/>
  <c r="Y307" i="7" s="1"/>
  <c r="V8" i="5"/>
  <c r="Y109" i="7" s="1"/>
  <c r="V91" i="5"/>
  <c r="Y279" i="7" s="1"/>
  <c r="V93" i="5"/>
  <c r="Y311" i="7" s="1"/>
  <c r="V28" i="5"/>
  <c r="Y240" i="7" s="1"/>
  <c r="V108" i="5"/>
  <c r="Y360" i="7" s="1"/>
  <c r="V78" i="5"/>
  <c r="Y302" i="7" s="1"/>
  <c r="V113" i="5"/>
  <c r="Y273" i="7" s="1"/>
  <c r="V170" i="5"/>
  <c r="Y327" i="7" s="1"/>
  <c r="V101" i="5"/>
  <c r="Y310" i="7" s="1"/>
  <c r="V151" i="5"/>
  <c r="Y381" i="7" s="1"/>
  <c r="V123" i="5"/>
  <c r="Y314" i="7" s="1"/>
  <c r="V198" i="5"/>
  <c r="Y376" i="7" s="1"/>
  <c r="V95" i="5"/>
  <c r="Y287" i="7" s="1"/>
  <c r="V64" i="5"/>
  <c r="AL112" i="7" l="1"/>
  <c r="Z112" i="7" s="1"/>
  <c r="AQ105" i="5"/>
  <c r="AL23" i="7"/>
  <c r="Z23" i="7" s="1"/>
  <c r="AQ143" i="5"/>
  <c r="AE143" i="5" s="1"/>
  <c r="AQ22" i="5"/>
  <c r="AL302" i="7"/>
  <c r="Z302" i="7" s="1"/>
  <c r="AQ71" i="5"/>
  <c r="AE71" i="5" s="1"/>
  <c r="AQ129" i="5"/>
  <c r="AE129" i="5" s="1"/>
  <c r="AQ3" i="5"/>
  <c r="AE3" i="5" s="1"/>
  <c r="AL243" i="7"/>
  <c r="Z243" i="7" s="1"/>
  <c r="AQ7" i="5"/>
  <c r="AE7" i="5" s="1"/>
  <c r="AQ164" i="5"/>
  <c r="AE164" i="5" s="1"/>
  <c r="AQ49" i="5"/>
  <c r="AE49" i="5" s="1"/>
  <c r="AL258" i="7"/>
  <c r="Z258" i="7" s="1"/>
  <c r="AL376" i="7"/>
  <c r="Z376" i="7" s="1"/>
  <c r="AQ151" i="5"/>
  <c r="AE151" i="5" s="1"/>
  <c r="AQ31" i="5"/>
  <c r="AE31" i="5" s="1"/>
  <c r="AL276" i="7"/>
  <c r="Z276" i="7" s="1"/>
  <c r="AL267" i="7"/>
  <c r="Z267" i="7" s="1"/>
  <c r="AQ171" i="5"/>
  <c r="AQ62" i="5"/>
  <c r="AE62" i="5" s="1"/>
  <c r="AL309" i="7"/>
  <c r="Z309" i="7" s="1"/>
  <c r="AL233" i="7"/>
  <c r="Z233" i="7" s="1"/>
  <c r="AQ135" i="5"/>
  <c r="AE135" i="5" s="1"/>
  <c r="AQ11" i="5"/>
  <c r="AL269" i="7"/>
  <c r="Z269" i="7" s="1"/>
  <c r="AQ146" i="5"/>
  <c r="AE146" i="5" s="1"/>
  <c r="AQ82" i="5"/>
  <c r="AE82" i="5" s="1"/>
  <c r="AQ18" i="5"/>
  <c r="AE18" i="5" s="1"/>
  <c r="AL386" i="7"/>
  <c r="Z386" i="7" s="1"/>
  <c r="AL289" i="7"/>
  <c r="Z289" i="7" s="1"/>
  <c r="AL225" i="7"/>
  <c r="Z225" i="7" s="1"/>
  <c r="AQ128" i="5"/>
  <c r="AE128" i="5" s="1"/>
  <c r="AQ64" i="5"/>
  <c r="AL399" i="7"/>
  <c r="Z399" i="7" s="1"/>
  <c r="AL356" i="7"/>
  <c r="Z356" i="7" s="1"/>
  <c r="AL263" i="7"/>
  <c r="Z263" i="7" s="1"/>
  <c r="AL216" i="7"/>
  <c r="Z216" i="7" s="1"/>
  <c r="AL278" i="7"/>
  <c r="Z278" i="7" s="1"/>
  <c r="AL64" i="7"/>
  <c r="Z64" i="7" s="1"/>
  <c r="AQ141" i="5"/>
  <c r="AQ77" i="5"/>
  <c r="AQ13" i="5"/>
  <c r="AE13" i="5" s="1"/>
  <c r="AL346" i="7"/>
  <c r="Z346" i="7" s="1"/>
  <c r="AL283" i="7"/>
  <c r="Z283" i="7" s="1"/>
  <c r="AL103" i="7"/>
  <c r="Z103" i="7" s="1"/>
  <c r="AQ60" i="5"/>
  <c r="AE60" i="5" s="1"/>
  <c r="AL38" i="7"/>
  <c r="Z38" i="7" s="1"/>
  <c r="AL336" i="7"/>
  <c r="Z336" i="7" s="1"/>
  <c r="AL266" i="7"/>
  <c r="Z266" i="7" s="1"/>
  <c r="AL173" i="7"/>
  <c r="Z173" i="7" s="1"/>
  <c r="AQ73" i="5"/>
  <c r="AL337" i="7"/>
  <c r="Z337" i="7" s="1"/>
  <c r="AQ131" i="5"/>
  <c r="AE131" i="5" s="1"/>
  <c r="AQ6" i="5"/>
  <c r="AE6" i="5" s="1"/>
  <c r="AL280" i="7"/>
  <c r="Z280" i="7" s="1"/>
  <c r="AL13" i="7"/>
  <c r="AQ115" i="5"/>
  <c r="AL394" i="7"/>
  <c r="Z394" i="7" s="1"/>
  <c r="AL224" i="7"/>
  <c r="Z224" i="7" s="1"/>
  <c r="AL390" i="7"/>
  <c r="Z390" i="7" s="1"/>
  <c r="AQ153" i="5"/>
  <c r="AE153" i="5" s="1"/>
  <c r="AQ33" i="5"/>
  <c r="AE33" i="5" s="1"/>
  <c r="AL240" i="7"/>
  <c r="Z240" i="7" s="1"/>
  <c r="AL320" i="7"/>
  <c r="Z320" i="7" s="1"/>
  <c r="AQ139" i="5"/>
  <c r="AQ15" i="5"/>
  <c r="AE15" i="5" s="1"/>
  <c r="AL255" i="7"/>
  <c r="Z255" i="7" s="1"/>
  <c r="AQ168" i="5"/>
  <c r="AQ161" i="5"/>
  <c r="AE161" i="5" s="1"/>
  <c r="AQ46" i="5"/>
  <c r="AE46" i="5" s="1"/>
  <c r="AL290" i="7"/>
  <c r="Z290" i="7" s="1"/>
  <c r="AQ87" i="5"/>
  <c r="AE87" i="5" s="1"/>
  <c r="AQ123" i="5"/>
  <c r="AL379" i="7"/>
  <c r="Z379" i="7" s="1"/>
  <c r="AL250" i="7"/>
  <c r="Z250" i="7" s="1"/>
  <c r="AQ138" i="5"/>
  <c r="AE138" i="5" s="1"/>
  <c r="AQ74" i="5"/>
  <c r="AE74" i="5" s="1"/>
  <c r="AQ10" i="5"/>
  <c r="AE10" i="5" s="1"/>
  <c r="AL350" i="7"/>
  <c r="Z350" i="7" s="1"/>
  <c r="AL281" i="7"/>
  <c r="Z281" i="7" s="1"/>
  <c r="AL205" i="7"/>
  <c r="Z205" i="7" s="1"/>
  <c r="AQ120" i="5"/>
  <c r="AE120" i="5" s="1"/>
  <c r="AQ56" i="5"/>
  <c r="AE56" i="5" s="1"/>
  <c r="AL397" i="7"/>
  <c r="Z397" i="7" s="1"/>
  <c r="AL329" i="7"/>
  <c r="Z329" i="7" s="1"/>
  <c r="AL254" i="7"/>
  <c r="Z254" i="7" s="1"/>
  <c r="AL334" i="7"/>
  <c r="Z334" i="7" s="1"/>
  <c r="AL271" i="7"/>
  <c r="Z271" i="7" s="1"/>
  <c r="AQ197" i="5"/>
  <c r="AQ133" i="5"/>
  <c r="AE133" i="5" s="1"/>
  <c r="AQ69" i="5"/>
  <c r="AE69" i="5" s="1"/>
  <c r="AQ5" i="5"/>
  <c r="AE5" i="5" s="1"/>
  <c r="AL358" i="7"/>
  <c r="Z358" i="7" s="1"/>
  <c r="AL268" i="7"/>
  <c r="Z268" i="7" s="1"/>
  <c r="AQ116" i="5"/>
  <c r="AE116" i="5" s="1"/>
  <c r="AQ52" i="5"/>
  <c r="AE52" i="5" s="1"/>
  <c r="AL382" i="7"/>
  <c r="Z382" i="7" s="1"/>
  <c r="AL323" i="7"/>
  <c r="Z323" i="7" s="1"/>
  <c r="AL259" i="7"/>
  <c r="Z259" i="7" s="1"/>
  <c r="AQ41" i="5"/>
  <c r="AE41" i="5" s="1"/>
  <c r="AL264" i="7"/>
  <c r="Z264" i="7" s="1"/>
  <c r="AQ118" i="5"/>
  <c r="AE118" i="5" s="1"/>
  <c r="AL400" i="7"/>
  <c r="Z400" i="7" s="1"/>
  <c r="AL246" i="7"/>
  <c r="Z246" i="7" s="1"/>
  <c r="AQ193" i="5"/>
  <c r="AQ99" i="5"/>
  <c r="AE99" i="5" s="1"/>
  <c r="AL361" i="7"/>
  <c r="Z361" i="7" s="1"/>
  <c r="AL193" i="7"/>
  <c r="Z193" i="7" s="1"/>
  <c r="AL306" i="7"/>
  <c r="Z306" i="7" s="1"/>
  <c r="AQ140" i="5"/>
  <c r="AE140" i="5" s="1"/>
  <c r="AQ17" i="5"/>
  <c r="AE17" i="5" s="1"/>
  <c r="AL221" i="7"/>
  <c r="Z221" i="7" s="1"/>
  <c r="AL229" i="7"/>
  <c r="Z229" i="7" s="1"/>
  <c r="AQ126" i="5"/>
  <c r="AE126" i="5" s="1"/>
  <c r="AL398" i="7"/>
  <c r="Z398" i="7" s="1"/>
  <c r="AL237" i="7"/>
  <c r="Z237" i="7" s="1"/>
  <c r="AQ39" i="5"/>
  <c r="AE39" i="5" s="1"/>
  <c r="AQ150" i="5"/>
  <c r="AE150" i="5" s="1"/>
  <c r="AQ30" i="5"/>
  <c r="AE30" i="5" s="1"/>
  <c r="AL273" i="7"/>
  <c r="Z273" i="7" s="1"/>
  <c r="AQ198" i="5"/>
  <c r="AQ107" i="5"/>
  <c r="AE107" i="5" s="1"/>
  <c r="AL367" i="7"/>
  <c r="Z367" i="7" s="1"/>
  <c r="AL235" i="7"/>
  <c r="Z235" i="7" s="1"/>
  <c r="AQ130" i="5"/>
  <c r="AE130" i="5" s="1"/>
  <c r="AQ66" i="5"/>
  <c r="AE66" i="5" s="1"/>
  <c r="AL14" i="7"/>
  <c r="AL343" i="7"/>
  <c r="Z343" i="7" s="1"/>
  <c r="AL274" i="7"/>
  <c r="Z274" i="7" s="1"/>
  <c r="AL106" i="7"/>
  <c r="Z106" i="7" s="1"/>
  <c r="AQ112" i="5"/>
  <c r="AE112" i="5" s="1"/>
  <c r="AQ48" i="5"/>
  <c r="AE48" i="5" s="1"/>
  <c r="AL373" i="7"/>
  <c r="Z373" i="7" s="1"/>
  <c r="AL319" i="7"/>
  <c r="Z319" i="7" s="1"/>
  <c r="AL239" i="7"/>
  <c r="Z239" i="7" s="1"/>
  <c r="AL327" i="7"/>
  <c r="Z327" i="7" s="1"/>
  <c r="AL256" i="7"/>
  <c r="Z256" i="7" s="1"/>
  <c r="AQ189" i="5"/>
  <c r="AE189" i="5" s="1"/>
  <c r="AQ125" i="5"/>
  <c r="AE125" i="5" s="1"/>
  <c r="AQ61" i="5"/>
  <c r="AE61" i="5" s="1"/>
  <c r="AL383" i="7"/>
  <c r="Z383" i="7" s="1"/>
  <c r="AL332" i="7"/>
  <c r="Z332" i="7" s="1"/>
  <c r="AL260" i="7"/>
  <c r="Z260" i="7" s="1"/>
  <c r="AQ108" i="5"/>
  <c r="AE108" i="5" s="1"/>
  <c r="AQ44" i="5"/>
  <c r="AE44" i="5" s="1"/>
  <c r="AL377" i="7"/>
  <c r="Z377" i="7" s="1"/>
  <c r="AL314" i="7"/>
  <c r="Z314" i="7" s="1"/>
  <c r="AL251" i="7"/>
  <c r="Z251" i="7" s="1"/>
  <c r="AL366" i="7"/>
  <c r="Z366" i="7" s="1"/>
  <c r="AQ194" i="5"/>
  <c r="AE194" i="5" s="1"/>
  <c r="AQ102" i="5"/>
  <c r="AE102" i="5" s="1"/>
  <c r="AL395" i="7"/>
  <c r="Z395" i="7" s="1"/>
  <c r="AL226" i="7"/>
  <c r="Z226" i="7" s="1"/>
  <c r="AQ184" i="5"/>
  <c r="AE184" i="5" s="1"/>
  <c r="AQ83" i="5"/>
  <c r="AL333" i="7"/>
  <c r="Z333" i="7" s="1"/>
  <c r="AQ147" i="5"/>
  <c r="AE147" i="5" s="1"/>
  <c r="AL200" i="7"/>
  <c r="Z200" i="7" s="1"/>
  <c r="AQ127" i="5"/>
  <c r="AE127" i="5" s="1"/>
  <c r="AL384" i="7"/>
  <c r="Z384" i="7" s="1"/>
  <c r="AQ134" i="5"/>
  <c r="AE134" i="5" s="1"/>
  <c r="AQ200" i="5"/>
  <c r="AE200" i="5" s="1"/>
  <c r="AQ111" i="5"/>
  <c r="AE111" i="5" s="1"/>
  <c r="AL370" i="7"/>
  <c r="Z370" i="7" s="1"/>
  <c r="AQ187" i="5"/>
  <c r="AE187" i="5" s="1"/>
  <c r="AL351" i="7"/>
  <c r="Z351" i="7" s="1"/>
  <c r="AQ137" i="5"/>
  <c r="AE137" i="5" s="1"/>
  <c r="AQ14" i="5"/>
  <c r="AE14" i="5" s="1"/>
  <c r="AL253" i="7"/>
  <c r="Z253" i="7" s="1"/>
  <c r="AQ188" i="5"/>
  <c r="AE188" i="5" s="1"/>
  <c r="AQ91" i="5"/>
  <c r="AE91" i="5" s="1"/>
  <c r="AL355" i="7"/>
  <c r="Z355" i="7" s="1"/>
  <c r="AL126" i="7"/>
  <c r="Z126" i="7" s="1"/>
  <c r="AQ122" i="5"/>
  <c r="AE122" i="5" s="1"/>
  <c r="AQ58" i="5"/>
  <c r="AE58" i="5" s="1"/>
  <c r="AL401" i="7"/>
  <c r="Z401" i="7" s="1"/>
  <c r="AL357" i="7"/>
  <c r="Z357" i="7" s="1"/>
  <c r="AL265" i="7"/>
  <c r="Z265" i="7" s="1"/>
  <c r="AQ104" i="5"/>
  <c r="AQ40" i="5"/>
  <c r="AE40" i="5" s="1"/>
  <c r="AL368" i="7"/>
  <c r="Z368" i="7" s="1"/>
  <c r="AL305" i="7"/>
  <c r="Z305" i="7" s="1"/>
  <c r="AL232" i="7"/>
  <c r="Z232" i="7" s="1"/>
  <c r="AL318" i="7"/>
  <c r="Z318" i="7" s="1"/>
  <c r="AL247" i="7"/>
  <c r="Z247" i="7" s="1"/>
  <c r="AQ181" i="5"/>
  <c r="AE181" i="5" s="1"/>
  <c r="AQ117" i="5"/>
  <c r="AE117" i="5" s="1"/>
  <c r="AQ53" i="5"/>
  <c r="AE53" i="5" s="1"/>
  <c r="AL396" i="7"/>
  <c r="Z396" i="7" s="1"/>
  <c r="AL325" i="7"/>
  <c r="Z325" i="7" s="1"/>
  <c r="AL252" i="7"/>
  <c r="Z252" i="7" s="1"/>
  <c r="AQ100" i="5"/>
  <c r="AE100" i="5" s="1"/>
  <c r="AQ36" i="5"/>
  <c r="AE36" i="5" s="1"/>
  <c r="AL371" i="7"/>
  <c r="Z371" i="7" s="1"/>
  <c r="AL307" i="7"/>
  <c r="Z307" i="7" s="1"/>
  <c r="AL244" i="7"/>
  <c r="Z244" i="7" s="1"/>
  <c r="AL315" i="7"/>
  <c r="Z315" i="7" s="1"/>
  <c r="AL322" i="7"/>
  <c r="Z322" i="7" s="1"/>
  <c r="AQ185" i="5"/>
  <c r="AE185" i="5" s="1"/>
  <c r="AQ86" i="5"/>
  <c r="AE86" i="5" s="1"/>
  <c r="AL363" i="7"/>
  <c r="Z363" i="7" s="1"/>
  <c r="AL131" i="7"/>
  <c r="Z131" i="7" s="1"/>
  <c r="AQ175" i="5"/>
  <c r="AQ67" i="5"/>
  <c r="AE67" i="5" s="1"/>
  <c r="AL313" i="7"/>
  <c r="Z313" i="7" s="1"/>
  <c r="AQ195" i="5"/>
  <c r="AE195" i="5" s="1"/>
  <c r="AQ201" i="5"/>
  <c r="AE201" i="5" s="1"/>
  <c r="AQ113" i="5"/>
  <c r="AE113" i="5" s="1"/>
  <c r="AL393" i="7"/>
  <c r="Z393" i="7" s="1"/>
  <c r="AQ186" i="5"/>
  <c r="AE186" i="5" s="1"/>
  <c r="AQ191" i="5"/>
  <c r="AE191" i="5" s="1"/>
  <c r="AQ95" i="5"/>
  <c r="AE95" i="5" s="1"/>
  <c r="AL359" i="7"/>
  <c r="Z359" i="7" s="1"/>
  <c r="AQ121" i="5"/>
  <c r="AE121" i="5" s="1"/>
  <c r="AL282" i="7"/>
  <c r="Z282" i="7" s="1"/>
  <c r="AQ124" i="5"/>
  <c r="AE124" i="5" s="1"/>
  <c r="AL380" i="7"/>
  <c r="Z380" i="7" s="1"/>
  <c r="AQ169" i="5"/>
  <c r="AE169" i="5" s="1"/>
  <c r="AQ179" i="5"/>
  <c r="AE179" i="5" s="1"/>
  <c r="AQ75" i="5"/>
  <c r="AL339" i="7"/>
  <c r="Z339" i="7" s="1"/>
  <c r="AL78" i="7"/>
  <c r="Z78" i="7" s="1"/>
  <c r="AQ114" i="5"/>
  <c r="AE114" i="5" s="1"/>
  <c r="AQ50" i="5"/>
  <c r="AE50" i="5" s="1"/>
  <c r="AL381" i="7"/>
  <c r="Z381" i="7" s="1"/>
  <c r="AL330" i="7"/>
  <c r="Z330" i="7" s="1"/>
  <c r="AL257" i="7"/>
  <c r="Z257" i="7" s="1"/>
  <c r="AQ96" i="5"/>
  <c r="AE96" i="5" s="1"/>
  <c r="AQ32" i="5"/>
  <c r="AE32" i="5" s="1"/>
  <c r="AL388" i="7"/>
  <c r="Z388" i="7" s="1"/>
  <c r="AL295" i="7"/>
  <c r="Z295" i="7" s="1"/>
  <c r="AL223" i="7"/>
  <c r="Z223" i="7" s="1"/>
  <c r="AL311" i="7"/>
  <c r="Z311" i="7" s="1"/>
  <c r="AL238" i="7"/>
  <c r="Z238" i="7" s="1"/>
  <c r="AQ173" i="5"/>
  <c r="AQ109" i="5"/>
  <c r="AE109" i="5" s="1"/>
  <c r="AQ45" i="5"/>
  <c r="AE45" i="5" s="1"/>
  <c r="AL392" i="7"/>
  <c r="Z392" i="7" s="1"/>
  <c r="AL245" i="7"/>
  <c r="Z245" i="7" s="1"/>
  <c r="AQ92" i="5"/>
  <c r="AE92" i="5" s="1"/>
  <c r="AQ28" i="5"/>
  <c r="AE28" i="5" s="1"/>
  <c r="AL364" i="7"/>
  <c r="Z364" i="7" s="1"/>
  <c r="AL300" i="7"/>
  <c r="Z300" i="7" s="1"/>
  <c r="AL236" i="7"/>
  <c r="Z236" i="7" s="1"/>
  <c r="AL248" i="7"/>
  <c r="Z248" i="7" s="1"/>
  <c r="AQ176" i="5"/>
  <c r="AE176" i="5" s="1"/>
  <c r="AQ70" i="5"/>
  <c r="AE70" i="5" s="1"/>
  <c r="AL349" i="7"/>
  <c r="Z349" i="7" s="1"/>
  <c r="AQ178" i="5"/>
  <c r="AE178" i="5" s="1"/>
  <c r="AQ166" i="5"/>
  <c r="AE166" i="5" s="1"/>
  <c r="AQ51" i="5"/>
  <c r="AE51" i="5" s="1"/>
  <c r="AL299" i="7"/>
  <c r="Z299" i="7" s="1"/>
  <c r="AQ177" i="5"/>
  <c r="AE177" i="5" s="1"/>
  <c r="AQ192" i="5"/>
  <c r="AE192" i="5" s="1"/>
  <c r="AQ97" i="5"/>
  <c r="AE97" i="5" s="1"/>
  <c r="AL362" i="7"/>
  <c r="Z362" i="7" s="1"/>
  <c r="AQ132" i="5"/>
  <c r="AE132" i="5" s="1"/>
  <c r="AQ182" i="5"/>
  <c r="AE182" i="5" s="1"/>
  <c r="AQ79" i="5"/>
  <c r="AE79" i="5" s="1"/>
  <c r="AL344" i="7"/>
  <c r="Z344" i="7" s="1"/>
  <c r="AQ57" i="5"/>
  <c r="AE57" i="5" s="1"/>
  <c r="AQ199" i="5"/>
  <c r="AE199" i="5" s="1"/>
  <c r="AQ110" i="5"/>
  <c r="AE110" i="5" s="1"/>
  <c r="AL391" i="7"/>
  <c r="Z391" i="7" s="1"/>
  <c r="AQ89" i="5"/>
  <c r="AE89" i="5" s="1"/>
  <c r="AQ170" i="5"/>
  <c r="AE170" i="5" s="1"/>
  <c r="AQ59" i="5"/>
  <c r="AE59" i="5" s="1"/>
  <c r="AL326" i="7"/>
  <c r="Z326" i="7" s="1"/>
  <c r="AQ106" i="5"/>
  <c r="AE106" i="5" s="1"/>
  <c r="AQ42" i="5"/>
  <c r="AE42" i="5" s="1"/>
  <c r="AL375" i="7"/>
  <c r="Z375" i="7" s="1"/>
  <c r="AL321" i="7"/>
  <c r="Z321" i="7" s="1"/>
  <c r="AL249" i="7"/>
  <c r="Z249" i="7" s="1"/>
  <c r="AQ152" i="5"/>
  <c r="AE152" i="5" s="1"/>
  <c r="AQ88" i="5"/>
  <c r="AE88" i="5" s="1"/>
  <c r="AQ24" i="5"/>
  <c r="AE24" i="5" s="1"/>
  <c r="AL385" i="7"/>
  <c r="Z385" i="7" s="1"/>
  <c r="AL287" i="7"/>
  <c r="Z287" i="7" s="1"/>
  <c r="AL218" i="7"/>
  <c r="Z218" i="7" s="1"/>
  <c r="AL316" i="7"/>
  <c r="Z316" i="7" s="1"/>
  <c r="AL231" i="7"/>
  <c r="Z231" i="7" s="1"/>
  <c r="AQ165" i="5"/>
  <c r="AE165" i="5" s="1"/>
  <c r="AQ101" i="5"/>
  <c r="AE101" i="5" s="1"/>
  <c r="AQ37" i="5"/>
  <c r="AE37" i="5" s="1"/>
  <c r="AL365" i="7"/>
  <c r="Z365" i="7" s="1"/>
  <c r="AL308" i="7"/>
  <c r="Z308" i="7" s="1"/>
  <c r="AL228" i="7"/>
  <c r="Z228" i="7" s="1"/>
  <c r="AQ84" i="5"/>
  <c r="AE84" i="5" s="1"/>
  <c r="AQ20" i="5"/>
  <c r="AE20" i="5" s="1"/>
  <c r="AL360" i="7"/>
  <c r="Z360" i="7" s="1"/>
  <c r="AL291" i="7"/>
  <c r="Z291" i="7" s="1"/>
  <c r="AL227" i="7"/>
  <c r="Z227" i="7" s="1"/>
  <c r="AQ196" i="5"/>
  <c r="AE196" i="5" s="1"/>
  <c r="AQ158" i="5"/>
  <c r="AE158" i="5" s="1"/>
  <c r="AQ167" i="5"/>
  <c r="AE167" i="5" s="1"/>
  <c r="AQ54" i="5"/>
  <c r="AE54" i="5" s="1"/>
  <c r="AL335" i="7"/>
  <c r="Z335" i="7" s="1"/>
  <c r="AQ9" i="5"/>
  <c r="AE9" i="5" s="1"/>
  <c r="AQ155" i="5"/>
  <c r="AE155" i="5" s="1"/>
  <c r="AQ35" i="5"/>
  <c r="AE35" i="5" s="1"/>
  <c r="AL277" i="7"/>
  <c r="Z277" i="7" s="1"/>
  <c r="AQ145" i="5"/>
  <c r="AE145" i="5" s="1"/>
  <c r="AQ183" i="5"/>
  <c r="AE183" i="5" s="1"/>
  <c r="AQ81" i="5"/>
  <c r="AE81" i="5" s="1"/>
  <c r="AL347" i="7"/>
  <c r="Z347" i="7" s="1"/>
  <c r="AQ103" i="5"/>
  <c r="AE103" i="5" s="1"/>
  <c r="AQ172" i="5"/>
  <c r="AE172" i="5" s="1"/>
  <c r="AQ63" i="5"/>
  <c r="AE63" i="5" s="1"/>
  <c r="AL331" i="7"/>
  <c r="Z331" i="7" s="1"/>
  <c r="AL378" i="7"/>
  <c r="Z378" i="7" s="1"/>
  <c r="AQ190" i="5"/>
  <c r="AE190" i="5" s="1"/>
  <c r="AQ94" i="5"/>
  <c r="AE94" i="5" s="1"/>
  <c r="AL341" i="7"/>
  <c r="Z341" i="7" s="1"/>
  <c r="AQ25" i="5"/>
  <c r="AE25" i="5" s="1"/>
  <c r="AQ160" i="5"/>
  <c r="AE160" i="5" s="1"/>
  <c r="AQ43" i="5"/>
  <c r="AE43" i="5" s="1"/>
  <c r="AL310" i="7"/>
  <c r="Z310" i="7" s="1"/>
  <c r="AQ162" i="5"/>
  <c r="AE162" i="5" s="1"/>
  <c r="AQ98" i="5"/>
  <c r="AE98" i="5" s="1"/>
  <c r="AQ34" i="5"/>
  <c r="AE34" i="5" s="1"/>
  <c r="AL369" i="7"/>
  <c r="Z369" i="7" s="1"/>
  <c r="AL312" i="7"/>
  <c r="Z312" i="7" s="1"/>
  <c r="AL242" i="7"/>
  <c r="Z242" i="7" s="1"/>
  <c r="AQ144" i="5"/>
  <c r="AE144" i="5" s="1"/>
  <c r="AQ80" i="5"/>
  <c r="AE80" i="5" s="1"/>
  <c r="AQ16" i="5"/>
  <c r="AE16" i="5" s="1"/>
  <c r="AL348" i="7"/>
  <c r="Z348" i="7" s="1"/>
  <c r="AL279" i="7"/>
  <c r="Z279" i="7" s="1"/>
  <c r="AL208" i="7"/>
  <c r="Z208" i="7" s="1"/>
  <c r="AL294" i="7"/>
  <c r="Z294" i="7" s="1"/>
  <c r="AL222" i="7"/>
  <c r="Z222" i="7" s="1"/>
  <c r="AQ157" i="5"/>
  <c r="AE157" i="5" s="1"/>
  <c r="AQ93" i="5"/>
  <c r="AE93" i="5" s="1"/>
  <c r="AQ29" i="5"/>
  <c r="AE29" i="5" s="1"/>
  <c r="AL387" i="7"/>
  <c r="Z387" i="7" s="1"/>
  <c r="AL301" i="7"/>
  <c r="Z301" i="7" s="1"/>
  <c r="AL220" i="7"/>
  <c r="Z220" i="7" s="1"/>
  <c r="AQ76" i="5"/>
  <c r="AE76" i="5" s="1"/>
  <c r="AQ12" i="5"/>
  <c r="AE12" i="5" s="1"/>
  <c r="AL352" i="7"/>
  <c r="Z352" i="7" s="1"/>
  <c r="AL284" i="7"/>
  <c r="Z284" i="7" s="1"/>
  <c r="AL219" i="7"/>
  <c r="Z219" i="7" s="1"/>
  <c r="AQ159" i="5"/>
  <c r="AE159" i="5" s="1"/>
  <c r="AQ55" i="5"/>
  <c r="AE55" i="5" s="1"/>
  <c r="AQ156" i="5"/>
  <c r="AE156" i="5" s="1"/>
  <c r="AQ38" i="5"/>
  <c r="AE38" i="5" s="1"/>
  <c r="AL317" i="7"/>
  <c r="Z317" i="7" s="1"/>
  <c r="AL285" i="7"/>
  <c r="Z285" i="7" s="1"/>
  <c r="AQ142" i="5"/>
  <c r="AE142" i="5" s="1"/>
  <c r="AQ19" i="5"/>
  <c r="AE19" i="5" s="1"/>
  <c r="AL262" i="7"/>
  <c r="Z262" i="7" s="1"/>
  <c r="AQ119" i="5"/>
  <c r="AE119" i="5" s="1"/>
  <c r="AQ174" i="5"/>
  <c r="AE174" i="5" s="1"/>
  <c r="AQ65" i="5"/>
  <c r="AE65" i="5" s="1"/>
  <c r="AL296" i="7"/>
  <c r="Z296" i="7" s="1"/>
  <c r="AQ23" i="5"/>
  <c r="AE23" i="5" s="1"/>
  <c r="AQ163" i="5"/>
  <c r="AE163" i="5" s="1"/>
  <c r="AQ47" i="5"/>
  <c r="AE47" i="5" s="1"/>
  <c r="AL293" i="7"/>
  <c r="Z293" i="7" s="1"/>
  <c r="AL338" i="7"/>
  <c r="Z338" i="7" s="1"/>
  <c r="AQ180" i="5"/>
  <c r="AE180" i="5" s="1"/>
  <c r="AQ78" i="5"/>
  <c r="AE78" i="5" s="1"/>
  <c r="AL328" i="7"/>
  <c r="Z328" i="7" s="1"/>
  <c r="AL374" i="7"/>
  <c r="Z374" i="7" s="1"/>
  <c r="AQ148" i="5"/>
  <c r="AE148" i="5" s="1"/>
  <c r="AQ27" i="5"/>
  <c r="AE27" i="5" s="1"/>
  <c r="AL288" i="7"/>
  <c r="Z288" i="7" s="1"/>
  <c r="AQ154" i="5"/>
  <c r="AE154" i="5" s="1"/>
  <c r="AQ90" i="5"/>
  <c r="AE90" i="5" s="1"/>
  <c r="AQ26" i="5"/>
  <c r="AE26" i="5" s="1"/>
  <c r="AL389" i="7"/>
  <c r="Z389" i="7" s="1"/>
  <c r="AL298" i="7"/>
  <c r="Z298" i="7" s="1"/>
  <c r="AL234" i="7"/>
  <c r="Z234" i="7" s="1"/>
  <c r="AQ136" i="5"/>
  <c r="AE136" i="5" s="1"/>
  <c r="AQ72" i="5"/>
  <c r="AE72" i="5" s="1"/>
  <c r="AQ8" i="5"/>
  <c r="AE8" i="5" s="1"/>
  <c r="AL340" i="7"/>
  <c r="Z340" i="7" s="1"/>
  <c r="AL272" i="7"/>
  <c r="Z272" i="7" s="1"/>
  <c r="AL217" i="7"/>
  <c r="Z217" i="7" s="1"/>
  <c r="AL286" i="7"/>
  <c r="Z286" i="7" s="1"/>
  <c r="AL182" i="7"/>
  <c r="Z182" i="7" s="1"/>
  <c r="AQ149" i="5"/>
  <c r="AE149" i="5" s="1"/>
  <c r="AQ85" i="5"/>
  <c r="AE85" i="5" s="1"/>
  <c r="AQ21" i="5"/>
  <c r="AE21" i="5" s="1"/>
  <c r="AL354" i="7"/>
  <c r="Z354" i="7" s="1"/>
  <c r="AL292" i="7"/>
  <c r="Z292" i="7" s="1"/>
  <c r="AL109" i="7"/>
  <c r="Z109" i="7" s="1"/>
  <c r="AQ68" i="5"/>
  <c r="AE68" i="5" s="1"/>
  <c r="AQ4" i="5"/>
  <c r="AE4" i="5" s="1"/>
  <c r="AL345" i="7"/>
  <c r="Z345" i="7" s="1"/>
  <c r="AL275" i="7"/>
  <c r="Z275" i="7" s="1"/>
  <c r="AL197" i="7"/>
  <c r="Z197" i="7" s="1"/>
  <c r="AQ2" i="5"/>
  <c r="AE2" i="5" s="1"/>
  <c r="Y14" i="7"/>
  <c r="Y13" i="7"/>
  <c r="AD64" i="5"/>
  <c r="AE64" i="5"/>
  <c r="AD54" i="5"/>
  <c r="AD84" i="5"/>
  <c r="AD44" i="5"/>
  <c r="AD122" i="5"/>
  <c r="AD149" i="5"/>
  <c r="AE173" i="5"/>
  <c r="AD173" i="5"/>
  <c r="AD95" i="5"/>
  <c r="AD156" i="5"/>
  <c r="AD187" i="5"/>
  <c r="AD15" i="5"/>
  <c r="AD21" i="5"/>
  <c r="AD109" i="5"/>
  <c r="AD198" i="5"/>
  <c r="AE198" i="5"/>
  <c r="AD71" i="5"/>
  <c r="AD99" i="5"/>
  <c r="AD29" i="5"/>
  <c r="AD106" i="5"/>
  <c r="AD76" i="5"/>
  <c r="AD116" i="5"/>
  <c r="AD144" i="5"/>
  <c r="AD37" i="5"/>
  <c r="AD172" i="5"/>
  <c r="AD129" i="5"/>
  <c r="AD41" i="5"/>
  <c r="AD52" i="5"/>
  <c r="AD35" i="5"/>
  <c r="AD151" i="5"/>
  <c r="AD91" i="5"/>
  <c r="AD160" i="5"/>
  <c r="AD23" i="5"/>
  <c r="AD86" i="5"/>
  <c r="AD138" i="5"/>
  <c r="AD177" i="5"/>
  <c r="AD56" i="5"/>
  <c r="AD112" i="5"/>
  <c r="AD201" i="5"/>
  <c r="AD42" i="5"/>
  <c r="AD34" i="5"/>
  <c r="AD90" i="5"/>
  <c r="AD153" i="5"/>
  <c r="AD79" i="5"/>
  <c r="AD117" i="5"/>
  <c r="AD65" i="5"/>
  <c r="AD196" i="5"/>
  <c r="AD192" i="5"/>
  <c r="AD161" i="5"/>
  <c r="AD155" i="5"/>
  <c r="AD14" i="5"/>
  <c r="AD178" i="5"/>
  <c r="AD166" i="5"/>
  <c r="AD115" i="5"/>
  <c r="AE115" i="5"/>
  <c r="AD82" i="5"/>
  <c r="AD20" i="5"/>
  <c r="AD62" i="5"/>
  <c r="AD111" i="5"/>
  <c r="AD157" i="5"/>
  <c r="AD184" i="5"/>
  <c r="AD108" i="5"/>
  <c r="AD69" i="5"/>
  <c r="AD194" i="5"/>
  <c r="AD60" i="5"/>
  <c r="AD58" i="5"/>
  <c r="AD141" i="5"/>
  <c r="AE141" i="5"/>
  <c r="AD92" i="5"/>
  <c r="AD4" i="5"/>
  <c r="AD39" i="5"/>
  <c r="AD176" i="5"/>
  <c r="AD193" i="5"/>
  <c r="AE193" i="5"/>
  <c r="AD32" i="5"/>
  <c r="AD93" i="5"/>
  <c r="AD2" i="5"/>
  <c r="AD66" i="5"/>
  <c r="AD85" i="5"/>
  <c r="AD181" i="5"/>
  <c r="AD49" i="5"/>
  <c r="AD26" i="5"/>
  <c r="AD110" i="5"/>
  <c r="AD101" i="5"/>
  <c r="AD132" i="5"/>
  <c r="AD188" i="5"/>
  <c r="AD74" i="5"/>
  <c r="AD180" i="5"/>
  <c r="AD159" i="5"/>
  <c r="AD189" i="5"/>
  <c r="AD137" i="5"/>
  <c r="AD94" i="5"/>
  <c r="AD169" i="5"/>
  <c r="AD7" i="5"/>
  <c r="AD25" i="5"/>
  <c r="AD182" i="5"/>
  <c r="AD53" i="5"/>
  <c r="AD183" i="5"/>
  <c r="AD6" i="5"/>
  <c r="AD120" i="5"/>
  <c r="AD33" i="5"/>
  <c r="AD68" i="5"/>
  <c r="AD124" i="5"/>
  <c r="AD114" i="5"/>
  <c r="AD152" i="5"/>
  <c r="AD127" i="5"/>
  <c r="AD97" i="5"/>
  <c r="AD81" i="5"/>
  <c r="AD80" i="5"/>
  <c r="AD55" i="5"/>
  <c r="AD72" i="5"/>
  <c r="AD121" i="5"/>
  <c r="AD103" i="5"/>
  <c r="AD17" i="5"/>
  <c r="AD12" i="5"/>
  <c r="AD190" i="5"/>
  <c r="AD27" i="5"/>
  <c r="AD191" i="5"/>
  <c r="AD24" i="5"/>
  <c r="AD167" i="5"/>
  <c r="AD47" i="5"/>
  <c r="AD70" i="5"/>
  <c r="AD98" i="5"/>
  <c r="AD18" i="5"/>
  <c r="AD45" i="5"/>
  <c r="AD143" i="5"/>
  <c r="AD30" i="5"/>
  <c r="AD162" i="5"/>
  <c r="AD88" i="5"/>
  <c r="AD8" i="5"/>
  <c r="AD170" i="5"/>
  <c r="AD131" i="5"/>
  <c r="AD77" i="5"/>
  <c r="AE77" i="5"/>
  <c r="AD40" i="5"/>
  <c r="AD100" i="5"/>
  <c r="AD10" i="5"/>
  <c r="AD105" i="5"/>
  <c r="AE105" i="5"/>
  <c r="AD67" i="5"/>
  <c r="AD125" i="5"/>
  <c r="AD73" i="5"/>
  <c r="AE73" i="5"/>
  <c r="AD118" i="5"/>
  <c r="AD107" i="5"/>
  <c r="AD134" i="5"/>
  <c r="AD36" i="5"/>
  <c r="AD96" i="5"/>
  <c r="AD43" i="5"/>
  <c r="AD104" i="5"/>
  <c r="AE104" i="5"/>
  <c r="AD135" i="5"/>
  <c r="AD148" i="5"/>
  <c r="AD119" i="5"/>
  <c r="AE171" i="5"/>
  <c r="AD171" i="5"/>
  <c r="AD31" i="5"/>
  <c r="AD50" i="5"/>
  <c r="AD48" i="5"/>
  <c r="AD16" i="5"/>
  <c r="AD78" i="5"/>
  <c r="AD133" i="5"/>
  <c r="AD51" i="5"/>
  <c r="AD175" i="5"/>
  <c r="AE175" i="5"/>
  <c r="AD165" i="5"/>
  <c r="AD140" i="5"/>
  <c r="AD89" i="5"/>
  <c r="AD128" i="5"/>
  <c r="AD164" i="5"/>
  <c r="AD158" i="5"/>
  <c r="AD19" i="5"/>
  <c r="AD57" i="5"/>
  <c r="AD28" i="5"/>
  <c r="AD5" i="5"/>
  <c r="AD130" i="5"/>
  <c r="AD13" i="5"/>
  <c r="AD126" i="5"/>
  <c r="AD11" i="5"/>
  <c r="AE11" i="5"/>
  <c r="AD195" i="5"/>
  <c r="AE123" i="5"/>
  <c r="AD123" i="5"/>
  <c r="AD174" i="5"/>
  <c r="AD200" i="5"/>
  <c r="AD146" i="5"/>
  <c r="AD63" i="5"/>
  <c r="AD87" i="5"/>
  <c r="AD113" i="5"/>
  <c r="AD75" i="5"/>
  <c r="AE75" i="5"/>
  <c r="AD3" i="5"/>
  <c r="AD147" i="5"/>
  <c r="AD197" i="5"/>
  <c r="AE197" i="5"/>
  <c r="AD145" i="5"/>
  <c r="AD154" i="5"/>
  <c r="AD168" i="5"/>
  <c r="AE168" i="5"/>
  <c r="AD61" i="5"/>
  <c r="AD9" i="5"/>
  <c r="AD46" i="5"/>
  <c r="AD22" i="5"/>
  <c r="AE22" i="5"/>
  <c r="AD59" i="5"/>
  <c r="AD142" i="5"/>
  <c r="AD199" i="5"/>
  <c r="AD186" i="5"/>
  <c r="AD136" i="5"/>
  <c r="AD150" i="5"/>
  <c r="AD163" i="5"/>
  <c r="AD38" i="5"/>
  <c r="AD83" i="5"/>
  <c r="AE83" i="5"/>
  <c r="AD139" i="5"/>
  <c r="AE139" i="5"/>
  <c r="AD185" i="5"/>
  <c r="AD179" i="5"/>
  <c r="AD102" i="5"/>
  <c r="Z14" i="7" l="1"/>
  <c r="Z13" i="7"/>
</calcChain>
</file>

<file path=xl/sharedStrings.xml><?xml version="1.0" encoding="utf-8"?>
<sst xmlns="http://schemas.openxmlformats.org/spreadsheetml/2006/main" count="9762" uniqueCount="2272">
  <si>
    <t>Season</t>
  </si>
  <si>
    <t>W</t>
  </si>
  <si>
    <t>L</t>
  </si>
  <si>
    <t>SV</t>
  </si>
  <si>
    <t>G</t>
  </si>
  <si>
    <t>GS</t>
  </si>
  <si>
    <t>IP</t>
  </si>
  <si>
    <t>K/9</t>
  </si>
  <si>
    <t>BB/9</t>
  </si>
  <si>
    <t>HR/9</t>
  </si>
  <si>
    <t>BABIP</t>
  </si>
  <si>
    <t>LOB%</t>
  </si>
  <si>
    <t>GB%</t>
  </si>
  <si>
    <t>HR/FB</t>
  </si>
  <si>
    <t>vFA (pi)</t>
  </si>
  <si>
    <t>ERA</t>
  </si>
  <si>
    <t>FIP</t>
  </si>
  <si>
    <t>xFIP</t>
  </si>
  <si>
    <t>WAR</t>
  </si>
  <si>
    <t>Name</t>
  </si>
  <si>
    <t>Team</t>
  </si>
  <si>
    <t>DEC</t>
  </si>
  <si>
    <t>DEC%</t>
  </si>
  <si>
    <t>AVERAGE</t>
  </si>
  <si>
    <t>Randy Johnson</t>
  </si>
  <si>
    <t>ARI</t>
  </si>
  <si>
    <t>Greg Maddux</t>
  </si>
  <si>
    <t>- - -</t>
  </si>
  <si>
    <t>Jason Marquis</t>
  </si>
  <si>
    <t>CHC</t>
  </si>
  <si>
    <t>Kevin Millwood</t>
  </si>
  <si>
    <t>TEX</t>
  </si>
  <si>
    <t>Derek Lowe</t>
  </si>
  <si>
    <t>LAD</t>
  </si>
  <si>
    <t>Tim Wakefield</t>
  </si>
  <si>
    <t>BOS</t>
  </si>
  <si>
    <t>Mark Buehrle</t>
  </si>
  <si>
    <t>CHW</t>
  </si>
  <si>
    <t>Jon Garland</t>
  </si>
  <si>
    <t>LAA</t>
  </si>
  <si>
    <t>Carlos Zambrano</t>
  </si>
  <si>
    <t>CC Sabathia</t>
  </si>
  <si>
    <t>Josh Beckett</t>
  </si>
  <si>
    <t>A.J. Burnett</t>
  </si>
  <si>
    <t>TOR</t>
  </si>
  <si>
    <t>Ryan Dempster</t>
  </si>
  <si>
    <t>Braden Looper</t>
  </si>
  <si>
    <t>STL</t>
  </si>
  <si>
    <t>Roy Oswalt</t>
  </si>
  <si>
    <t>HOU</t>
  </si>
  <si>
    <t>Tim Redding</t>
  </si>
  <si>
    <t>WSN</t>
  </si>
  <si>
    <t>Paul Byrd</t>
  </si>
  <si>
    <t>Jeff Suppan</t>
  </si>
  <si>
    <t>MIL</t>
  </si>
  <si>
    <t>Ben Sheets</t>
  </si>
  <si>
    <t>Kyle Lohse</t>
  </si>
  <si>
    <t>Johan Santana</t>
  </si>
  <si>
    <t>NYM</t>
  </si>
  <si>
    <t>Javier Vazquez</t>
  </si>
  <si>
    <t>Ted Lilly</t>
  </si>
  <si>
    <t>Mike Mussina</t>
  </si>
  <si>
    <t>NYY</t>
  </si>
  <si>
    <t>Andy Pettitte</t>
  </si>
  <si>
    <t>Barry Zito</t>
  </si>
  <si>
    <t>SFG</t>
  </si>
  <si>
    <t>Brett Myers</t>
  </si>
  <si>
    <t>PHI</t>
  </si>
  <si>
    <t>Vicente Padilla</t>
  </si>
  <si>
    <t>Randy Wolf</t>
  </si>
  <si>
    <t>Bronson Arroyo</t>
  </si>
  <si>
    <t>CIN</t>
  </si>
  <si>
    <t>Jake Peavy</t>
  </si>
  <si>
    <t>SDP</t>
  </si>
  <si>
    <t>Gil Meche</t>
  </si>
  <si>
    <t>KCR</t>
  </si>
  <si>
    <t>Jamie Moyer</t>
  </si>
  <si>
    <t>Livan Hernandez</t>
  </si>
  <si>
    <t>Kenny Rogers</t>
  </si>
  <si>
    <t>DET</t>
  </si>
  <si>
    <t>Roy Halladay</t>
  </si>
  <si>
    <t>Aaron Harang</t>
  </si>
  <si>
    <t>John Lackey</t>
  </si>
  <si>
    <t>Oliver Pérez</t>
  </si>
  <si>
    <t>Brandon Backe</t>
  </si>
  <si>
    <t>Aaron Cook</t>
  </si>
  <si>
    <t>COL</t>
  </si>
  <si>
    <t>Cliff Lee</t>
  </si>
  <si>
    <t>CLE</t>
  </si>
  <si>
    <t>Brandon Webb</t>
  </si>
  <si>
    <t>Todd Wellemeyer</t>
  </si>
  <si>
    <t>Dan Haren</t>
  </si>
  <si>
    <t>Edwin Jackson</t>
  </si>
  <si>
    <t>TBR</t>
  </si>
  <si>
    <t>Daniel Cabrera</t>
  </si>
  <si>
    <t>BAL</t>
  </si>
  <si>
    <t>Zack Greinke</t>
  </si>
  <si>
    <t>Jeremy Guthrie</t>
  </si>
  <si>
    <t>Ian Snell</t>
  </si>
  <si>
    <t>PIT</t>
  </si>
  <si>
    <t>Ervin Santana</t>
  </si>
  <si>
    <t>Hiroki Kuroda</t>
  </si>
  <si>
    <t>Matt Garza</t>
  </si>
  <si>
    <t>Ubaldo Jiménez</t>
  </si>
  <si>
    <t>Greg Smith</t>
  </si>
  <si>
    <t>OAK</t>
  </si>
  <si>
    <t>Jesse Litsch</t>
  </si>
  <si>
    <t>Ricky Nolasco</t>
  </si>
  <si>
    <t>FLA</t>
  </si>
  <si>
    <t>Zach Duke</t>
  </si>
  <si>
    <t>Gavin Floyd</t>
  </si>
  <si>
    <t>Edinson Volquez</t>
  </si>
  <si>
    <t>Armando Galarraga</t>
  </si>
  <si>
    <t>Jered Weaver</t>
  </si>
  <si>
    <t>Nick Blackburn</t>
  </si>
  <si>
    <t>MIN</t>
  </si>
  <si>
    <t>Joe Saunders</t>
  </si>
  <si>
    <t>Scott Olsen</t>
  </si>
  <si>
    <t>Dave Bush</t>
  </si>
  <si>
    <t>Matt Cain</t>
  </si>
  <si>
    <t>Félix Hernández</t>
  </si>
  <si>
    <t>SEA</t>
  </si>
  <si>
    <t>Joe Blanton</t>
  </si>
  <si>
    <t>Jon Lester</t>
  </si>
  <si>
    <t>Cole Hamels</t>
  </si>
  <si>
    <t>Mike Pelfrey</t>
  </si>
  <si>
    <t>Dana Eveland</t>
  </si>
  <si>
    <t>Jair Jurrjens</t>
  </si>
  <si>
    <t>ATL</t>
  </si>
  <si>
    <t>Tim Lincecum</t>
  </si>
  <si>
    <t>Brian Bannister</t>
  </si>
  <si>
    <t>Chad Billingsley</t>
  </si>
  <si>
    <t>Scott Baker</t>
  </si>
  <si>
    <t>John Danks</t>
  </si>
  <si>
    <t>Johnny Cueto</t>
  </si>
  <si>
    <t>James Shields</t>
  </si>
  <si>
    <t>John Lannan</t>
  </si>
  <si>
    <t>Andy Sonnanstine</t>
  </si>
  <si>
    <t>Daisuke Matsuzaka</t>
  </si>
  <si>
    <t>Paul Maholm</t>
  </si>
  <si>
    <t>Justin Verlander</t>
  </si>
  <si>
    <t>Jarrod Washburn</t>
  </si>
  <si>
    <t>Miguel Batista</t>
  </si>
  <si>
    <t>Tom Glavine</t>
  </si>
  <si>
    <t>John Smoltz</t>
  </si>
  <si>
    <t>Erik Bedard</t>
  </si>
  <si>
    <t>Brad Penny</t>
  </si>
  <si>
    <t>Tim Hudson</t>
  </si>
  <si>
    <t>Carlos Silva</t>
  </si>
  <si>
    <t>Josh Fogg</t>
  </si>
  <si>
    <t>Matt Morris</t>
  </si>
  <si>
    <t>Woody Williams</t>
  </si>
  <si>
    <t>Doug Davis</t>
  </si>
  <si>
    <t>Kelvim Escobar</t>
  </si>
  <si>
    <t>Nate Robertson</t>
  </si>
  <si>
    <t>Jose Contreras</t>
  </si>
  <si>
    <t>Jeremy Bonderman</t>
  </si>
  <si>
    <t>Dontrelle Willis</t>
  </si>
  <si>
    <t>Chad Gaudin</t>
  </si>
  <si>
    <t>Matt Belisle</t>
  </si>
  <si>
    <t>Chien-Ming Wang</t>
  </si>
  <si>
    <t>Boof Bonser</t>
  </si>
  <si>
    <t>Adam Wainwright</t>
  </si>
  <si>
    <t>Wandy Rodriguez</t>
  </si>
  <si>
    <t>Chris Young</t>
  </si>
  <si>
    <t>Roberto Hernandez</t>
  </si>
  <si>
    <t>Jeff Francis</t>
  </si>
  <si>
    <t>John Maine</t>
  </si>
  <si>
    <t>Rich Hill</t>
  </si>
  <si>
    <t>Scott Kazmir</t>
  </si>
  <si>
    <t>TBD</t>
  </si>
  <si>
    <t>Matt Chico</t>
  </si>
  <si>
    <t>Tom Gorzelanny</t>
  </si>
  <si>
    <t>Dustin McGowan</t>
  </si>
  <si>
    <t>Ramon Ortiz</t>
  </si>
  <si>
    <t>Curt Schilling</t>
  </si>
  <si>
    <t>Rodrigo Lopez</t>
  </si>
  <si>
    <t>Jon Lieber</t>
  </si>
  <si>
    <t>Jake Westbrook</t>
  </si>
  <si>
    <t>Jason Jennings</t>
  </si>
  <si>
    <t>Mark Redman</t>
  </si>
  <si>
    <t>Jeff Weaver</t>
  </si>
  <si>
    <t>Brad Radke</t>
  </si>
  <si>
    <t>Orlando Hernandez</t>
  </si>
  <si>
    <t>Steve Trachsel</t>
  </si>
  <si>
    <t>Cory Lidle</t>
  </si>
  <si>
    <t>Kris Benson</t>
  </si>
  <si>
    <t>Freddy Garcia</t>
  </si>
  <si>
    <t>Jason Schmidt</t>
  </si>
  <si>
    <t>Chris Carpenter</t>
  </si>
  <si>
    <t>Claudio Vargas</t>
  </si>
  <si>
    <t>Chris Capuano</t>
  </si>
  <si>
    <t>Clay Hensley</t>
  </si>
  <si>
    <t>John Patterson</t>
  </si>
  <si>
    <t>Horacio Ramirez</t>
  </si>
  <si>
    <t>Jason Johnson</t>
  </si>
  <si>
    <t>Pedro Martinez</t>
  </si>
  <si>
    <t>Matt Clement</t>
  </si>
  <si>
    <t>Mark Prior</t>
  </si>
  <si>
    <t>Bartolo Colon</t>
  </si>
  <si>
    <t>Scott Elarton</t>
  </si>
  <si>
    <t>Jose Lima</t>
  </si>
  <si>
    <t>Eric Milton</t>
  </si>
  <si>
    <t>Bruce Chen</t>
  </si>
  <si>
    <t>Tomo Ohka</t>
  </si>
  <si>
    <t>Brandon Claussen</t>
  </si>
  <si>
    <t>Roger Clemens</t>
  </si>
  <si>
    <t>David Wells</t>
  </si>
  <si>
    <t>Mark Mulder</t>
  </si>
  <si>
    <t>Kip Wells</t>
  </si>
  <si>
    <t>Brian Lawrence</t>
  </si>
  <si>
    <t>Brett Tomko</t>
  </si>
  <si>
    <t>Ryan Franklin</t>
  </si>
  <si>
    <t>Joel Pineiro</t>
  </si>
  <si>
    <t>Esteban Loaiza</t>
  </si>
  <si>
    <t>Josh Towers</t>
  </si>
  <si>
    <t>Mike Maroth</t>
  </si>
  <si>
    <t>Mark Hendrickson</t>
  </si>
  <si>
    <t>Noah Lowry</t>
  </si>
  <si>
    <t>Gustavo Chacin</t>
  </si>
  <si>
    <t>Sidney Ponson</t>
  </si>
  <si>
    <t>ANA</t>
  </si>
  <si>
    <t>Ryan Drese</t>
  </si>
  <si>
    <t>Jaret Wright</t>
  </si>
  <si>
    <t>Mike Hampton</t>
  </si>
  <si>
    <t>John Thomson</t>
  </si>
  <si>
    <t>Darrell May</t>
  </si>
  <si>
    <t>Kaz Ishii</t>
  </si>
  <si>
    <t>Odalis Perez</t>
  </si>
  <si>
    <t>Carl Pavano</t>
  </si>
  <si>
    <t>Shawn Estes</t>
  </si>
  <si>
    <t>Al Leiter</t>
  </si>
  <si>
    <t>Adam Eaton</t>
  </si>
  <si>
    <t>MON</t>
  </si>
  <si>
    <t>Russ Ortiz</t>
  </si>
  <si>
    <t>Kirk Rueter</t>
  </si>
  <si>
    <t>Joe Kennedy</t>
  </si>
  <si>
    <t>Paul Wilson</t>
  </si>
  <si>
    <t>Ismael Valdez</t>
  </si>
  <si>
    <t>Rich Harden</t>
  </si>
  <si>
    <t>Brian Anderson</t>
  </si>
  <si>
    <t>John Burkett</t>
  </si>
  <si>
    <t>Darren Oliver</t>
  </si>
  <si>
    <t>Kerry Wood</t>
  </si>
  <si>
    <t>Elmer Dessens</t>
  </si>
  <si>
    <t>Danny Graves</t>
  </si>
  <si>
    <t>Nate Cornejo</t>
  </si>
  <si>
    <t>Wayne Franklin</t>
  </si>
  <si>
    <t>Wade Miller</t>
  </si>
  <si>
    <t>Shane Reynolds</t>
  </si>
  <si>
    <t>Kevin Brown</t>
  </si>
  <si>
    <t>Hideo Nomo</t>
  </si>
  <si>
    <t>Matt Kinney</t>
  </si>
  <si>
    <t>Jeff D'Amico</t>
  </si>
  <si>
    <t>Jae Weong Seo</t>
  </si>
  <si>
    <t>Garrett Stephenson</t>
  </si>
  <si>
    <t>Victor Zambrano</t>
  </si>
  <si>
    <t>Jason Davis</t>
  </si>
  <si>
    <t>Kevin Appier</t>
  </si>
  <si>
    <t>Rick Helling</t>
  </si>
  <si>
    <t>Damian Moss</t>
  </si>
  <si>
    <t>Dan Wright</t>
  </si>
  <si>
    <t>Jimmy Haynes</t>
  </si>
  <si>
    <t>Chuck Finley</t>
  </si>
  <si>
    <t>Steve Sparks</t>
  </si>
  <si>
    <t>Andy Ashby</t>
  </si>
  <si>
    <t>Glendon Rusch</t>
  </si>
  <si>
    <t>Rick Reed</t>
  </si>
  <si>
    <t>Tony Armas</t>
  </si>
  <si>
    <t>Pedro Astacio</t>
  </si>
  <si>
    <t>Brandon Duckworth</t>
  </si>
  <si>
    <t>Ryan Jensen</t>
  </si>
  <si>
    <t>Tanyon Sturtze</t>
  </si>
  <si>
    <t>Scott Schoeneweis</t>
  </si>
  <si>
    <t>Aaron Sele</t>
  </si>
  <si>
    <t>Albie Lopez</t>
  </si>
  <si>
    <t>Dustin Hermanson</t>
  </si>
  <si>
    <t>Todd Ritchie</t>
  </si>
  <si>
    <t>Jason Bere</t>
  </si>
  <si>
    <t>Chris Reitsma</t>
  </si>
  <si>
    <t>Jose Mercedes</t>
  </si>
  <si>
    <t>Denny Neagle</t>
  </si>
  <si>
    <t>Omar Daal</t>
  </si>
  <si>
    <t>Jamey Wright</t>
  </si>
  <si>
    <t>Joe Mays</t>
  </si>
  <si>
    <t>Robert Person</t>
  </si>
  <si>
    <t>Jimmy Anderson</t>
  </si>
  <si>
    <t>Kevin Jarvis</t>
  </si>
  <si>
    <t>Bobby Jones</t>
  </si>
  <si>
    <t>James Baldwin</t>
  </si>
  <si>
    <t>Darryl Kile</t>
  </si>
  <si>
    <t>Chan Ho Park</t>
  </si>
  <si>
    <t>Chad Durbin</t>
  </si>
  <si>
    <t>Pat Rapp</t>
  </si>
  <si>
    <t>Kevin Tapani</t>
  </si>
  <si>
    <t>Armando Reynoso</t>
  </si>
  <si>
    <t>Pat Hentgen</t>
  </si>
  <si>
    <t>Rolando Arrojo</t>
  </si>
  <si>
    <t>Jim Parque</t>
  </si>
  <si>
    <t>Brian Moehler</t>
  </si>
  <si>
    <t>Bryan Rekar</t>
  </si>
  <si>
    <t>Darren Dreifort</t>
  </si>
  <si>
    <t>Masato Yoshii</t>
  </si>
  <si>
    <t>Brian Meadows</t>
  </si>
  <si>
    <t>Paul Abbott</t>
  </si>
  <si>
    <t>John Halama</t>
  </si>
  <si>
    <t>Rick Ankiel</t>
  </si>
  <si>
    <t>Andy Benes</t>
  </si>
  <si>
    <t>Dave Burba</t>
  </si>
  <si>
    <t>Steve Parris</t>
  </si>
  <si>
    <t>Jesus Sanchez</t>
  </si>
  <si>
    <t>Mac Suzuki</t>
  </si>
  <si>
    <t>Kent Bottenfield</t>
  </si>
  <si>
    <t>Gil Heredia</t>
  </si>
  <si>
    <t>Chris Holt</t>
  </si>
  <si>
    <t>Mike Sirotka</t>
  </si>
  <si>
    <t>Scott Erickson</t>
  </si>
  <si>
    <t>Charles Nagy</t>
  </si>
  <si>
    <t>Jose Jimenez</t>
  </si>
  <si>
    <t>Dave Mlicki</t>
  </si>
  <si>
    <t>Dennis Springer</t>
  </si>
  <si>
    <t>LaTroy Hawkins</t>
  </si>
  <si>
    <t>Sterling Hitchcock</t>
  </si>
  <si>
    <t>Steve Woodard</t>
  </si>
  <si>
    <t>David Cone</t>
  </si>
  <si>
    <t>Brian Bohanon</t>
  </si>
  <si>
    <t>Juan Guzman</t>
  </si>
  <si>
    <t>Pete Harnisch</t>
  </si>
  <si>
    <t>Orel Hershiser</t>
  </si>
  <si>
    <t>Scott Karl</t>
  </si>
  <si>
    <t>Omar Olivares</t>
  </si>
  <si>
    <t>José Rosado</t>
  </si>
  <si>
    <t>Bobby Witt</t>
  </si>
  <si>
    <t>Todd Stottlemyre</t>
  </si>
  <si>
    <t>Jeff Fassero</t>
  </si>
  <si>
    <t>Joey Hamilton</t>
  </si>
  <si>
    <t>Hideki Irabu</t>
  </si>
  <si>
    <t>Justin Thompson</t>
  </si>
  <si>
    <t>Tim Belcher</t>
  </si>
  <si>
    <t>Sean Bergman</t>
  </si>
  <si>
    <t>Tom Candiotti</t>
  </si>
  <si>
    <t>Mark Clark</t>
  </si>
  <si>
    <t>Francisco Cordova</t>
  </si>
  <si>
    <t>Mark Gardner</t>
  </si>
  <si>
    <t>Jeff Juden</t>
  </si>
  <si>
    <t>Mike Oquist</t>
  </si>
  <si>
    <t>Carlos Perez</t>
  </si>
  <si>
    <t>Mark Portugal</t>
  </si>
  <si>
    <t>Bret Saberhagen</t>
  </si>
  <si>
    <t>Tony Saunders</t>
  </si>
  <si>
    <t>Frank Castillo</t>
  </si>
  <si>
    <t>Tom Gordon</t>
  </si>
  <si>
    <t>Terry Mulholland</t>
  </si>
  <si>
    <t>Wilson Alvarez</t>
  </si>
  <si>
    <t>Cal Eldred</t>
  </si>
  <si>
    <t>Roger Bailey</t>
  </si>
  <si>
    <t>Willie Blair</t>
  </si>
  <si>
    <t>Steve Cooke</t>
  </si>
  <si>
    <t>Jason Dickson</t>
  </si>
  <si>
    <t>Doug Drabek</t>
  </si>
  <si>
    <t>Alex Fernandez</t>
  </si>
  <si>
    <t>Ken Hill</t>
  </si>
  <si>
    <t>Scott Kamieniecki</t>
  </si>
  <si>
    <t>Jimmy Key</t>
  </si>
  <si>
    <t>Mark Leiter</t>
  </si>
  <si>
    <t>Jaime Navarro</t>
  </si>
  <si>
    <t>Bob Tewksbury</t>
  </si>
  <si>
    <t>Allen Watson</t>
  </si>
  <si>
    <t>Chris Haney</t>
  </si>
  <si>
    <t>Alan Benes</t>
  </si>
  <si>
    <t>Donovan Osborne</t>
  </si>
  <si>
    <t>CAL</t>
  </si>
  <si>
    <t>Jason Isringhausen</t>
  </si>
  <si>
    <t>Shawn Boskie</t>
  </si>
  <si>
    <t>Osvaldo Fernandez</t>
  </si>
  <si>
    <t>Dwight Gooden</t>
  </si>
  <si>
    <t>Erik Hanson</t>
  </si>
  <si>
    <t>Felipe Lira</t>
  </si>
  <si>
    <t>Ramon Martinez</t>
  </si>
  <si>
    <t>Ben McDonald</t>
  </si>
  <si>
    <t>Jack McDowell</t>
  </si>
  <si>
    <t>Roger Pavlik</t>
  </si>
  <si>
    <t>Kevin Ritz</t>
  </si>
  <si>
    <t>Rich Robertson</t>
  </si>
  <si>
    <t>Frankie Rodriguez</t>
  </si>
  <si>
    <t>John Smiley</t>
  </si>
  <si>
    <t>Mark Thompson</t>
  </si>
  <si>
    <t>Fernando Valenzuela</t>
  </si>
  <si>
    <t>William Van Landingham</t>
  </si>
  <si>
    <t>Greg Swindell</t>
  </si>
  <si>
    <t>Chris Hammond</t>
  </si>
  <si>
    <t>Paul Quantrill</t>
  </si>
  <si>
    <t>Steve Avery</t>
  </si>
  <si>
    <t>Jim Abbott</t>
  </si>
  <si>
    <t>Ricky Bones</t>
  </si>
  <si>
    <t>Chris Bosio</t>
  </si>
  <si>
    <t>Jim Bullinger</t>
  </si>
  <si>
    <t>Kevin Foster</t>
  </si>
  <si>
    <t>Kevin Gross</t>
  </si>
  <si>
    <t>Mark Gubicza</t>
  </si>
  <si>
    <t>Mark Langston</t>
  </si>
  <si>
    <t>Dennis Martinez</t>
  </si>
  <si>
    <t>Pete Schourek</t>
  </si>
  <si>
    <t>Paul Wagner</t>
  </si>
  <si>
    <t>Mike Morgan</t>
  </si>
  <si>
    <t>Jose Rijo</t>
  </si>
  <si>
    <t>Jose Mesa</t>
  </si>
  <si>
    <t>Willie Banks</t>
  </si>
  <si>
    <t>Jack Armstrong</t>
  </si>
  <si>
    <t>Rene Arocha</t>
  </si>
  <si>
    <t>Ron Darling</t>
  </si>
  <si>
    <t>Danny Darwin</t>
  </si>
  <si>
    <t>Jim Deshaies</t>
  </si>
  <si>
    <t>John Doherty</t>
  </si>
  <si>
    <t>Dave Fleming</t>
  </si>
  <si>
    <t>Tommy Greene</t>
  </si>
  <si>
    <t>Jose Guzman</t>
  </si>
  <si>
    <t>Greg Harris</t>
  </si>
  <si>
    <t>Greg Hibbard</t>
  </si>
  <si>
    <t>Charlie Hough</t>
  </si>
  <si>
    <t>Danny Jackson</t>
  </si>
  <si>
    <t>Joe Magrane</t>
  </si>
  <si>
    <t>Mike Moore</t>
  </si>
  <si>
    <t>Melido Perez</t>
  </si>
  <si>
    <t>Scott Sanderson</t>
  </si>
  <si>
    <t>Dave Stewart</t>
  </si>
  <si>
    <t>Rick Sutcliffe</t>
  </si>
  <si>
    <t>Bill Swift</t>
  </si>
  <si>
    <t>Frank Tanana</t>
  </si>
  <si>
    <t>Frank Viola</t>
  </si>
  <si>
    <t>Bob Walk</t>
  </si>
  <si>
    <t>Rheal Cormier</t>
  </si>
  <si>
    <t>Bud Black</t>
  </si>
  <si>
    <t>Sid Fernandez</t>
  </si>
  <si>
    <t>Bill Gullickson</t>
  </si>
  <si>
    <t>Butch Henry</t>
  </si>
  <si>
    <t>Bruce Hurst</t>
  </si>
  <si>
    <t>Bill Krueger</t>
  </si>
  <si>
    <t>Craig Lefferts</t>
  </si>
  <si>
    <t>Charlie Leibrandt</t>
  </si>
  <si>
    <t>Kirk McCaskill</t>
  </si>
  <si>
    <t>Jack Morris</t>
  </si>
  <si>
    <t>Chris Nabholz</t>
  </si>
  <si>
    <t>Bob Ojeda</t>
  </si>
  <si>
    <t>Randy Tomlin</t>
  </si>
  <si>
    <t>Julio Valera</t>
  </si>
  <si>
    <t>Bill Wegman</t>
  </si>
  <si>
    <t>Mike Boddicker</t>
  </si>
  <si>
    <t>Oil Can Boyd</t>
  </si>
  <si>
    <t>Tom Browning</t>
  </si>
  <si>
    <t>Jose De Jesus</t>
  </si>
  <si>
    <t>Jose DeLeon</t>
  </si>
  <si>
    <t>Rich DeLucia</t>
  </si>
  <si>
    <t>Brian Holman</t>
  </si>
  <si>
    <t>Bob Milacki</t>
  </si>
  <si>
    <t>Nolan Ryan</t>
  </si>
  <si>
    <t>Bryn Smith</t>
  </si>
  <si>
    <t>Zane Smith</t>
  </si>
  <si>
    <t>Walt Terrell</t>
  </si>
  <si>
    <t>Bob Welch</t>
  </si>
  <si>
    <t>Trevor Wilson</t>
  </si>
  <si>
    <t>Allan Anderson</t>
  </si>
  <si>
    <t>Pat Combs</t>
  </si>
  <si>
    <t>Scott Garrelts</t>
  </si>
  <si>
    <t>Mike Harkey</t>
  </si>
  <si>
    <t>Teddy Higuera</t>
  </si>
  <si>
    <t>Dave Johnson</t>
  </si>
  <si>
    <t>Tim Leary</t>
  </si>
  <si>
    <t>Dennis Rasmussen</t>
  </si>
  <si>
    <t>Ron Robinson</t>
  </si>
  <si>
    <t>Mike Scott</t>
  </si>
  <si>
    <t>Dave Stieb</t>
  </si>
  <si>
    <t>Ed Whitson</t>
  </si>
  <si>
    <t>Matt Young</t>
  </si>
  <si>
    <t>Doyle Alexander</t>
  </si>
  <si>
    <t>Jeff Ballard</t>
  </si>
  <si>
    <t>Scott Bankhead</t>
  </si>
  <si>
    <t>Mike Bielecki</t>
  </si>
  <si>
    <t>Bert Blyleven</t>
  </si>
  <si>
    <t>John Cerutti</t>
  </si>
  <si>
    <t>Storm Davis</t>
  </si>
  <si>
    <t>John Dopson</t>
  </si>
  <si>
    <t>John Farrell</t>
  </si>
  <si>
    <t>Mike Flanagan</t>
  </si>
  <si>
    <t>Andy Hawkins</t>
  </si>
  <si>
    <t>Ken Howell</t>
  </si>
  <si>
    <t>Derek Lilliquist</t>
  </si>
  <si>
    <t>Rick Mahler</t>
  </si>
  <si>
    <t>Pascual Perez</t>
  </si>
  <si>
    <t>Rick Reuschel</t>
  </si>
  <si>
    <t>Don Robinson</t>
  </si>
  <si>
    <t>Mike Witt</t>
  </si>
  <si>
    <t>Floyd Bannister</t>
  </si>
  <si>
    <t>Don Carman</t>
  </si>
  <si>
    <t>Jim Clancy</t>
  </si>
  <si>
    <t>Richard Dotson</t>
  </si>
  <si>
    <t>Kelly Downs</t>
  </si>
  <si>
    <t>Mike Dunne</t>
  </si>
  <si>
    <t>Willie Fraser</t>
  </si>
  <si>
    <t>Tommy John</t>
  </si>
  <si>
    <t>Jimmy Jones</t>
  </si>
  <si>
    <t>Paul Kilgus</t>
  </si>
  <si>
    <t>Bob Knepper</t>
  </si>
  <si>
    <t>Dave LaPoint</t>
  </si>
  <si>
    <t>Shane Rawley</t>
  </si>
  <si>
    <t>Jerry Reuss</t>
  </si>
  <si>
    <t>Rick Rhoden</t>
  </si>
  <si>
    <t>Jeff Robinson</t>
  </si>
  <si>
    <t>Jeff Russell</t>
  </si>
  <si>
    <t>Eric Show</t>
  </si>
  <si>
    <t>Pete Smith</t>
  </si>
  <si>
    <t>John Tudor</t>
  </si>
  <si>
    <t>Danny Cox</t>
  </si>
  <si>
    <t>Dave Dravecky</t>
  </si>
  <si>
    <t>Brian Fisher</t>
  </si>
  <si>
    <t>Bob Forsch</t>
  </si>
  <si>
    <t>Neal Heaton</t>
  </si>
  <si>
    <t>Greg Mathews</t>
  </si>
  <si>
    <t>Juan Nieves</t>
  </si>
  <si>
    <t>Al Nipper</t>
  </si>
  <si>
    <t>Ted Power</t>
  </si>
  <si>
    <t>Bruce Ruffin</t>
  </si>
  <si>
    <t>Don Sutton</t>
  </si>
  <si>
    <t>Curt Young</t>
  </si>
  <si>
    <t>Steve Carlton</t>
  </si>
  <si>
    <t>Ed Correa</t>
  </si>
  <si>
    <t>Joe Cowley</t>
  </si>
  <si>
    <t>John Denny</t>
  </si>
  <si>
    <t>Ken Dixon</t>
  </si>
  <si>
    <t>Dennis Eckersley</t>
  </si>
  <si>
    <t>Ron Guidry</t>
  </si>
  <si>
    <t>Rick Honeycutt</t>
  </si>
  <si>
    <t>Joe Johnson</t>
  </si>
  <si>
    <t>Mike Krukow</t>
  </si>
  <si>
    <t>Michael LaCoss</t>
  </si>
  <si>
    <t>Dennis Leonard</t>
  </si>
  <si>
    <t>Scott McGregor</t>
  </si>
  <si>
    <t>Phil Niekro</t>
  </si>
  <si>
    <t>David Palmer</t>
  </si>
  <si>
    <t>Ken Schrom</t>
  </si>
  <si>
    <t>Tom Seaver</t>
  </si>
  <si>
    <t>Mike Smithson</t>
  </si>
  <si>
    <t>Jay Tibbs</t>
  </si>
  <si>
    <t>Floyd Youmans</t>
  </si>
  <si>
    <t>Joaquin Andujar</t>
  </si>
  <si>
    <t>Steve Bedrosian</t>
  </si>
  <si>
    <t>Britt Burns</t>
  </si>
  <si>
    <t>Ray Burris</t>
  </si>
  <si>
    <t>John Butcher</t>
  </si>
  <si>
    <t>Chris Codiroli</t>
  </si>
  <si>
    <t>Atlee Hammaker</t>
  </si>
  <si>
    <t>LaMarr Hoyt</t>
  </si>
  <si>
    <t>Charles Hudson</t>
  </si>
  <si>
    <t>Ed Lynch</t>
  </si>
  <si>
    <t>Mike Mason</t>
  </si>
  <si>
    <t>Joe Niekro</t>
  </si>
  <si>
    <t>Dan Petry</t>
  </si>
  <si>
    <t>Ron Romanick</t>
  </si>
  <si>
    <t>Mario Soto</t>
  </si>
  <si>
    <t>Jim Beattie</t>
  </si>
  <si>
    <t>Bruce Berenyi</t>
  </si>
  <si>
    <t>John Candelaria</t>
  </si>
  <si>
    <t>Jaime Cocanower</t>
  </si>
  <si>
    <t>Moose Haas</t>
  </si>
  <si>
    <t>Jerry Koosman</t>
  </si>
  <si>
    <t>Bill Laskey</t>
  </si>
  <si>
    <t>Charlie Lea</t>
  </si>
  <si>
    <t>Luis Leal</t>
  </si>
  <si>
    <t>Tim Lollar</t>
  </si>
  <si>
    <t>Steve McCatty</t>
  </si>
  <si>
    <t>Craig McMurtry</t>
  </si>
  <si>
    <t>Larry McWilliams</t>
  </si>
  <si>
    <t>Alejandro Pena</t>
  </si>
  <si>
    <t>Joe Price</t>
  </si>
  <si>
    <t>Steve Rogers</t>
  </si>
  <si>
    <t>Mark Thurmond</t>
  </si>
  <si>
    <t>Steve Trout</t>
  </si>
  <si>
    <t>Milt Wilcox</t>
  </si>
  <si>
    <t>Geoff Zahn</t>
  </si>
  <si>
    <t>Len Barker</t>
  </si>
  <si>
    <t>Fred Breining</t>
  </si>
  <si>
    <t>Mike Caldwell</t>
  </si>
  <si>
    <t>Ken Forsch</t>
  </si>
  <si>
    <t>Jim Gott</t>
  </si>
  <si>
    <t>Larry Gura</t>
  </si>
  <si>
    <t>Frank Pastore</t>
  </si>
  <si>
    <t>Gaylord Perry</t>
  </si>
  <si>
    <t>Chuck Rainey</t>
  </si>
  <si>
    <t>Dave Righetti</t>
  </si>
  <si>
    <t>Dick Ruthven</t>
  </si>
  <si>
    <t>Lary Sorensen</t>
  </si>
  <si>
    <t>John Stuper</t>
  </si>
  <si>
    <t>Mike Torrez</t>
  </si>
  <si>
    <t>Albert Williams</t>
  </si>
  <si>
    <t>Doug Bird</t>
  </si>
  <si>
    <t>Vida Blue</t>
  </si>
  <si>
    <t>Bobby Castillo</t>
  </si>
  <si>
    <t>Larry Christenson</t>
  </si>
  <si>
    <t>Juan Eichelberger</t>
  </si>
  <si>
    <t>Rich Gale</t>
  </si>
  <si>
    <t>Brad Havens</t>
  </si>
  <si>
    <t>Fergie Jenkins</t>
  </si>
  <si>
    <t>Matt Keough</t>
  </si>
  <si>
    <t>Dennis Lamp</t>
  </si>
  <si>
    <t>Rick Langford</t>
  </si>
  <si>
    <t>Doc Medich</t>
  </si>
  <si>
    <t>John Montefusco</t>
  </si>
  <si>
    <t>Steve Mura</t>
  </si>
  <si>
    <t>Dickie Noles</t>
  </si>
  <si>
    <t>Mike Norris</t>
  </si>
  <si>
    <t>Jim Palmer</t>
  </si>
  <si>
    <t>Jerry Ujdur</t>
  </si>
  <si>
    <t>Pete Vuckovich</t>
  </si>
  <si>
    <t>Glenn Abbott</t>
  </si>
  <si>
    <t>Jim Bibby</t>
  </si>
  <si>
    <t>Tommy Boggs</t>
  </si>
  <si>
    <t>John Curtis</t>
  </si>
  <si>
    <t>Roger Erickson</t>
  </si>
  <si>
    <t>Burt Hooton</t>
  </si>
  <si>
    <t>Brian Kingman</t>
  </si>
  <si>
    <t>Jon Matlack</t>
  </si>
  <si>
    <t>Rick Matula</t>
  </si>
  <si>
    <t>Dan Schatzeder</t>
  </si>
  <si>
    <t>Dan Spillner</t>
  </si>
  <si>
    <t>Paul Splittorff</t>
  </si>
  <si>
    <t>Steve Stone</t>
  </si>
  <si>
    <t>Rick Waits</t>
  </si>
  <si>
    <t>Don Aase</t>
  </si>
  <si>
    <t>Jim Barr</t>
  </si>
  <si>
    <t>Ross Baumgarten</t>
  </si>
  <si>
    <t>Bill Bonham</t>
  </si>
  <si>
    <t>Steve Comer</t>
  </si>
  <si>
    <t>Nino Espinosa</t>
  </si>
  <si>
    <t>Pete Falcone</t>
  </si>
  <si>
    <t>Dave Frost</t>
  </si>
  <si>
    <t>Dave Goltz</t>
  </si>
  <si>
    <t>Phil Huffman</t>
  </si>
  <si>
    <t>Randy Jones</t>
  </si>
  <si>
    <t>Ken Kravec</t>
  </si>
  <si>
    <t>Bill Lee</t>
  </si>
  <si>
    <t>Randy Lerch</t>
  </si>
  <si>
    <t>Silvio Martinez</t>
  </si>
  <si>
    <t>Lynn McGlothen</t>
  </si>
  <si>
    <t>Fred Norman</t>
  </si>
  <si>
    <t>Mike Parrott</t>
  </si>
  <si>
    <t>Steve Renko</t>
  </si>
  <si>
    <t>J.R. Richard</t>
  </si>
  <si>
    <t>Jim Slaton</t>
  </si>
  <si>
    <t>Eddie Solomon</t>
  </si>
  <si>
    <t>Bob Stanley</t>
  </si>
  <si>
    <t>Craig Swan</t>
  </si>
  <si>
    <t>Luis Tiant</t>
  </si>
  <si>
    <t>Bill Travers</t>
  </si>
  <si>
    <t>Tom Underwood</t>
  </si>
  <si>
    <t>Rick Wise</t>
  </si>
  <si>
    <t>Rich Wortham</t>
  </si>
  <si>
    <t>Jerry Augustine</t>
  </si>
  <si>
    <t>Francisco Barrios</t>
  </si>
  <si>
    <t>Jack Billingham</t>
  </si>
  <si>
    <t>Ed Figueroa</t>
  </si>
  <si>
    <t>Ross Grimsley</t>
  </si>
  <si>
    <t>Ed Halicki</t>
  </si>
  <si>
    <t>Jesse Jefferson</t>
  </si>
  <si>
    <t>John Henry Johnson</t>
  </si>
  <si>
    <t>Chris Knapp</t>
  </si>
  <si>
    <t>Mark Lemongello</t>
  </si>
  <si>
    <t>Paul Mitchell</t>
  </si>
  <si>
    <t>Bob Owchinko</t>
  </si>
  <si>
    <t>Mike Paxton</t>
  </si>
  <si>
    <t>Eric Rasmussen</t>
  </si>
  <si>
    <t>Doug Rau</t>
  </si>
  <si>
    <t>Jim Rooker</t>
  </si>
  <si>
    <t>Dave Rozema</t>
  </si>
  <si>
    <t>Wilbur Wood</t>
  </si>
  <si>
    <t>Fernando Arroyo</t>
  </si>
  <si>
    <t>Ken Brett</t>
  </si>
  <si>
    <t>Reggie Cleveland</t>
  </si>
  <si>
    <t>Jim Colborn</t>
  </si>
  <si>
    <t>Dock Ellis</t>
  </si>
  <si>
    <t>Wayne Garland</t>
  </si>
  <si>
    <t>Jerry Garvin</t>
  </si>
  <si>
    <t>Bruce Kison</t>
  </si>
  <si>
    <t>Dave Lemanczyk</t>
  </si>
  <si>
    <t>Rudy May</t>
  </si>
  <si>
    <t>Dave Roberts</t>
  </si>
  <si>
    <t>Bob Shirley</t>
  </si>
  <si>
    <t>Paul Thormodsgard</t>
  </si>
  <si>
    <t>Wayne Twitchell</t>
  </si>
  <si>
    <t>Pat Zachry</t>
  </si>
  <si>
    <t>Nelson Briles</t>
  </si>
  <si>
    <t>Jackie Brown</t>
  </si>
  <si>
    <t>Larry Dierker</t>
  </si>
  <si>
    <t>Pat Dobson</t>
  </si>
  <si>
    <t>Mark Fidrych</t>
  </si>
  <si>
    <t>Al Fitzmorris</t>
  </si>
  <si>
    <t>Woodie Fryman</t>
  </si>
  <si>
    <t>Rich Gossage</t>
  </si>
  <si>
    <t>Ken Holtzman</t>
  </si>
  <si>
    <t>Catfish Hunter</t>
  </si>
  <si>
    <t>Bart Johnson</t>
  </si>
  <si>
    <t>Jim Kaat</t>
  </si>
  <si>
    <t>Mickey Lolich</t>
  </si>
  <si>
    <t>Jim Lonborg</t>
  </si>
  <si>
    <t>Andy Messersmith</t>
  </si>
  <si>
    <t>Gary Nolan</t>
  </si>
  <si>
    <t>Gary Ross</t>
  </si>
  <si>
    <t>Vern Ruhle</t>
  </si>
  <si>
    <t>Bill Singer</t>
  </si>
  <si>
    <t>Don Stanhouse</t>
  </si>
  <si>
    <t>Brent Strom</t>
  </si>
  <si>
    <t>Jim Umbarger</t>
  </si>
  <si>
    <t>Pete Broberg</t>
  </si>
  <si>
    <t>Steve Busby</t>
  </si>
  <si>
    <t>Joe Coleman</t>
  </si>
  <si>
    <t>Mike Cuellar</t>
  </si>
  <si>
    <t>Dave Freisleben</t>
  </si>
  <si>
    <t>Steve Hargan</t>
  </si>
  <si>
    <t>Roric Harrison</t>
  </si>
  <si>
    <t>Jim Hughes</t>
  </si>
  <si>
    <t>Doug Konieczny</t>
  </si>
  <si>
    <t>Joe McIntosh</t>
  </si>
  <si>
    <t>Carl Morton</t>
  </si>
  <si>
    <t>Claude Osteen</t>
  </si>
  <si>
    <t>Ron Reed</t>
  </si>
  <si>
    <t>Stan Bahnsen</t>
  </si>
  <si>
    <t>Buzz Capra</t>
  </si>
  <si>
    <t>John D'Acquisto</t>
  </si>
  <si>
    <t>Joe Decker</t>
  </si>
  <si>
    <t>Bob Gibson</t>
  </si>
  <si>
    <t>Bill Greif</t>
  </si>
  <si>
    <t>Tom Griffin</t>
  </si>
  <si>
    <t>Don Gullett</t>
  </si>
  <si>
    <t>Clay Kirby</t>
  </si>
  <si>
    <t>Lerrin LaGrow</t>
  </si>
  <si>
    <t>Dave McNally</t>
  </si>
  <si>
    <t>Jim Perry</t>
  </si>
  <si>
    <t>Ron Schueler</t>
  </si>
  <si>
    <t>Dick Tidrow</t>
  </si>
  <si>
    <t>Don Wilson</t>
  </si>
  <si>
    <t>Clyde Wright</t>
  </si>
  <si>
    <t>Steve Arlin</t>
  </si>
  <si>
    <t>Jerry Bell</t>
  </si>
  <si>
    <t>Tom Bradley</t>
  </si>
  <si>
    <t>Ron Bryant</t>
  </si>
  <si>
    <t>Al Downing</t>
  </si>
  <si>
    <t>Dick Drago</t>
  </si>
  <si>
    <t>Alan Foster</t>
  </si>
  <si>
    <t>Juan Marichal</t>
  </si>
  <si>
    <t>Balor Moore</t>
  </si>
  <si>
    <t>Bob Moose</t>
  </si>
  <si>
    <t>Milt Pappas</t>
  </si>
  <si>
    <t>Marty Pattin</t>
  </si>
  <si>
    <t>Fritz Peterson</t>
  </si>
  <si>
    <t>Mel Stottlemyre</t>
  </si>
  <si>
    <t>Steve Blass</t>
  </si>
  <si>
    <t>Dick Bosman</t>
  </si>
  <si>
    <t>Ray Corbin</t>
  </si>
  <si>
    <t>Gary Gentry</t>
  </si>
  <si>
    <t>Rich Hand</t>
  </si>
  <si>
    <t>Bill Hands</t>
  </si>
  <si>
    <t>Mike Kekich</t>
  </si>
  <si>
    <t>Steve Kline</t>
  </si>
  <si>
    <t>Skip Lockwood</t>
  </si>
  <si>
    <t>Ernie McAnally</t>
  </si>
  <si>
    <t>Jim McAndrew</t>
  </si>
  <si>
    <t>Sam McDowell</t>
  </si>
  <si>
    <t>Roger Nelson</t>
  </si>
  <si>
    <t>Blue Moon Odom</t>
  </si>
  <si>
    <t>Bill Parsons</t>
  </si>
  <si>
    <t>Mike Paul</t>
  </si>
  <si>
    <t>Sonny Siebert</t>
  </si>
  <si>
    <t>Bill Stoneman</t>
  </si>
  <si>
    <t>Dick Woodson</t>
  </si>
  <si>
    <t>WAS</t>
  </si>
  <si>
    <t>Ray Culp</t>
  </si>
  <si>
    <t>John Cumberland</t>
  </si>
  <si>
    <t>Chuck Dobson</t>
  </si>
  <si>
    <t>Steve Dunning</t>
  </si>
  <si>
    <t>Mike Hedlund</t>
  </si>
  <si>
    <t>Pat Jarvis</t>
  </si>
  <si>
    <t>Bob Johnson</t>
  </si>
  <si>
    <t>Lew Krausse</t>
  </si>
  <si>
    <t>Barry Lersch</t>
  </si>
  <si>
    <t>Jim McGlothlin</t>
  </si>
  <si>
    <t>Denny McLain</t>
  </si>
  <si>
    <t>Tom Murphy</t>
  </si>
  <si>
    <t>Gary Peters</t>
  </si>
  <si>
    <t>Ken Reynolds</t>
  </si>
  <si>
    <t>Ray Sadecki</t>
  </si>
  <si>
    <t>Chris Short</t>
  </si>
  <si>
    <t>George Stone</t>
  </si>
  <si>
    <t>Jim Bunning</t>
  </si>
  <si>
    <t>Les Cain</t>
  </si>
  <si>
    <t>Danny Coombs</t>
  </si>
  <si>
    <t>Casey Cox</t>
  </si>
  <si>
    <t>Joe Horlen</t>
  </si>
  <si>
    <t>Gerry Janeski</t>
  </si>
  <si>
    <t>Denny Lemaster</t>
  </si>
  <si>
    <t>Jim Merritt</t>
  </si>
  <si>
    <t>Jim Nash</t>
  </si>
  <si>
    <t>Diego Segui</t>
  </si>
  <si>
    <t>Wayne Simpson</t>
  </si>
  <si>
    <t>Bob Veale</t>
  </si>
  <si>
    <t>Luke Walker</t>
  </si>
  <si>
    <t>Dave Boswell</t>
  </si>
  <si>
    <t>Gene Brabender</t>
  </si>
  <si>
    <t>George Brunet</t>
  </si>
  <si>
    <t>Wally Bunker</t>
  </si>
  <si>
    <t>Bill Butler</t>
  </si>
  <si>
    <t>Tony Cloninger</t>
  </si>
  <si>
    <t>Grant Jackson</t>
  </si>
  <si>
    <t>Jim Maloney</t>
  </si>
  <si>
    <t>Mike McCormick</t>
  </si>
  <si>
    <t>Mike Nagy</t>
  </si>
  <si>
    <t>Tom Phoebus</t>
  </si>
  <si>
    <t>Jerry Robertson</t>
  </si>
  <si>
    <t>Al Santorini</t>
  </si>
  <si>
    <t>Dick Selma</t>
  </si>
  <si>
    <t>Mike Wegener</t>
  </si>
  <si>
    <t>Earl Wilson</t>
  </si>
  <si>
    <t>-</t>
  </si>
  <si>
    <t>Lance Lynn</t>
  </si>
  <si>
    <t>Charlie Morton</t>
  </si>
  <si>
    <t>Patrick Corbin</t>
  </si>
  <si>
    <t>Miles Mikolas</t>
  </si>
  <si>
    <t>Kyle Gibson</t>
  </si>
  <si>
    <t>Zack Wheeler</t>
  </si>
  <si>
    <t>Chris Sale</t>
  </si>
  <si>
    <t>Jose Quintana</t>
  </si>
  <si>
    <t>Chris Bassitt</t>
  </si>
  <si>
    <t>Seth Lugo</t>
  </si>
  <si>
    <t>Sonny Gray</t>
  </si>
  <si>
    <t>Tyler Anderson</t>
  </si>
  <si>
    <t>Marcus Stroman</t>
  </si>
  <si>
    <t>Max Fried</t>
  </si>
  <si>
    <t>Zach Eflin</t>
  </si>
  <si>
    <t>Kevin Gausman</t>
  </si>
  <si>
    <t>José Berríos</t>
  </si>
  <si>
    <t>Tyler Glasnow</t>
  </si>
  <si>
    <t>Luis Castillo</t>
  </si>
  <si>
    <t>Zack Littell</t>
  </si>
  <si>
    <t>Luis Severino</t>
  </si>
  <si>
    <t>Carlos Rodón</t>
  </si>
  <si>
    <t>Aaron Nola</t>
  </si>
  <si>
    <t>Austin Gomber</t>
  </si>
  <si>
    <t>Pablo López</t>
  </si>
  <si>
    <t>Ranger Suárez</t>
  </si>
  <si>
    <t>Framber Valdez</t>
  </si>
  <si>
    <t>Erick Fedde</t>
  </si>
  <si>
    <t>Mitch Keller</t>
  </si>
  <si>
    <t>Nestor Cortes</t>
  </si>
  <si>
    <t>Logan Webb</t>
  </si>
  <si>
    <t>Dylan Cease</t>
  </si>
  <si>
    <t>Freddy Peralta</t>
  </si>
  <si>
    <t>Cal Quantrill</t>
  </si>
  <si>
    <t>Corbin Burnes</t>
  </si>
  <si>
    <t>Ronel Blanco</t>
  </si>
  <si>
    <t>Aaron Civale</t>
  </si>
  <si>
    <t>Michael King</t>
  </si>
  <si>
    <t>Griffin Canning</t>
  </si>
  <si>
    <t>Tanner Houck</t>
  </si>
  <si>
    <t>Kutter Crawford</t>
  </si>
  <si>
    <t>Yusei Kikuchi</t>
  </si>
  <si>
    <t>Cristopher Sánchez</t>
  </si>
  <si>
    <t>Luis Gil</t>
  </si>
  <si>
    <t>Bailey Ober</t>
  </si>
  <si>
    <t>Joe Ryan</t>
  </si>
  <si>
    <t>Ryan Feltner</t>
  </si>
  <si>
    <t>Jake Irvin</t>
  </si>
  <si>
    <t>Cole Ragans</t>
  </si>
  <si>
    <t>Hunter Greene</t>
  </si>
  <si>
    <t>MacKenzie Gore</t>
  </si>
  <si>
    <t>Logan Gilbert</t>
  </si>
  <si>
    <t>Tarik Skubal</t>
  </si>
  <si>
    <t>JP Sears</t>
  </si>
  <si>
    <t>Grayson Rodriguez</t>
  </si>
  <si>
    <t>Reese Olson</t>
  </si>
  <si>
    <t>Brady Singer</t>
  </si>
  <si>
    <t>George Kirby</t>
  </si>
  <si>
    <t>Matt Waldron</t>
  </si>
  <si>
    <t>Garrett Crochet</t>
  </si>
  <si>
    <t>Brandon Pfaadt</t>
  </si>
  <si>
    <t>Gavin Stone</t>
  </si>
  <si>
    <t>Jared Jones</t>
  </si>
  <si>
    <t>Bryce Miller</t>
  </si>
  <si>
    <t>Andrew Abbott</t>
  </si>
  <si>
    <t>Tanner Bibee</t>
  </si>
  <si>
    <t>Jordan Lyles</t>
  </si>
  <si>
    <t>Merrill Kelly</t>
  </si>
  <si>
    <t>Taijuan Walker</t>
  </si>
  <si>
    <t>Gerrit Cole</t>
  </si>
  <si>
    <t>Blake Snell</t>
  </si>
  <si>
    <t>Lucas Giolito</t>
  </si>
  <si>
    <t>Jordan Montgomery</t>
  </si>
  <si>
    <t>Justin Steele</t>
  </si>
  <si>
    <t>Cristian Javier</t>
  </si>
  <si>
    <t>Sandy Alcantara</t>
  </si>
  <si>
    <t>MIA</t>
  </si>
  <si>
    <t>Zac Gallen</t>
  </si>
  <si>
    <t>Dean Kremer</t>
  </si>
  <si>
    <t>Jesús Luzardo</t>
  </si>
  <si>
    <t>Johan Oviedo</t>
  </si>
  <si>
    <t>Kyle Bradish</t>
  </si>
  <si>
    <t>Spencer Strider</t>
  </si>
  <si>
    <t>Bryce Elder</t>
  </si>
  <si>
    <t>Kodai Senga</t>
  </si>
  <si>
    <t>Corey Kluber</t>
  </si>
  <si>
    <t>Martín Pérez</t>
  </si>
  <si>
    <t>Robbie Ray</t>
  </si>
  <si>
    <t>Jameson Taillon</t>
  </si>
  <si>
    <t>Joe Musgrove</t>
  </si>
  <si>
    <t>Yu Darvish</t>
  </si>
  <si>
    <t>Julio Urías</t>
  </si>
  <si>
    <t>Germán Márquez</t>
  </si>
  <si>
    <t>Nick Pivetta</t>
  </si>
  <si>
    <t>Marco Gonzales</t>
  </si>
  <si>
    <t>Kyle Freeland</t>
  </si>
  <si>
    <t>Triston McKenzie</t>
  </si>
  <si>
    <t>José Urquidy</t>
  </si>
  <si>
    <t>Cole Irvin</t>
  </si>
  <si>
    <t>Shane Bieber</t>
  </si>
  <si>
    <t>Kyle Wright</t>
  </si>
  <si>
    <t>Shohei Ohtani</t>
  </si>
  <si>
    <t>Shane McClanahan</t>
  </si>
  <si>
    <t>Alek Manoah</t>
  </si>
  <si>
    <t>Max Scherzer</t>
  </si>
  <si>
    <t>Wade Miley</t>
  </si>
  <si>
    <t>Nathan Eovaldi</t>
  </si>
  <si>
    <t>Kyle Hendricks</t>
  </si>
  <si>
    <t>Anthony DeSclafani</t>
  </si>
  <si>
    <t>Chris Flexen</t>
  </si>
  <si>
    <t>Lance McCullers Jr.</t>
  </si>
  <si>
    <t>Frankie Montas</t>
  </si>
  <si>
    <t>Hyun Jin Ryu</t>
  </si>
  <si>
    <t>Sean Manaea</t>
  </si>
  <si>
    <t>Brandon Woodruff</t>
  </si>
  <si>
    <t>Tyler Mahle</t>
  </si>
  <si>
    <t>Walker Buehler</t>
  </si>
  <si>
    <t>Iván Nova</t>
  </si>
  <si>
    <t>Clayton Kershaw</t>
  </si>
  <si>
    <t>Rick Porcello</t>
  </si>
  <si>
    <t>Jeff Samardzija</t>
  </si>
  <si>
    <t>Aníbal Sánchez</t>
  </si>
  <si>
    <t>Madison Bumgarner</t>
  </si>
  <si>
    <t>Julio Teheran</t>
  </si>
  <si>
    <t>Mike Fiers</t>
  </si>
  <si>
    <t>Brett Anderson</t>
  </si>
  <si>
    <t>Homer Bailey</t>
  </si>
  <si>
    <t>Tanner Roark</t>
  </si>
  <si>
    <t>Mike Minor</t>
  </si>
  <si>
    <t>Mike Leake</t>
  </si>
  <si>
    <t>Stephen Strasburg</t>
  </si>
  <si>
    <t>Jacob deGrom</t>
  </si>
  <si>
    <t>Noah Syndergaard</t>
  </si>
  <si>
    <t>Trevor Bauer</t>
  </si>
  <si>
    <t>Eduardo Rodriguez</t>
  </si>
  <si>
    <t>Jakob Junis</t>
  </si>
  <si>
    <t>Matthew Boyd</t>
  </si>
  <si>
    <t>Brad Keller</t>
  </si>
  <si>
    <t>Masahiro Tanaka</t>
  </si>
  <si>
    <t>Reynaldo López</t>
  </si>
  <si>
    <t>Jack Flaherty</t>
  </si>
  <si>
    <t>Michael Soroka</t>
  </si>
  <si>
    <t>Dakota Hudson</t>
  </si>
  <si>
    <t>Joey Lucchesi</t>
  </si>
  <si>
    <t>Jhoulys Chacín</t>
  </si>
  <si>
    <t>David Price</t>
  </si>
  <si>
    <t>Jake Arrieta</t>
  </si>
  <si>
    <t>Jake Odorizzi</t>
  </si>
  <si>
    <t>Carlos Carrasco</t>
  </si>
  <si>
    <t>J.A. Happ</t>
  </si>
  <si>
    <t>Gio González</t>
  </si>
  <si>
    <t>Dallas Keuchel</t>
  </si>
  <si>
    <t>Mike Foltynewicz</t>
  </si>
  <si>
    <t>José Ureña</t>
  </si>
  <si>
    <t>Mike Clevinger</t>
  </si>
  <si>
    <t>Dylan Bundy</t>
  </si>
  <si>
    <t>Zack Godley</t>
  </si>
  <si>
    <t>Jon Gray</t>
  </si>
  <si>
    <t>Andrew Heaney</t>
  </si>
  <si>
    <t>Sean Newcomb</t>
  </si>
  <si>
    <t>Trevor Williams</t>
  </si>
  <si>
    <t>Marco Estrada</t>
  </si>
  <si>
    <t>R.A. Dickey</t>
  </si>
  <si>
    <t>Matt Moore</t>
  </si>
  <si>
    <t>Clayton Richard</t>
  </si>
  <si>
    <t>Jeremy Hellickson</t>
  </si>
  <si>
    <t>Jason Hammel</t>
  </si>
  <si>
    <t>Chris Archer</t>
  </si>
  <si>
    <t>Alex Cobb</t>
  </si>
  <si>
    <t>Jason Vargas</t>
  </si>
  <si>
    <t>Andrew Cashner</t>
  </si>
  <si>
    <t>Dan Straily</t>
  </si>
  <si>
    <t>Jimmy Nelson</t>
  </si>
  <si>
    <t>Drew Pomeranz</t>
  </si>
  <si>
    <t>Carlos Martinez</t>
  </si>
  <si>
    <t>Zach Davies</t>
  </si>
  <si>
    <t>Michael Fulmer</t>
  </si>
  <si>
    <t>Michael Wacha</t>
  </si>
  <si>
    <t>Luis Perdomo</t>
  </si>
  <si>
    <t>Héctor Santiago</t>
  </si>
  <si>
    <t>Chris Tillman</t>
  </si>
  <si>
    <t>Michael Pineda</t>
  </si>
  <si>
    <t>Tom Koehler</t>
  </si>
  <si>
    <t>Ian Kennedy</t>
  </si>
  <si>
    <t>Collin McHugh</t>
  </si>
  <si>
    <t>Jaime García</t>
  </si>
  <si>
    <t>Josh Tomlin</t>
  </si>
  <si>
    <t>Doug Fister</t>
  </si>
  <si>
    <t>Chad Bettis</t>
  </si>
  <si>
    <t>Aaron Sanchez</t>
  </si>
  <si>
    <t>José Fernández</t>
  </si>
  <si>
    <t>Drew Smyly</t>
  </si>
  <si>
    <t>Yordano Ventura</t>
  </si>
  <si>
    <t>Jerad Eickhoff</t>
  </si>
  <si>
    <t>Hisashi Iwakuma</t>
  </si>
  <si>
    <t>Kendall Graveman</t>
  </si>
  <si>
    <t>Brandon Finnegan</t>
  </si>
  <si>
    <t>Kenta Maeda</t>
  </si>
  <si>
    <t>Shelby Miller</t>
  </si>
  <si>
    <t>Alex Wood</t>
  </si>
  <si>
    <t>Wily Peralta</t>
  </si>
  <si>
    <t>IP/G</t>
  </si>
  <si>
    <t>1969-2008</t>
  </si>
  <si>
    <t>Average Decisions</t>
  </si>
  <si>
    <t>Percent of GS Being Decisions</t>
  </si>
  <si>
    <t>Average IP</t>
  </si>
  <si>
    <t>Average IP/GS</t>
  </si>
  <si>
    <t>Average K/9</t>
  </si>
  <si>
    <t>Average Total K</t>
  </si>
  <si>
    <t>Among Qualified Starters</t>
  </si>
  <si>
    <t>2016 -2024</t>
  </si>
  <si>
    <t>Adjustment</t>
  </si>
  <si>
    <t>QC</t>
  </si>
  <si>
    <t>Coef</t>
  </si>
  <si>
    <t>Rk</t>
  </si>
  <si>
    <t>Player</t>
  </si>
  <si>
    <t>From</t>
  </si>
  <si>
    <t>To</t>
  </si>
  <si>
    <t>Age</t>
  </si>
  <si>
    <t>W-L%</t>
  </si>
  <si>
    <t>Dec</t>
  </si>
  <si>
    <t>CG</t>
  </si>
  <si>
    <t>SHO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</si>
  <si>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</si>
  <si>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</si>
  <si>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</si>
  <si>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</si>
  <si>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</si>
  <si>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</si>
  <si>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</si>
  <si>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</si>
  <si>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</si>
  <si>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</si>
  <si>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</si>
  <si>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</si>
  <si>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WHIP</t>
  </si>
  <si>
    <t>H9</t>
  </si>
  <si>
    <t>HR9</t>
  </si>
  <si>
    <t>BB9</t>
  </si>
  <si>
    <t>SO9</t>
  </si>
  <si>
    <t>SO/BB</t>
  </si>
  <si>
    <t>22-41</t>
  </si>
  <si>
    <t>23-39</t>
  </si>
  <si>
    <t>20-35</t>
  </si>
  <si>
    <t>22-33</t>
  </si>
  <si>
    <t>22-37</t>
  </si>
  <si>
    <t>24-37</t>
  </si>
  <si>
    <t>24-40</t>
  </si>
  <si>
    <t>21-35</t>
  </si>
  <si>
    <t>25-36</t>
  </si>
  <si>
    <t>25-37</t>
  </si>
  <si>
    <t>23-34</t>
  </si>
  <si>
    <t>24-36</t>
  </si>
  <si>
    <t>22-31</t>
  </si>
  <si>
    <t>22-34</t>
  </si>
  <si>
    <t>23-35</t>
  </si>
  <si>
    <t>24-34</t>
  </si>
  <si>
    <t>21-32</t>
  </si>
  <si>
    <t>22-30</t>
  </si>
  <si>
    <t>21-33</t>
  </si>
  <si>
    <t>21-34</t>
  </si>
  <si>
    <t>26-35</t>
  </si>
  <si>
    <t>23-33</t>
  </si>
  <si>
    <t>Eduardo Rodríguez</t>
  </si>
  <si>
    <t>20-33</t>
  </si>
  <si>
    <t>22-32</t>
  </si>
  <si>
    <t>23-32</t>
  </si>
  <si>
    <t>20-31</t>
  </si>
  <si>
    <t>James Paxton</t>
  </si>
  <si>
    <t>24-35</t>
  </si>
  <si>
    <t>23-31</t>
  </si>
  <si>
    <t>24-32</t>
  </si>
  <si>
    <t>22-35</t>
  </si>
  <si>
    <t>25-35</t>
  </si>
  <si>
    <t>24-31</t>
  </si>
  <si>
    <t>23-30</t>
  </si>
  <si>
    <t>Danny Duffy</t>
  </si>
  <si>
    <t>28-36</t>
  </si>
  <si>
    <t>Daniel Hudson</t>
  </si>
  <si>
    <t>21-28</t>
  </si>
  <si>
    <t>David Robertson</t>
  </si>
  <si>
    <t>23-29</t>
  </si>
  <si>
    <t>25-33</t>
  </si>
  <si>
    <t>24-30</t>
  </si>
  <si>
    <t>Chase Anderson</t>
  </si>
  <si>
    <t>26-36</t>
  </si>
  <si>
    <t>21-30</t>
  </si>
  <si>
    <t>26-34</t>
  </si>
  <si>
    <t>Steven Matz</t>
  </si>
  <si>
    <t>24-33</t>
  </si>
  <si>
    <t>Craig Kimbrel</t>
  </si>
  <si>
    <t>22-36</t>
  </si>
  <si>
    <t>Joe Kelly</t>
  </si>
  <si>
    <t>Tyler Chatwood</t>
  </si>
  <si>
    <t>21-31</t>
  </si>
  <si>
    <t>Aroldis Chapman</t>
  </si>
  <si>
    <t>Ryan Yarbrough</t>
  </si>
  <si>
    <t>26-32</t>
  </si>
  <si>
    <t>23-28</t>
  </si>
  <si>
    <t>Jesse Chavez</t>
  </si>
  <si>
    <t>30-35</t>
  </si>
  <si>
    <t>22-27</t>
  </si>
  <si>
    <t>Kenley Jansen</t>
  </si>
  <si>
    <t>22-28</t>
  </si>
  <si>
    <t>22-29</t>
  </si>
  <si>
    <t>Michael Lorenzen</t>
  </si>
  <si>
    <t>Erasmo Ramírez</t>
  </si>
  <si>
    <t>Bryan Shaw</t>
  </si>
  <si>
    <t>23-36</t>
  </si>
  <si>
    <t>Sandy Alcántara</t>
  </si>
  <si>
    <t>21-27</t>
  </si>
  <si>
    <t>24-29</t>
  </si>
  <si>
    <t>Héctor Neris</t>
  </si>
  <si>
    <t>Adam Ottavino</t>
  </si>
  <si>
    <t>24-38</t>
  </si>
  <si>
    <t>Brent Suter</t>
  </si>
  <si>
    <t>Antonio Senzatela</t>
  </si>
  <si>
    <t>Chris Stratton</t>
  </si>
  <si>
    <t>Ross Stripling</t>
  </si>
  <si>
    <t>24-27</t>
  </si>
  <si>
    <t>Chad Green</t>
  </si>
  <si>
    <t>21-29</t>
  </si>
  <si>
    <t>Blake Treinen</t>
  </si>
  <si>
    <t>28-33</t>
  </si>
  <si>
    <t>Eric Lauer</t>
  </si>
  <si>
    <t>Tony Gonsolin</t>
  </si>
  <si>
    <t>25-29</t>
  </si>
  <si>
    <t>Justin Wilson</t>
  </si>
  <si>
    <t>Matt Barnes</t>
  </si>
  <si>
    <t>Liam Hendriks</t>
  </si>
  <si>
    <t>Raisel Iglesias</t>
  </si>
  <si>
    <t>25-34</t>
  </si>
  <si>
    <t>23-27</t>
  </si>
  <si>
    <t>24-26</t>
  </si>
  <si>
    <t>Ryan Pressly</t>
  </si>
  <si>
    <t>Will Smith</t>
  </si>
  <si>
    <t>Mychal Givens</t>
  </si>
  <si>
    <t>Adrian Houser</t>
  </si>
  <si>
    <t>25-28</t>
  </si>
  <si>
    <t>22-25</t>
  </si>
  <si>
    <t>Daniel Bard</t>
  </si>
  <si>
    <t>Domingo Germán</t>
  </si>
  <si>
    <t>Chad Kuhl</t>
  </si>
  <si>
    <t>Luke Weaver</t>
  </si>
  <si>
    <t>Tyler Duffey</t>
  </si>
  <si>
    <t>Nick Martinez</t>
  </si>
  <si>
    <t>Matt Strahm</t>
  </si>
  <si>
    <t>Dylan Floro</t>
  </si>
  <si>
    <t>23-26</t>
  </si>
  <si>
    <t>Matt Andriese</t>
  </si>
  <si>
    <t>Luis Garcia</t>
  </si>
  <si>
    <t>25-30</t>
  </si>
  <si>
    <t>Hansel Robles</t>
  </si>
  <si>
    <t>Taylor Rogers</t>
  </si>
  <si>
    <t>Joe Ross</t>
  </si>
  <si>
    <t>Tanner Scott</t>
  </si>
  <si>
    <t>Chris Devenski</t>
  </si>
  <si>
    <t>Jake Diekman</t>
  </si>
  <si>
    <t>Dane Dunning</t>
  </si>
  <si>
    <t>24-28</t>
  </si>
  <si>
    <t>Chris Paddack</t>
  </si>
  <si>
    <t>Zach Plesac</t>
  </si>
  <si>
    <t>21-26</t>
  </si>
  <si>
    <t>Devin Williams</t>
  </si>
  <si>
    <t>Adam Cimber</t>
  </si>
  <si>
    <t>27-33</t>
  </si>
  <si>
    <t>T.J. McFarland</t>
  </si>
  <si>
    <t>Diego Castillo</t>
  </si>
  <si>
    <t>Carlos Estévez</t>
  </si>
  <si>
    <t>Luis García</t>
  </si>
  <si>
    <t>26-37</t>
  </si>
  <si>
    <t>Shane Greene</t>
  </si>
  <si>
    <t>Ryan Helsley</t>
  </si>
  <si>
    <t>A.J. Minter</t>
  </si>
  <si>
    <t>Emilio Pagán</t>
  </si>
  <si>
    <t>26-33</t>
  </si>
  <si>
    <t>Hunter Strickland</t>
  </si>
  <si>
    <t>Scott Barlow</t>
  </si>
  <si>
    <t>25-31</t>
  </si>
  <si>
    <t>Brayan Bello</t>
  </si>
  <si>
    <t>23-25</t>
  </si>
  <si>
    <t>Ty Blach</t>
  </si>
  <si>
    <t>Josh Hader</t>
  </si>
  <si>
    <t>Jeff Hoffman</t>
  </si>
  <si>
    <t>Jorge López</t>
  </si>
  <si>
    <t>John Means</t>
  </si>
  <si>
    <t>Trevor Richards</t>
  </si>
  <si>
    <t>Caleb Thielbar</t>
  </si>
  <si>
    <t>Ian Anderson</t>
  </si>
  <si>
    <t>22-24</t>
  </si>
  <si>
    <t>Jaime Barria</t>
  </si>
  <si>
    <t>Miguel Castro</t>
  </si>
  <si>
    <t>20-29</t>
  </si>
  <si>
    <t>Yimi García</t>
  </si>
  <si>
    <t>Clay Holmes</t>
  </si>
  <si>
    <t>Luke Jackson</t>
  </si>
  <si>
    <t>Provided by &lt;a href="https://www.sports-reference.com/sharing.html?utm_source=direct&amp;utm_medium=Share&amp;utm_campaign=ShareTool"&gt;Stathead.com&lt;/a&gt;: &lt;a href="https://stathead.com/baseball/player-pitching-season-finder.cgi?utm_source=direct&amp;utm_medium=Share&amp;utm_campaign=ShareTool"&gt;Found with Stathead. See Full Results.&lt;/a&gt;&lt;br&gt;Generated 7/10/2024.</t>
  </si>
  <si>
    <t>W - Adjusted</t>
  </si>
  <si>
    <t>L - Adjusted</t>
  </si>
  <si>
    <t>Dec - Adjusted</t>
  </si>
  <si>
    <t>IP - Adjusted</t>
  </si>
  <si>
    <t>GS - Adjusted</t>
  </si>
  <si>
    <t>Average GS</t>
  </si>
  <si>
    <t>SO - Adjusted (Based on Current K/9)</t>
  </si>
  <si>
    <t>SO - Adjusted (Based on Adjusted K/9)</t>
  </si>
  <si>
    <t>SO9 - Adjusted</t>
  </si>
  <si>
    <t>New</t>
  </si>
  <si>
    <t>K (Current K/9)</t>
  </si>
  <si>
    <t>Cy Young</t>
  </si>
  <si>
    <t>23-44</t>
  </si>
  <si>
    <t>Walter Johnson</t>
  </si>
  <si>
    <t>19-39</t>
  </si>
  <si>
    <t>Grover Alexander</t>
  </si>
  <si>
    <t>24-43</t>
  </si>
  <si>
    <t>Christy Mathewson</t>
  </si>
  <si>
    <t>19-35</t>
  </si>
  <si>
    <t>Pud Galvin</t>
  </si>
  <si>
    <t>18-35</t>
  </si>
  <si>
    <t>Warren Spahn</t>
  </si>
  <si>
    <t>21-44</t>
  </si>
  <si>
    <t>Kid Nichols</t>
  </si>
  <si>
    <t>20-36</t>
  </si>
  <si>
    <t>20-42</t>
  </si>
  <si>
    <t>Tim Keefe</t>
  </si>
  <si>
    <t>20-43</t>
  </si>
  <si>
    <t>John Clarkson</t>
  </si>
  <si>
    <t>20-32</t>
  </si>
  <si>
    <t>Eddie Plank</t>
  </si>
  <si>
    <t>25-41</t>
  </si>
  <si>
    <t>19-46</t>
  </si>
  <si>
    <t>21-43</t>
  </si>
  <si>
    <t>25-48</t>
  </si>
  <si>
    <t>Old Hoss Radbourn</t>
  </si>
  <si>
    <t>Mickey Welch</t>
  </si>
  <si>
    <t>21-42</t>
  </si>
  <si>
    <t>24-45</t>
  </si>
  <si>
    <t>Lefty Grove</t>
  </si>
  <si>
    <t>Early Wynn</t>
  </si>
  <si>
    <t>19-43</t>
  </si>
  <si>
    <t>Bobby Mathews</t>
  </si>
  <si>
    <t>20-46</t>
  </si>
  <si>
    <t>19-41</t>
  </si>
  <si>
    <t>Robin Roberts</t>
  </si>
  <si>
    <t>21-39</t>
  </si>
  <si>
    <t>22-40</t>
  </si>
  <si>
    <t>Tony Mullane</t>
  </si>
  <si>
    <t>20-44</t>
  </si>
  <si>
    <t>Red Ruffing</t>
  </si>
  <si>
    <t>19-42</t>
  </si>
  <si>
    <t>Burleigh Grimes</t>
  </si>
  <si>
    <t>22-39</t>
  </si>
  <si>
    <t>23-49</t>
  </si>
  <si>
    <t>19-38</t>
  </si>
  <si>
    <t>Bob Feller</t>
  </si>
  <si>
    <t>17-37</t>
  </si>
  <si>
    <t>Eppa Rixey</t>
  </si>
  <si>
    <t>Jim McCormick</t>
  </si>
  <si>
    <t>Gus Weyhing</t>
  </si>
  <si>
    <t>20-34</t>
  </si>
  <si>
    <t>Ted Lyons</t>
  </si>
  <si>
    <t>22-45</t>
  </si>
  <si>
    <t>23-41</t>
  </si>
  <si>
    <t>Red Faber</t>
  </si>
  <si>
    <t>25-44</t>
  </si>
  <si>
    <t>Carl Hubbell</t>
  </si>
  <si>
    <t>25-40</t>
  </si>
  <si>
    <t>20-38</t>
  </si>
  <si>
    <t>Al Spalding</t>
  </si>
  <si>
    <t>20-27</t>
  </si>
  <si>
    <t>Vic Willis</t>
  </si>
  <si>
    <t>Jack Quinn</t>
  </si>
  <si>
    <t>25-49</t>
  </si>
  <si>
    <t>Joe McGinnity</t>
  </si>
  <si>
    <t>28-37</t>
  </si>
  <si>
    <t>Amos Rusie</t>
  </si>
  <si>
    <t>18-30</t>
  </si>
  <si>
    <t>Dennis Martínez</t>
  </si>
  <si>
    <t>22-44</t>
  </si>
  <si>
    <t>Jack Powell</t>
  </si>
  <si>
    <t>Herb Pennock</t>
  </si>
  <si>
    <t>18-40</t>
  </si>
  <si>
    <t>Mordecai Brown</t>
  </si>
  <si>
    <t>26-39</t>
  </si>
  <si>
    <t>24-44</t>
  </si>
  <si>
    <t>Clark Griffith</t>
  </si>
  <si>
    <t>Waite Hoyt</t>
  </si>
  <si>
    <t>18-38</t>
  </si>
  <si>
    <t>Whitey Ford</t>
  </si>
  <si>
    <t>21-38</t>
  </si>
  <si>
    <t>Tommy Bond</t>
  </si>
  <si>
    <t>18-28</t>
  </si>
  <si>
    <t>Charlie Buffinton</t>
  </si>
  <si>
    <t>Sad Sam Jones</t>
  </si>
  <si>
    <t>Will White</t>
  </si>
  <si>
    <t>George Mullin</t>
  </si>
  <si>
    <t>20-39</t>
  </si>
  <si>
    <t>19-33</t>
  </si>
  <si>
    <t>Hooks Dauss</t>
  </si>
  <si>
    <t>Paul Derringer</t>
  </si>
  <si>
    <t>Mel Harder</t>
  </si>
  <si>
    <t>18-37</t>
  </si>
  <si>
    <t>24-42</t>
  </si>
  <si>
    <t>22-43</t>
  </si>
  <si>
    <t>20-41</t>
  </si>
  <si>
    <t>Pedro Martínez</t>
  </si>
  <si>
    <t>20-37</t>
  </si>
  <si>
    <t>Bob Caruthers</t>
  </si>
  <si>
    <t>Earl Whitehill</t>
  </si>
  <si>
    <t>Freddie Fitzsimmons</t>
  </si>
  <si>
    <t>22-38</t>
  </si>
  <si>
    <t>Wilbur Cooper</t>
  </si>
  <si>
    <t>22-46</t>
  </si>
  <si>
    <t>21-40</t>
  </si>
  <si>
    <t>Stan Coveleski</t>
  </si>
  <si>
    <t>21-36</t>
  </si>
  <si>
    <t>23-42</t>
  </si>
  <si>
    <t>Charles Bender</t>
  </si>
  <si>
    <t>Bobo Newsom</t>
  </si>
  <si>
    <t>21-45</t>
  </si>
  <si>
    <t>Billy Pierce</t>
  </si>
  <si>
    <t>21-37</t>
  </si>
  <si>
    <t>Jesse Haines</t>
  </si>
  <si>
    <t>19-36</t>
  </si>
  <si>
    <t>Eddie Cicotte</t>
  </si>
  <si>
    <t>Don Drysdale</t>
  </si>
  <si>
    <t>19-32</t>
  </si>
  <si>
    <t>18-34</t>
  </si>
  <si>
    <t>Bob Lemon</t>
  </si>
  <si>
    <t>Carl Mays</t>
  </si>
  <si>
    <t>23-37</t>
  </si>
  <si>
    <t>Hal Newhouser</t>
  </si>
  <si>
    <t>24-41</t>
  </si>
  <si>
    <t>Al Orth</t>
  </si>
  <si>
    <t>Lew Burdette</t>
  </si>
  <si>
    <t>23-40</t>
  </si>
  <si>
    <t>Silver King</t>
  </si>
  <si>
    <t>18-29</t>
  </si>
  <si>
    <t>Jack Stivetts</t>
  </si>
  <si>
    <t>Rube Marquard</t>
  </si>
  <si>
    <t>Charlie Root</t>
  </si>
  <si>
    <t>George Uhle</t>
  </si>
  <si>
    <t>Jack Chesbro</t>
  </si>
  <si>
    <t>Bucky Walters</t>
  </si>
  <si>
    <t>Larry French</t>
  </si>
  <si>
    <t>Bob Friend</t>
  </si>
  <si>
    <t>Jesse Tannehill</t>
  </si>
  <si>
    <t>Adonis Terry</t>
  </si>
  <si>
    <t>Dazzy Vance</t>
  </si>
  <si>
    <t>Bullet Joe Bush</t>
  </si>
  <si>
    <t>17-35</t>
  </si>
  <si>
    <t>Bob Shawkey</t>
  </si>
  <si>
    <t>Ed Walsh</t>
  </si>
  <si>
    <t>Babe Adams</t>
  </si>
  <si>
    <t>Tommy Bridges</t>
  </si>
  <si>
    <t>Larry Jackson</t>
  </si>
  <si>
    <t>Sam Leever</t>
  </si>
  <si>
    <t>26-38</t>
  </si>
  <si>
    <t>Dolf Luque</t>
  </si>
  <si>
    <t>Wes Ferrell</t>
  </si>
  <si>
    <t>Curt Simmons</t>
  </si>
  <si>
    <t>Rube Waddell</t>
  </si>
  <si>
    <t>Lon Warneke</t>
  </si>
  <si>
    <t>Dutch Leonard</t>
  </si>
  <si>
    <t>Jim Whitney</t>
  </si>
  <si>
    <t>Lefty Gomez</t>
  </si>
  <si>
    <t>Deacon Phillippe</t>
  </si>
  <si>
    <t>27-39</t>
  </si>
  <si>
    <t>Doc White</t>
  </si>
  <si>
    <t>23-38</t>
  </si>
  <si>
    <t>Lee Meadows</t>
  </si>
  <si>
    <t>18-36</t>
  </si>
  <si>
    <t>Brickyard Kennedy</t>
  </si>
  <si>
    <t>Urban Shocker</t>
  </si>
  <si>
    <t>Tom Zachary</t>
  </si>
  <si>
    <t>Bill Donovan</t>
  </si>
  <si>
    <t>21-41</t>
  </si>
  <si>
    <t>Art Nehf</t>
  </si>
  <si>
    <t>Red Ames</t>
  </si>
  <si>
    <t>Bill Hutchison</t>
  </si>
  <si>
    <t>Ed Reulbach</t>
  </si>
  <si>
    <t>Allie Reynolds</t>
  </si>
  <si>
    <t>Liván Hernández</t>
  </si>
  <si>
    <t>Hippo Vaughn</t>
  </si>
  <si>
    <t>Larry Corcoran</t>
  </si>
  <si>
    <t>Frank Dwyer</t>
  </si>
  <si>
    <t>Virgil Trucks</t>
  </si>
  <si>
    <t>Guy Bush</t>
  </si>
  <si>
    <t>Chick Fraser</t>
  </si>
  <si>
    <t>Guy Hecker</t>
  </si>
  <si>
    <t>Camilo Pascual</t>
  </si>
  <si>
    <t>Slim Sallee</t>
  </si>
  <si>
    <t>Sadie McMahon</t>
  </si>
  <si>
    <t>George Bradley</t>
  </si>
  <si>
    <t>Murry Dickson</t>
  </si>
  <si>
    <t>22-42</t>
  </si>
  <si>
    <t>Ed Morris</t>
  </si>
  <si>
    <t>Eddie Rommel</t>
  </si>
  <si>
    <t>Bill Dinneen</t>
  </si>
  <si>
    <t>Dizzy Trout</t>
  </si>
  <si>
    <t>Bill Doak</t>
  </si>
  <si>
    <t>24-39</t>
  </si>
  <si>
    <t>General Crowder</t>
  </si>
  <si>
    <t>27-37</t>
  </si>
  <si>
    <t>Average Total K - Partial Adjustment</t>
  </si>
  <si>
    <t>Years</t>
  </si>
  <si>
    <t>Provided by &lt;a href="https://www.sports-reference.com/sharing.html?utm_source=direct&amp;utm_medium=Share&amp;utm_campaign=ShareTool"&gt;Stathead.com&lt;/a&gt;: &lt;a href="https://stathead.com/baseball/player-pitching-season-finder.cgi?utm_source=direct&amp;utm_medium=Share&amp;utm_campaign=ShareTool"&gt;Found with Stathead. See Full Results.&lt;/a&gt;&lt;br&gt;Generated 7/11/2024.</t>
  </si>
  <si>
    <t>Pos</t>
  </si>
  <si>
    <t>Player-additional</t>
  </si>
  <si>
    <t>CALHOUNYMTEX</t>
  </si>
  <si>
    <t>ryanno01</t>
  </si>
  <si>
    <t>ARIHOUMONNYYSEASFG</t>
  </si>
  <si>
    <t>johnsra05</t>
  </si>
  <si>
    <t>BOSHOUNYYTOR</t>
  </si>
  <si>
    <t>clemero02</t>
  </si>
  <si>
    <t>1/H</t>
  </si>
  <si>
    <t>CHWCLEMINPHISFGSTL</t>
  </si>
  <si>
    <t>carltst01</t>
  </si>
  <si>
    <t>CALCLEMINPITTEX</t>
  </si>
  <si>
    <t>blylebe01</t>
  </si>
  <si>
    <t>1H</t>
  </si>
  <si>
    <t>BOSCHWCINNYM</t>
  </si>
  <si>
    <t>seaveto01</t>
  </si>
  <si>
    <t>CALHOULADMILOAK</t>
  </si>
  <si>
    <t>suttodo01</t>
  </si>
  <si>
    <t>ATLCLEKCRNYYSDPSEASFGTEX</t>
  </si>
  <si>
    <t>perryga01</t>
  </si>
  <si>
    <t>1H/8974</t>
  </si>
  <si>
    <t>WSH</t>
  </si>
  <si>
    <t>johnswa01</t>
  </si>
  <si>
    <t>ATLCHCLADSDP</t>
  </si>
  <si>
    <t>maddugr01</t>
  </si>
  <si>
    <t>ATLCLEMLNNYYTOR</t>
  </si>
  <si>
    <t>niekrph01</t>
  </si>
  <si>
    <t>BOSCHCPHITEX</t>
  </si>
  <si>
    <t>jenkife01</t>
  </si>
  <si>
    <t>BOSLADMONNYMPHI</t>
  </si>
  <si>
    <t>martipe02</t>
  </si>
  <si>
    <t>gibsobo01</t>
  </si>
  <si>
    <t>ARIBALBOSHOUPHI</t>
  </si>
  <si>
    <t>schilcu01</t>
  </si>
  <si>
    <t>CLEMILNYY</t>
  </si>
  <si>
    <t>sabatc.01</t>
  </si>
  <si>
    <t>ATLBOSSTL</t>
  </si>
  <si>
    <t>smoltjo01</t>
  </si>
  <si>
    <t>ARIHOUKCRLAALADMIL</t>
  </si>
  <si>
    <t>greinza01</t>
  </si>
  <si>
    <t>DETLADPHIPIT</t>
  </si>
  <si>
    <t>bunniji01</t>
  </si>
  <si>
    <t>DETNYMSDP</t>
  </si>
  <si>
    <t>lolicmi01</t>
  </si>
  <si>
    <t>BALNYY</t>
  </si>
  <si>
    <t>mussimi01</t>
  </si>
  <si>
    <t>1/3H</t>
  </si>
  <si>
    <t>BOSBSNCLECLVSTL</t>
  </si>
  <si>
    <t>youngcy01</t>
  </si>
  <si>
    <t>BOSCALDETNYMNYYTEX</t>
  </si>
  <si>
    <t>tananfr01</t>
  </si>
  <si>
    <t>BOSKCRNYMNYYTOR</t>
  </si>
  <si>
    <t>coneda01</t>
  </si>
  <si>
    <t>ANACALCLESTL</t>
  </si>
  <si>
    <t>finlech01</t>
  </si>
  <si>
    <t>ATLNYM</t>
  </si>
  <si>
    <t>glavito02</t>
  </si>
  <si>
    <t>BSNMLNNYMSFG</t>
  </si>
  <si>
    <t>spahnwa01</t>
  </si>
  <si>
    <t>fellebo01</t>
  </si>
  <si>
    <t>1O/54</t>
  </si>
  <si>
    <t>NYGNYINYPPHITRO</t>
  </si>
  <si>
    <t>keefeti01</t>
  </si>
  <si>
    <t>ATLCHCPHITEX</t>
  </si>
  <si>
    <t>hamelco01</t>
  </si>
  <si>
    <t>CHWMINNYMPHI</t>
  </si>
  <si>
    <t>koosmje01</t>
  </si>
  <si>
    <t>Javier Vázquez</t>
  </si>
  <si>
    <t>ARIATLCHWFLAMONNYY</t>
  </si>
  <si>
    <t>vazquja01</t>
  </si>
  <si>
    <t>ANAATLBOSCHWCLELAAMINMONNYMNYYOAKTEX</t>
  </si>
  <si>
    <t>colonba01</t>
  </si>
  <si>
    <t>hernafe02</t>
  </si>
  <si>
    <t>FLANYYPHIPITTOR</t>
  </si>
  <si>
    <t>burnea.01</t>
  </si>
  <si>
    <t>1/H397</t>
  </si>
  <si>
    <t>CINNYG</t>
  </si>
  <si>
    <t>mathech01</t>
  </si>
  <si>
    <t>BOSCHCOAKSTLWSN</t>
  </si>
  <si>
    <t>lestejo01</t>
  </si>
  <si>
    <t>BROLAD</t>
  </si>
  <si>
    <t>drysddo01</t>
  </si>
  <si>
    <t>1H/D</t>
  </si>
  <si>
    <t>CLEDETMINTOR</t>
  </si>
  <si>
    <t>morrija02</t>
  </si>
  <si>
    <t>1/HD</t>
  </si>
  <si>
    <t>ANACALCLEMONSDPSEA</t>
  </si>
  <si>
    <t>langsma01</t>
  </si>
  <si>
    <t>CHWMINNYYPHISTLWSH</t>
  </si>
  <si>
    <t>kaatji01</t>
  </si>
  <si>
    <t>18-32</t>
  </si>
  <si>
    <t>1/H34</t>
  </si>
  <si>
    <t>CLENYYPITSFG</t>
  </si>
  <si>
    <t>mcdowsa01</t>
  </si>
  <si>
    <t>HOUNYY</t>
  </si>
  <si>
    <t>pettian01</t>
  </si>
  <si>
    <t>BALBOSCHCCOLPHISEASTLTEX</t>
  </si>
  <si>
    <t>moyerja01</t>
  </si>
  <si>
    <t>BOSCALCLEMINNYYPIT</t>
  </si>
  <si>
    <t>tiantlu01</t>
  </si>
  <si>
    <t>BOSCHCCLEOAKSTL</t>
  </si>
  <si>
    <t>eckerde01</t>
  </si>
  <si>
    <t>BALFLALADNYYSDPTEX</t>
  </si>
  <si>
    <t>brownke01</t>
  </si>
  <si>
    <t>Sandy Koufax</t>
  </si>
  <si>
    <t>19-30</t>
  </si>
  <si>
    <t>koufasa01</t>
  </si>
  <si>
    <t>CHWFLALADTEX</t>
  </si>
  <si>
    <t>houghch01</t>
  </si>
  <si>
    <t>BALCHCHOUPHI</t>
  </si>
  <si>
    <t>roberro01</t>
  </si>
  <si>
    <t>CHWCLEWSH</t>
  </si>
  <si>
    <t>wynnea01</t>
  </si>
  <si>
    <t>CHCLOUPHAPITSLB</t>
  </si>
  <si>
    <t>wadderu01</t>
  </si>
  <si>
    <t>BOSLADSFG</t>
  </si>
  <si>
    <t>maricju01</t>
  </si>
  <si>
    <t>ANABOSCHCLAASTL</t>
  </si>
  <si>
    <t>lackejo01</t>
  </si>
  <si>
    <t>CLEHOUNYMNYYTBD</t>
  </si>
  <si>
    <t>goodedw01</t>
  </si>
  <si>
    <t>BOSPHA</t>
  </si>
  <si>
    <t>grovele01</t>
  </si>
  <si>
    <t>PHASLBSLM</t>
  </si>
  <si>
    <t>planked01</t>
  </si>
  <si>
    <t>CALCHWCLELADNYYOAK</t>
  </si>
  <si>
    <t>johnto01</t>
  </si>
  <si>
    <t>CHWKCRSDPTBDTBR</t>
  </si>
  <si>
    <t>shielja02</t>
  </si>
  <si>
    <t>palmeji01</t>
  </si>
  <si>
    <t>BOSCHWSDPSFG</t>
  </si>
  <si>
    <t>peavyja01</t>
  </si>
  <si>
    <t>wainwad01</t>
  </si>
  <si>
    <t>BALBOSCHWCINDETLADNYYSDPTOR</t>
  </si>
  <si>
    <t>wellsda01</t>
  </si>
  <si>
    <t>1/H7</t>
  </si>
  <si>
    <t>CHCPHISTL</t>
  </si>
  <si>
    <t>alexape01</t>
  </si>
  <si>
    <t>KCROAKSFG</t>
  </si>
  <si>
    <t>bluevi01</t>
  </si>
  <si>
    <t>CINCLELADMINWSAWSH</t>
  </si>
  <si>
    <t>pascuca02</t>
  </si>
  <si>
    <t>BOSPIT</t>
  </si>
  <si>
    <t>wakefti01</t>
  </si>
  <si>
    <t>1/DH</t>
  </si>
  <si>
    <t>ATLBALCLEMONSEA</t>
  </si>
  <si>
    <t>martide01</t>
  </si>
  <si>
    <t>PHITOR</t>
  </si>
  <si>
    <t>hallaro01</t>
  </si>
  <si>
    <t>ATLBALCLECOLPHISEATEX</t>
  </si>
  <si>
    <t>millwke01</t>
  </si>
  <si>
    <t>BOSBROCHCDETNYGNYYPHASLBWSH</t>
  </si>
  <si>
    <t>newsobo01</t>
  </si>
  <si>
    <t>ATLOAKSFG</t>
  </si>
  <si>
    <t>hudsoti01</t>
  </si>
  <si>
    <t>BOSDETLADTBRTOR</t>
  </si>
  <si>
    <t>priceda01</t>
  </si>
  <si>
    <t>BOSCHCCINFLATEX</t>
  </si>
  <si>
    <t>dempsry01</t>
  </si>
  <si>
    <t>1H/379</t>
  </si>
  <si>
    <t>BALCALLADPHISDPSTL</t>
  </si>
  <si>
    <t>valenfe01</t>
  </si>
  <si>
    <t>ARISFG</t>
  </si>
  <si>
    <t>bumgama01</t>
  </si>
  <si>
    <t>BROCINNYYPITSTL</t>
  </si>
  <si>
    <t>vanceda01</t>
  </si>
  <si>
    <t>CHCNYYPITSFG</t>
  </si>
  <si>
    <t>reuscri01</t>
  </si>
  <si>
    <t>CLELADNYMSFG</t>
  </si>
  <si>
    <t>hershor01</t>
  </si>
  <si>
    <t>ARICHCLAALADMIAOAKSTLWSN</t>
  </si>
  <si>
    <t>harenda01</t>
  </si>
  <si>
    <t>1H/3</t>
  </si>
  <si>
    <t>KCANYYOAK</t>
  </si>
  <si>
    <t>hunteca01</t>
  </si>
  <si>
    <t>ARISDPSEASTL</t>
  </si>
  <si>
    <t>benesan01</t>
  </si>
  <si>
    <t>CHWDETSFG</t>
  </si>
  <si>
    <t>piercbi02</t>
  </si>
  <si>
    <t>ANAKCRNYMOAK</t>
  </si>
  <si>
    <t>appieke01</t>
  </si>
  <si>
    <t>MINNYM</t>
  </si>
  <si>
    <t>santajo02</t>
  </si>
  <si>
    <t>1H/79</t>
  </si>
  <si>
    <t>BOSCHWNYY</t>
  </si>
  <si>
    <t>ruffire01</t>
  </si>
  <si>
    <t>1O/53</t>
  </si>
  <si>
    <t>BSNCHCCLVWOR</t>
  </si>
  <si>
    <t>clarkjo01</t>
  </si>
  <si>
    <t>ATLCHWKCRLAAMIN</t>
  </si>
  <si>
    <t>santaer01</t>
  </si>
  <si>
    <t>ARIATLCOLFLAMILMINMONNYMSFGWSN</t>
  </si>
  <si>
    <t>hernali01</t>
  </si>
  <si>
    <t>FLANYMNYYTOR</t>
  </si>
  <si>
    <t>leiteal01</t>
  </si>
  <si>
    <t>LADOAK</t>
  </si>
  <si>
    <t>welchbo01</t>
  </si>
  <si>
    <t>DETMINNYMNYYOAKTEX</t>
  </si>
  <si>
    <t>rogerke01</t>
  </si>
  <si>
    <t>fordwh01</t>
  </si>
  <si>
    <t>ARICLEFLAOAKSTLTBDTEX</t>
  </si>
  <si>
    <t>wittbo01</t>
  </si>
  <si>
    <t>1O/3</t>
  </si>
  <si>
    <t>CININDNYG</t>
  </si>
  <si>
    <t>rusieam01</t>
  </si>
  <si>
    <t>BOSCHWHOUMILPITSFGTEXTOR</t>
  </si>
  <si>
    <t>darwida01</t>
  </si>
  <si>
    <t>ARIBOSCHCCHWHOUKCRNYYPHI</t>
  </si>
  <si>
    <t>gordoto01</t>
  </si>
  <si>
    <t>BOSDETKCRLADMILNYMTBD</t>
  </si>
  <si>
    <t>nomohi01</t>
  </si>
  <si>
    <t>CALCHWCINHOULADMILPITSTL</t>
  </si>
  <si>
    <t>reussje01</t>
  </si>
  <si>
    <t>BOSFLALAD</t>
  </si>
  <si>
    <t>beckejo02</t>
  </si>
  <si>
    <t>OAKSFG</t>
  </si>
  <si>
    <t>zitoba01</t>
  </si>
  <si>
    <t>1O/3H789</t>
  </si>
  <si>
    <t>BSNPHISTL</t>
  </si>
  <si>
    <t>nichoki01</t>
  </si>
  <si>
    <t>CHWMIATOR</t>
  </si>
  <si>
    <t>buehrma01</t>
  </si>
  <si>
    <t>CHWMILOAKWSN</t>
  </si>
  <si>
    <t>gonzagi01</t>
  </si>
  <si>
    <t>COLHOUPHITEX</t>
  </si>
  <si>
    <t>oswalro01</t>
  </si>
  <si>
    <t>1O</t>
  </si>
  <si>
    <t>NYGTRO</t>
  </si>
  <si>
    <t>welchmi01</t>
  </si>
  <si>
    <t>BOSCINMINNYMTOR</t>
  </si>
  <si>
    <t>violafr01</t>
  </si>
  <si>
    <t>ATLCINLADNYMOAKPHISDPSEA</t>
  </si>
  <si>
    <t>haranaa01</t>
  </si>
  <si>
    <t>1O6/345</t>
  </si>
  <si>
    <t>BOSBSNBUFCINPRO</t>
  </si>
  <si>
    <t>radboch01</t>
  </si>
  <si>
    <t>CLEPHISEATEX</t>
  </si>
  <si>
    <t>leecl02</t>
  </si>
  <si>
    <t>Francisco Liriano</t>
  </si>
  <si>
    <t>CHWDETHOUMINPITTOR</t>
  </si>
  <si>
    <t>liriafr01</t>
  </si>
  <si>
    <t>BALDETHOULADMIAMILPHISDP</t>
  </si>
  <si>
    <t>wolfra02</t>
  </si>
  <si>
    <t>1O/6</t>
  </si>
  <si>
    <t>BUFPBBPITSTL</t>
  </si>
  <si>
    <t>galvipu01</t>
  </si>
  <si>
    <t>1O536/4</t>
  </si>
  <si>
    <t>BLNCINCLVDTNLOUSTLTOL</t>
  </si>
  <si>
    <t>mullato01</t>
  </si>
  <si>
    <t>CLEDET</t>
  </si>
  <si>
    <t>newhoha01</t>
  </si>
  <si>
    <t>1H/8</t>
  </si>
  <si>
    <t>guidrro01</t>
  </si>
  <si>
    <t>ARIKCRNYYPHISDPTEX</t>
  </si>
  <si>
    <t>kenneia01</t>
  </si>
  <si>
    <t>ATLDETFLAMIAWSN</t>
  </si>
  <si>
    <t>sanchan01</t>
  </si>
  <si>
    <t>ATLBOSFLASFGTEX</t>
  </si>
  <si>
    <t>burkejo03</t>
  </si>
  <si>
    <t>BALCALMONNYY</t>
  </si>
  <si>
    <t>mayru01</t>
  </si>
  <si>
    <t>ATLLADPITSFG</t>
  </si>
  <si>
    <t>schmija01</t>
  </si>
  <si>
    <t>ATLCHCDETHOUMINNYYSDP</t>
  </si>
  <si>
    <t>niekrjo01</t>
  </si>
  <si>
    <t>BALHOULADNYMPHI</t>
  </si>
  <si>
    <t>fernasi01</t>
  </si>
  <si>
    <t>LADOAKPHITEXTOR</t>
  </si>
  <si>
    <t>stewada01</t>
  </si>
  <si>
    <t>LAASFG</t>
  </si>
  <si>
    <t>linceti01</t>
  </si>
  <si>
    <t>1H/798</t>
  </si>
  <si>
    <t>BSNCHW</t>
  </si>
  <si>
    <t>walshed01</t>
  </si>
  <si>
    <t>26-42</t>
  </si>
  <si>
    <t>CLELADMILOAKTOR</t>
  </si>
  <si>
    <t>candito01</t>
  </si>
  <si>
    <t>NYMNYYPIT</t>
  </si>
  <si>
    <t>frienbo01</t>
  </si>
  <si>
    <t>CHCDETOAKPITSFGTORWSA</t>
  </si>
  <si>
    <t>colemjo05</t>
  </si>
  <si>
    <t>1/H4</t>
  </si>
  <si>
    <t>ATLBALCHCCIN</t>
  </si>
  <si>
    <t>pappami01</t>
  </si>
  <si>
    <t>ANALADMONPHITEX</t>
  </si>
  <si>
    <t>grosske01</t>
  </si>
  <si>
    <t>BOSCLENYYTBRTEX</t>
  </si>
  <si>
    <t>klubeco01</t>
  </si>
  <si>
    <t>CALCHWHOUKCRSEATEX</t>
  </si>
  <si>
    <t>bannifl01</t>
  </si>
  <si>
    <t>strasst01</t>
  </si>
  <si>
    <t>ATLBOSCLELADNYYSEATEX</t>
  </si>
  <si>
    <t>lowede01</t>
  </si>
  <si>
    <t>BALCLECOL</t>
  </si>
  <si>
    <t>jimenub01</t>
  </si>
  <si>
    <t>LADNYMNYYPHIPITSDPTEX</t>
  </si>
  <si>
    <t>parkch01</t>
  </si>
  <si>
    <t>BOSCOLKCRNYM</t>
  </si>
  <si>
    <t>saberbr01</t>
  </si>
  <si>
    <t>1H/38745</t>
  </si>
  <si>
    <t>BALCHWPHAPHI</t>
  </si>
  <si>
    <t>bendech01</t>
  </si>
  <si>
    <t>jacksla01</t>
  </si>
  <si>
    <t>1O/345</t>
  </si>
  <si>
    <t>CHCCLVCORINDPITPRO</t>
  </si>
  <si>
    <t>mccorji01</t>
  </si>
  <si>
    <t>vealebo01</t>
  </si>
  <si>
    <t>CINNYGPHISTL</t>
  </si>
  <si>
    <t>amesre01</t>
  </si>
  <si>
    <t>1O3</t>
  </si>
  <si>
    <t>BLNBOSBSNPHIPHQ</t>
  </si>
  <si>
    <t>buffich01</t>
  </si>
  <si>
    <t>STLTOR</t>
  </si>
  <si>
    <t>carpech01</t>
  </si>
  <si>
    <t>CALCHCPHISTL</t>
  </si>
  <si>
    <t>simmocu01</t>
  </si>
  <si>
    <t>cainma01</t>
  </si>
  <si>
    <t>BOSCOLSDPTEX</t>
  </si>
  <si>
    <t>hurstbr01</t>
  </si>
  <si>
    <t>CHCLADMONNYYOAKTOR</t>
  </si>
  <si>
    <t>lillyte01</t>
  </si>
  <si>
    <t>BALCHCCLELADSTL</t>
  </si>
  <si>
    <t>sutclri01</t>
  </si>
  <si>
    <t>NYG</t>
  </si>
  <si>
    <t>hubbeca01</t>
  </si>
  <si>
    <t>bridgto01</t>
  </si>
  <si>
    <t>CALLADMINMONNYMNYYPITTOR</t>
  </si>
  <si>
    <t>candejo01</t>
  </si>
  <si>
    <t>1H/D7</t>
  </si>
  <si>
    <t>CHWTOR</t>
  </si>
  <si>
    <t>stiebda01</t>
  </si>
  <si>
    <t>COLHOUSTL</t>
  </si>
  <si>
    <t>kileda01</t>
  </si>
  <si>
    <t>DETOAKSEA</t>
  </si>
  <si>
    <t>mooremi01</t>
  </si>
  <si>
    <t>BROBWWCINCLELOUPHAPHIPITSTLWHS</t>
  </si>
  <si>
    <t>weyhigu01</t>
  </si>
  <si>
    <t>BOSCOLHOULADNYMSDPTEXWSN</t>
  </si>
  <si>
    <t>astacpe01</t>
  </si>
  <si>
    <t>HOUMINNYYPHIPITSEASTLTOR</t>
  </si>
  <si>
    <t>happja01</t>
  </si>
  <si>
    <t>13/H</t>
  </si>
  <si>
    <t>BSNPITSTL</t>
  </si>
  <si>
    <t>willivi01</t>
  </si>
  <si>
    <t>BOSCLEPHISDPSTL</t>
  </si>
  <si>
    <t>wiseri01</t>
  </si>
  <si>
    <t>28-43</t>
  </si>
  <si>
    <t>ARIBOSCHCCOLMONSEASFGSTLTEX</t>
  </si>
  <si>
    <t>fasseje01</t>
  </si>
  <si>
    <t>LADMILNYYOAK</t>
  </si>
  <si>
    <t>downial01</t>
  </si>
  <si>
    <t>CHCMIA</t>
  </si>
  <si>
    <t>zambrca01</t>
  </si>
  <si>
    <t>BALCALCINHOUSTL</t>
  </si>
  <si>
    <t>cuellmi01</t>
  </si>
  <si>
    <t>1/H2</t>
  </si>
  <si>
    <t>MILPHI</t>
  </si>
  <si>
    <t>shortch02</t>
  </si>
  <si>
    <t>ATLCALLADNYY</t>
  </si>
  <si>
    <t>messean01</t>
  </si>
  <si>
    <t>Freddy García</t>
  </si>
  <si>
    <t>ATLBALCHWDETNYYPHISEA</t>
  </si>
  <si>
    <t>garcifr03</t>
  </si>
  <si>
    <t>1/H9O23</t>
  </si>
  <si>
    <t>CLVNYYSLBSTL</t>
  </si>
  <si>
    <t>powelja01</t>
  </si>
  <si>
    <t>rogerst01</t>
  </si>
  <si>
    <t>LAASDP</t>
  </si>
  <si>
    <t>weaveje02</t>
  </si>
  <si>
    <t>CLEHOULAALADOAKSFGTBDTBR</t>
  </si>
  <si>
    <t>kazmisc01</t>
  </si>
  <si>
    <t>1H/7</t>
  </si>
  <si>
    <t>CINMILMINPHISTLTEX</t>
  </si>
  <si>
    <t>lohseky01</t>
  </si>
  <si>
    <t>ATLKCRMILNYMSFGSTL</t>
  </si>
  <si>
    <t>sadecra01</t>
  </si>
  <si>
    <t>CHWCINHOULADSTLWSA</t>
  </si>
  <si>
    <t>osteecl01</t>
  </si>
  <si>
    <t>CALCHCCHWMONNYYOAKSFG</t>
  </si>
  <si>
    <t>sandesc01</t>
  </si>
  <si>
    <t>Hoyt Wilhelm</t>
  </si>
  <si>
    <t>29-49</t>
  </si>
  <si>
    <t>ATLBALCALCHCCHWCLELADNYGSTL</t>
  </si>
  <si>
    <t>wilheho01</t>
  </si>
  <si>
    <t>José Rijo</t>
  </si>
  <si>
    <t>19-37</t>
  </si>
  <si>
    <t>CINNYYOAK</t>
  </si>
  <si>
    <t>rijojo01</t>
  </si>
  <si>
    <t>CALCIN</t>
  </si>
  <si>
    <t>malonji01</t>
  </si>
  <si>
    <t>BALCHCNYYOAK</t>
  </si>
  <si>
    <t>holtzke01</t>
  </si>
  <si>
    <t>José DeLeón</t>
  </si>
  <si>
    <t>CHWMONPHIPITSTL</t>
  </si>
  <si>
    <t>deleojo01</t>
  </si>
  <si>
    <t>BALCHWHOUNYYPIT</t>
  </si>
  <si>
    <t>drabedo01</t>
  </si>
  <si>
    <t>BROBSNCINNYG</t>
  </si>
  <si>
    <t>marquru01</t>
  </si>
  <si>
    <t>BALCHCNYMTBDTOR</t>
  </si>
  <si>
    <t>trachst01</t>
  </si>
  <si>
    <t>MONNYMOAK</t>
  </si>
  <si>
    <t>darliro01</t>
  </si>
  <si>
    <t>26-43</t>
  </si>
  <si>
    <t>CHCCINDETMONPHIPIT</t>
  </si>
  <si>
    <t>frymawo01</t>
  </si>
  <si>
    <t>ARIOAKSTLTEXTOR</t>
  </si>
  <si>
    <t>stottto01</t>
  </si>
  <si>
    <t>Yovani Gallardo</t>
  </si>
  <si>
    <t>BALCINMILSEATEX</t>
  </si>
  <si>
    <t>gallayo01</t>
  </si>
  <si>
    <t>CHCCLENYY</t>
  </si>
  <si>
    <t>woodke02</t>
  </si>
  <si>
    <t>CLEDETMINOAK</t>
  </si>
  <si>
    <t>perryji01</t>
  </si>
  <si>
    <t>Harvey Haddix</t>
  </si>
  <si>
    <t>1H/9</t>
  </si>
  <si>
    <t>BALCINPHIPITSTL</t>
  </si>
  <si>
    <t>haddiha01</t>
  </si>
  <si>
    <t>ARIBOSCINPIT</t>
  </si>
  <si>
    <t>arroybr01</t>
  </si>
  <si>
    <t>1O3/5</t>
  </si>
  <si>
    <t>BSNINDKCNPHAWHS</t>
  </si>
  <si>
    <t>whitnji01</t>
  </si>
  <si>
    <t>BOSDETNYM</t>
  </si>
  <si>
    <t>porceri01</t>
  </si>
  <si>
    <t>CHCNYYPHIPIT</t>
  </si>
  <si>
    <t>liebejo01</t>
  </si>
  <si>
    <t>1O63/5</t>
  </si>
  <si>
    <t>BLNBROCHCPIT</t>
  </si>
  <si>
    <t>terryad01</t>
  </si>
  <si>
    <t>1HO37/4968</t>
  </si>
  <si>
    <t>BRODETNYYWHS</t>
  </si>
  <si>
    <t>donovbi01</t>
  </si>
  <si>
    <t>Óliver Pérez</t>
  </si>
  <si>
    <t>20-40</t>
  </si>
  <si>
    <t>ARICLEHOUNYMPITSDPSEAWSN</t>
  </si>
  <si>
    <t>perezol01</t>
  </si>
  <si>
    <t>ARIBOSCINCLEHOUMIN</t>
  </si>
  <si>
    <t>swindgr01</t>
  </si>
  <si>
    <t>BALNYYTOR</t>
  </si>
  <si>
    <t>keyji01</t>
  </si>
  <si>
    <t>DETHOUNYM</t>
  </si>
  <si>
    <t>verlaju01</t>
  </si>
  <si>
    <t>ARIDETLADNYMTEXWSN</t>
  </si>
  <si>
    <t>scherma01</t>
  </si>
  <si>
    <t>kershcl01</t>
  </si>
  <si>
    <t>ATLBOSCHW</t>
  </si>
  <si>
    <t>salech01</t>
  </si>
  <si>
    <t>HOUNYYPIT</t>
  </si>
  <si>
    <t>colege01</t>
  </si>
  <si>
    <t>CHWLADMINNYYSTLTEX</t>
  </si>
  <si>
    <t>lynnla01</t>
  </si>
  <si>
    <t>CHCLADSDPTEX</t>
  </si>
  <si>
    <t>darviyu01</t>
  </si>
  <si>
    <t>ATLHOUPHIPITTBR</t>
  </si>
  <si>
    <t>mortoch02</t>
  </si>
  <si>
    <t>CHWCINKCRMIASFG</t>
  </si>
  <si>
    <t>cuetojo01</t>
  </si>
  <si>
    <t>ATLBALCINSFGTOR</t>
  </si>
  <si>
    <t>gausmke01</t>
  </si>
  <si>
    <t>nolaaa01</t>
  </si>
  <si>
    <t>ARIWSN</t>
  </si>
  <si>
    <t>corbipa01</t>
  </si>
  <si>
    <t>CHCCHWLAANYMPITSFGSTL</t>
  </si>
  <si>
    <t>quintjo01</t>
  </si>
  <si>
    <t>NYMTEX</t>
  </si>
  <si>
    <t>degroja01</t>
  </si>
  <si>
    <t>CLENYM</t>
  </si>
  <si>
    <t>carraca01</t>
  </si>
  <si>
    <t>CINMINNYYOAKSTL</t>
  </si>
  <si>
    <t>grayso01</t>
  </si>
  <si>
    <t>NYMPHI</t>
  </si>
  <si>
    <t>wheelza01</t>
  </si>
  <si>
    <t>ARIDETSEATOR</t>
  </si>
  <si>
    <t>rayro02</t>
  </si>
  <si>
    <t>BALMINPHISTLTEX</t>
  </si>
  <si>
    <t>gibsoky01</t>
  </si>
  <si>
    <t>ARIBALBOSCHCCINHOUMILSEA</t>
  </si>
  <si>
    <t>mileywa01</t>
  </si>
  <si>
    <t>MINTOR</t>
  </si>
  <si>
    <t>berrijo01</t>
  </si>
  <si>
    <t>BOSLADMIANYYTBRTEX</t>
  </si>
  <si>
    <t>eovalna01</t>
  </si>
  <si>
    <t>CINSEA</t>
  </si>
  <si>
    <t>castilu02</t>
  </si>
  <si>
    <t>ATLDETLAAMILNYM</t>
  </si>
  <si>
    <t>teherju01</t>
  </si>
  <si>
    <t>SDPSFGTBR</t>
  </si>
  <si>
    <t>snellbl01</t>
  </si>
  <si>
    <t>ARIATLCHWHOUMILMINTEX</t>
  </si>
  <si>
    <t>keuchda01</t>
  </si>
  <si>
    <t>ATLBALBOSCHCCHWLADPHISDP</t>
  </si>
  <si>
    <t>kimbrcr01</t>
  </si>
  <si>
    <t>BOSKCRNYMSDPSTLTBR</t>
  </si>
  <si>
    <t>wachami01</t>
  </si>
  <si>
    <t>hendrky01</t>
  </si>
  <si>
    <t>CHCCINKCRNYYPITTEX</t>
  </si>
  <si>
    <t>chapmar01</t>
  </si>
  <si>
    <t>COLTEX</t>
  </si>
  <si>
    <t>grayjo02</t>
  </si>
  <si>
    <t>ATLBOSLAD</t>
  </si>
  <si>
    <t>janseke01</t>
  </si>
  <si>
    <t>ATLCINLADOAKSFG</t>
  </si>
  <si>
    <t>woodal02</t>
  </si>
  <si>
    <t>ATLHOUKCRMINTBR</t>
  </si>
  <si>
    <t>odorija01</t>
  </si>
  <si>
    <t>CHCNYMNYYTOR</t>
  </si>
  <si>
    <t>stromma01</t>
  </si>
  <si>
    <t>BALCOLHOUKCRMILPITSDPTEX</t>
  </si>
  <si>
    <t>lylesjo01</t>
  </si>
  <si>
    <t>CHWNYYSFG</t>
  </si>
  <si>
    <t>rodonca01</t>
  </si>
  <si>
    <t>CHCCHWMIANYMNYYPHITBRTEX</t>
  </si>
  <si>
    <t>roberda08</t>
  </si>
  <si>
    <t>BOSDET</t>
  </si>
  <si>
    <t>rodried05</t>
  </si>
  <si>
    <t>BALLAASFGTBR</t>
  </si>
  <si>
    <t>cobbal01</t>
  </si>
  <si>
    <t>ATLCHCDETPHISFGTBRTEX</t>
  </si>
  <si>
    <t>smylydr01</t>
  </si>
  <si>
    <t>CHWCLELAAWSN</t>
  </si>
  <si>
    <t>giolilu01</t>
  </si>
  <si>
    <t>BOSMINPITTEX</t>
  </si>
  <si>
    <t>perezma02</t>
  </si>
  <si>
    <t>BOSPHI</t>
  </si>
  <si>
    <t>pivetni01</t>
  </si>
  <si>
    <t>duffyda01</t>
  </si>
  <si>
    <t>CLEDETLAAMIAPHISFGTBRTEX</t>
  </si>
  <si>
    <t>moorema02</t>
  </si>
  <si>
    <t>ATLCHCKCRLAALADOAKPITTEXTOR</t>
  </si>
  <si>
    <t>chaveje01</t>
  </si>
  <si>
    <t>NYMOAKSDPSFG</t>
  </si>
  <si>
    <t>manaese01</t>
  </si>
  <si>
    <t>LAALADMIANYYTEX</t>
  </si>
  <si>
    <t>heanean01</t>
  </si>
  <si>
    <t>DETLADMIN</t>
  </si>
  <si>
    <t>maedake01</t>
  </si>
  <si>
    <t>HOUPITSDP</t>
  </si>
  <si>
    <t>musgrjo01</t>
  </si>
  <si>
    <t>BOSLADNYYSEA</t>
  </si>
  <si>
    <t>paxtoja01</t>
  </si>
  <si>
    <t>ARINYMPHISEATOR</t>
  </si>
  <si>
    <t>walketa01</t>
  </si>
  <si>
    <t>marquge01</t>
  </si>
  <si>
    <t>BALMIL</t>
  </si>
  <si>
    <t>burneco01</t>
  </si>
  <si>
    <t>biebesh01</t>
  </si>
  <si>
    <t>CHWNYMOAKTOR</t>
  </si>
  <si>
    <t>bassich01</t>
  </si>
  <si>
    <t>CHWSDP</t>
  </si>
  <si>
    <t>ceasedy01</t>
  </si>
  <si>
    <t>CHCNYYPIT</t>
  </si>
  <si>
    <t>taillja01</t>
  </si>
  <si>
    <t>ARIBOSCINCOLMILPHITBRTOR</t>
  </si>
  <si>
    <t>anderch01</t>
  </si>
  <si>
    <t>BOSCOLMILOAKSDPSFG</t>
  </si>
  <si>
    <t>pomerdr01</t>
  </si>
  <si>
    <t>COLLAALADPITSEASFG</t>
  </si>
  <si>
    <t>anderty01</t>
  </si>
  <si>
    <t>peralfr01</t>
  </si>
  <si>
    <t>NYMNYY</t>
  </si>
  <si>
    <t>severlu01</t>
  </si>
  <si>
    <t>NYMSTLTOR</t>
  </si>
  <si>
    <t>matzst01</t>
  </si>
  <si>
    <t>BALDETSTL</t>
  </si>
  <si>
    <t>flaheja01</t>
  </si>
  <si>
    <t>DETSEATOR</t>
  </si>
  <si>
    <t>boydma01</t>
  </si>
  <si>
    <t>MIAMIN</t>
  </si>
  <si>
    <t>lopezpa01</t>
  </si>
  <si>
    <t>BOSCOLNYMNYYSTL</t>
  </si>
  <si>
    <t>ottavad01</t>
  </si>
  <si>
    <t>CINMIASFG</t>
  </si>
  <si>
    <t>desclan01</t>
  </si>
  <si>
    <t>LADPITTBR</t>
  </si>
  <si>
    <t>glasnty01</t>
  </si>
  <si>
    <t>CHWCLESDP</t>
  </si>
  <si>
    <t>clevimi01</t>
  </si>
  <si>
    <t>PHITBR</t>
  </si>
  <si>
    <t>eflinza01</t>
  </si>
  <si>
    <t>ARIMIA</t>
  </si>
  <si>
    <t>galleza01</t>
  </si>
  <si>
    <t>mcculla02</t>
  </si>
  <si>
    <t>ARICHWLADPITSDPTORWSN</t>
  </si>
  <si>
    <t>hudsoda01</t>
  </si>
  <si>
    <t>MIASTL</t>
  </si>
  <si>
    <t>alcansa01</t>
  </si>
  <si>
    <t>woodrbr01</t>
  </si>
  <si>
    <t>ARICHCMILSDP</t>
  </si>
  <si>
    <t>davieza02</t>
  </si>
  <si>
    <t>friedma01</t>
  </si>
  <si>
    <t>valdefr01</t>
  </si>
  <si>
    <t>1/H9</t>
  </si>
  <si>
    <t>freelky01</t>
  </si>
  <si>
    <t>ATLCINLAA</t>
  </si>
  <si>
    <t>iglesra01</t>
  </si>
  <si>
    <t>KCRNYMSDP</t>
  </si>
  <si>
    <t>lugose01</t>
  </si>
  <si>
    <t>ARIBOSCHWKCRNYMOAKPHITBRTEX</t>
  </si>
  <si>
    <t>diekmja01</t>
  </si>
  <si>
    <t>ARINYYSTLTEX</t>
  </si>
  <si>
    <t>montgjo01</t>
  </si>
  <si>
    <t>SDPSTLTEX</t>
  </si>
  <si>
    <t>mikolmi01</t>
  </si>
  <si>
    <t>CHCNYMPITWSN</t>
  </si>
  <si>
    <t>willitr01</t>
  </si>
  <si>
    <t>BOSCHWLADSTL</t>
  </si>
  <si>
    <t>kellyjo05</t>
  </si>
  <si>
    <t>SEATOR</t>
  </si>
  <si>
    <t>kikucyu01</t>
  </si>
  <si>
    <t>ATLHOUKCRMILSFGTEX</t>
  </si>
  <si>
    <t>smithwi04</t>
  </si>
  <si>
    <t>CHWKCRMINOAKTOR</t>
  </si>
  <si>
    <t>hendrli01</t>
  </si>
  <si>
    <t>LADOAKSFGTOR</t>
  </si>
  <si>
    <t>stripro01</t>
  </si>
  <si>
    <t>buehlwa01</t>
  </si>
  <si>
    <t>1/7H</t>
  </si>
  <si>
    <t>ARIATLCHCDETLADPITSFGSTLTEX</t>
  </si>
  <si>
    <t>millesh01</t>
  </si>
  <si>
    <t>HOUMILSDP</t>
  </si>
  <si>
    <t>haderjo01</t>
  </si>
  <si>
    <t>ATLCHWCLELAAWSN</t>
  </si>
  <si>
    <t>lopezre01</t>
  </si>
  <si>
    <t>CHCHOUPHI</t>
  </si>
  <si>
    <t>nerishe01</t>
  </si>
  <si>
    <t>webblo01</t>
  </si>
  <si>
    <t>kellyme01</t>
  </si>
  <si>
    <t>Edwin Díaz</t>
  </si>
  <si>
    <t>NYMSEA</t>
  </si>
  <si>
    <t>diazed04</t>
  </si>
  <si>
    <t>CHWCINNYYOAK</t>
  </si>
  <si>
    <t>montafr02</t>
  </si>
  <si>
    <t>ARICHWCLECOLSEA</t>
  </si>
  <si>
    <t>shawbr01</t>
  </si>
  <si>
    <t>BALCHCCINHOUMIAOAK</t>
  </si>
  <si>
    <t>straida01</t>
  </si>
  <si>
    <t>KCRMILSFG</t>
  </si>
  <si>
    <t>junisja01</t>
  </si>
  <si>
    <t>CINMIN</t>
  </si>
  <si>
    <t>mahlety01</t>
  </si>
  <si>
    <t>PITSEASTL</t>
  </si>
  <si>
    <t>gonzama02</t>
  </si>
  <si>
    <t>HOUMIN</t>
  </si>
  <si>
    <t>pressry01</t>
  </si>
  <si>
    <t>1H8/79</t>
  </si>
  <si>
    <t>CINDETLAAPHITEX</t>
  </si>
  <si>
    <t>lorenmi01</t>
  </si>
  <si>
    <t>CHCCOLLAASFGTOR</t>
  </si>
  <si>
    <t>chatwty01</t>
  </si>
  <si>
    <t>DETKCRMIL</t>
  </si>
  <si>
    <t>peralwi01</t>
  </si>
  <si>
    <t>BOSDETNYMSEATBRWSN</t>
  </si>
  <si>
    <t>ramirer02</t>
  </si>
  <si>
    <t>ARICINKCRNYYSEASTL</t>
  </si>
  <si>
    <t>weavelu01</t>
  </si>
  <si>
    <t>kellemi03</t>
  </si>
  <si>
    <t>CHWCOLDETMIAMILTEX</t>
  </si>
  <si>
    <t>urenajo01</t>
  </si>
  <si>
    <t>*D1H/97</t>
  </si>
  <si>
    <t>LAALAD</t>
  </si>
  <si>
    <t>ohtansh01</t>
  </si>
  <si>
    <t>gilbelo01</t>
  </si>
  <si>
    <t>MIAMILTBRTOR</t>
  </si>
  <si>
    <t>richatr01</t>
  </si>
  <si>
    <t>BOSMIAWSN</t>
  </si>
  <si>
    <t>barnema01</t>
  </si>
  <si>
    <t>CHCDETMIN</t>
  </si>
  <si>
    <t>fulmemi01</t>
  </si>
  <si>
    <t>singebr01</t>
  </si>
  <si>
    <t>MILSDP</t>
  </si>
  <si>
    <t>lauerer01</t>
  </si>
  <si>
    <t>javiecr01</t>
  </si>
  <si>
    <t>KCRLADTBR</t>
  </si>
  <si>
    <t>yarbrry01</t>
  </si>
  <si>
    <t>MIAOAK</t>
  </si>
  <si>
    <t>luzarje01</t>
  </si>
  <si>
    <t>CHWCOLPITWSN</t>
  </si>
  <si>
    <t>kuhlch01</t>
  </si>
  <si>
    <t>skubata01</t>
  </si>
  <si>
    <t>MILMINSDPSFG</t>
  </si>
  <si>
    <t>rogerta01</t>
  </si>
  <si>
    <t>germado01</t>
  </si>
  <si>
    <t>HOUMINSFGTORWSN</t>
  </si>
  <si>
    <t>sanchaa01</t>
  </si>
  <si>
    <t>BALCHCCINCOLNYM</t>
  </si>
  <si>
    <t>givenmy01</t>
  </si>
  <si>
    <t>CHCCINDETNYMNYYPIT</t>
  </si>
  <si>
    <t>wilsoju10</t>
  </si>
  <si>
    <t>KCRLAAPITSFGSTLTEX</t>
  </si>
  <si>
    <t>stratch01</t>
  </si>
  <si>
    <t>LADOAKWSN</t>
  </si>
  <si>
    <t>treinbl01</t>
  </si>
  <si>
    <t>NYYTOR</t>
  </si>
  <si>
    <t>greench03</t>
  </si>
  <si>
    <t>Kirby Yates</t>
  </si>
  <si>
    <t>ATLLAANYYSDPTBRTEX</t>
  </si>
  <si>
    <t>yateski01</t>
  </si>
  <si>
    <t>BOSCHWKCR</t>
  </si>
  <si>
    <t>kellebr01</t>
  </si>
  <si>
    <t>Patrick Sandoval</t>
  </si>
  <si>
    <t>sandopa02</t>
  </si>
  <si>
    <t>Andrew Chafin</t>
  </si>
  <si>
    <t>ARICHCDETMILOAK</t>
  </si>
  <si>
    <t>chafian01</t>
  </si>
  <si>
    <t>CLEMILTBR</t>
  </si>
  <si>
    <t>civalaa01</t>
  </si>
  <si>
    <t>BALNYYSEA</t>
  </si>
  <si>
    <t>cortene01</t>
  </si>
  <si>
    <t>suarera01</t>
  </si>
  <si>
    <t>CLECOLSDP</t>
  </si>
  <si>
    <t>quantca01</t>
  </si>
  <si>
    <t>CHWTEX</t>
  </si>
  <si>
    <t>dunnida01</t>
  </si>
  <si>
    <t>/1</t>
  </si>
  <si>
    <t>ryanjo04</t>
  </si>
  <si>
    <t>stridsp01</t>
  </si>
  <si>
    <t>CHWHOUOAKSEATOR</t>
  </si>
  <si>
    <t>graveke01</t>
  </si>
  <si>
    <t>CINSDPTEX</t>
  </si>
  <si>
    <t>martini01</t>
  </si>
  <si>
    <t>Ken Giles</t>
  </si>
  <si>
    <t>HOUPHISEATOR</t>
  </si>
  <si>
    <t>gileske01</t>
  </si>
  <si>
    <t>LAAPHISDPSTLTEX</t>
  </si>
  <si>
    <t>garcilu03</t>
  </si>
  <si>
    <t>CINMINOAKSDPSEATBR</t>
  </si>
  <si>
    <t>paganem01</t>
  </si>
  <si>
    <t>ARIBOSLAAMIASEATBR</t>
  </si>
  <si>
    <t>andrima01</t>
  </si>
  <si>
    <t>CHCKCRMIN</t>
  </si>
  <si>
    <t>duffety01</t>
  </si>
  <si>
    <t>MILNYM</t>
  </si>
  <si>
    <t>housead01</t>
  </si>
  <si>
    <t>BOSKCRPHISDP</t>
  </si>
  <si>
    <t>strahma01</t>
  </si>
  <si>
    <t>BOSCOL</t>
  </si>
  <si>
    <t>bardda01</t>
  </si>
  <si>
    <t>Dinelson Lamet</t>
  </si>
  <si>
    <t>BOSCOLLADSDP</t>
  </si>
  <si>
    <t>lametdi01</t>
  </si>
  <si>
    <t>22-26</t>
  </si>
  <si>
    <t>mckentr01</t>
  </si>
  <si>
    <t>Rafael Montero</t>
  </si>
  <si>
    <t>HOUNYMSEATEX</t>
  </si>
  <si>
    <t>montera01</t>
  </si>
  <si>
    <t>BOSLAAMINNYM</t>
  </si>
  <si>
    <t>robleha01</t>
  </si>
  <si>
    <t>mcclash01</t>
  </si>
  <si>
    <t>Buck Farmer</t>
  </si>
  <si>
    <t>CINDET</t>
  </si>
  <si>
    <t>farmebu01</t>
  </si>
  <si>
    <t>CHWWSN</t>
  </si>
  <si>
    <t>feddeer01</t>
  </si>
  <si>
    <t>COLSTL</t>
  </si>
  <si>
    <t>gombeau01</t>
  </si>
  <si>
    <t>senzaan01</t>
  </si>
  <si>
    <t>CLEKCRSDP</t>
  </si>
  <si>
    <t>barlosc01</t>
  </si>
  <si>
    <t>Ryne Stanek</t>
  </si>
  <si>
    <t>25-32</t>
  </si>
  <si>
    <t>HOUMIASEATBR</t>
  </si>
  <si>
    <t>stanery01</t>
  </si>
  <si>
    <t>Joe Jiménez</t>
  </si>
  <si>
    <t>ATLDET</t>
  </si>
  <si>
    <t>jimenjo02</t>
  </si>
  <si>
    <t>BALMIA</t>
  </si>
  <si>
    <t>scottta01</t>
  </si>
  <si>
    <t>ATLCHCDETLADNYY</t>
  </si>
  <si>
    <t>greensh02</t>
  </si>
  <si>
    <t>Dominic Leone</t>
  </si>
  <si>
    <t>ARICHWCLELAANYMSEASFGSTLTOR</t>
  </si>
  <si>
    <t>leonedo01</t>
  </si>
  <si>
    <t>CINCOLPHI</t>
  </si>
  <si>
    <t>hoffmje02</t>
  </si>
  <si>
    <t>ATLCHCOAK</t>
  </si>
  <si>
    <t>newcose01</t>
  </si>
  <si>
    <t>MILWSN</t>
  </si>
  <si>
    <t>rossjo01</t>
  </si>
  <si>
    <t>steelju01</t>
  </si>
  <si>
    <t>José Leclerc</t>
  </si>
  <si>
    <t>leclejo01</t>
  </si>
  <si>
    <t>BALCHCKCRMIAMILMINNYM</t>
  </si>
  <si>
    <t>lopezjo02</t>
  </si>
  <si>
    <t>greenhu01</t>
  </si>
  <si>
    <t>CINCOLMIL</t>
  </si>
  <si>
    <t>suterbr01</t>
  </si>
  <si>
    <t>Phil Maton</t>
  </si>
  <si>
    <t>CLEHOUSDPTBR</t>
  </si>
  <si>
    <t>matonph01</t>
  </si>
  <si>
    <t>Tommy Kahnle</t>
  </si>
  <si>
    <t>CHWCOLLADNYY</t>
  </si>
  <si>
    <t>kahnlto01</t>
  </si>
  <si>
    <t>Paul Sewald</t>
  </si>
  <si>
    <t>27-34</t>
  </si>
  <si>
    <t>ARINYMSEA</t>
  </si>
  <si>
    <t>sewalpa01</t>
  </si>
  <si>
    <t>cannigr01</t>
  </si>
  <si>
    <t>HOULADMIATOR</t>
  </si>
  <si>
    <t>garciyi01</t>
  </si>
  <si>
    <t>COLLAA</t>
  </si>
  <si>
    <t>estevca01</t>
  </si>
  <si>
    <t>BALOAKPHI</t>
  </si>
  <si>
    <t>irvinco01</t>
  </si>
  <si>
    <t>ARIHOULAAPHITBR</t>
  </si>
  <si>
    <t>devench02</t>
  </si>
  <si>
    <t>kirbyge01</t>
  </si>
  <si>
    <t>José Alvarado</t>
  </si>
  <si>
    <t>alvarjo03</t>
  </si>
  <si>
    <t>Michael Kopech</t>
  </si>
  <si>
    <t>kopecmi01</t>
  </si>
  <si>
    <t>manoaal01</t>
  </si>
  <si>
    <t>minteaj01</t>
  </si>
  <si>
    <t>NYYSDP</t>
  </si>
  <si>
    <t>kingmi01</t>
  </si>
  <si>
    <t>MINSDP</t>
  </si>
  <si>
    <t>paddach01</t>
  </si>
  <si>
    <t>CHWCOLNYMSEA</t>
  </si>
  <si>
    <t>flexech01</t>
  </si>
  <si>
    <t>ARIBALCOLNYMNYYTOR</t>
  </si>
  <si>
    <t>castrmi01</t>
  </si>
  <si>
    <t>Corey Knebel</t>
  </si>
  <si>
    <t>DETLADMILPHI</t>
  </si>
  <si>
    <t>knebeco01</t>
  </si>
  <si>
    <t>Robert Stephenson</t>
  </si>
  <si>
    <t>CINCOLPITTBR</t>
  </si>
  <si>
    <t>stephro01</t>
  </si>
  <si>
    <t>oberba01</t>
  </si>
  <si>
    <t>Trevor Rogers</t>
  </si>
  <si>
    <t>rogertr01</t>
  </si>
  <si>
    <t>SO2</t>
  </si>
  <si>
    <t>K/9 - Adjusted</t>
  </si>
  <si>
    <t>Difference</t>
  </si>
  <si>
    <t>% Difference</t>
  </si>
  <si>
    <t>Average Strikeouts/Season</t>
  </si>
  <si>
    <t>New Pitcher Milestones</t>
  </si>
  <si>
    <t>Old</t>
  </si>
  <si>
    <t>Career Strikeouts</t>
  </si>
  <si>
    <t>20-Win  Season</t>
  </si>
  <si>
    <t>Single Season Strikeouts</t>
  </si>
  <si>
    <t>Wins</t>
  </si>
  <si>
    <t>Average Games Started Per Season</t>
  </si>
  <si>
    <t>Average Decisions Per Season</t>
  </si>
  <si>
    <t>Average IP Per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</si>
</sst>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"/>
    <numFmt numFmtId="166" formatCode="0.0%"/>
    <numFmt numFmtId="167" formatCode="_(* #,##0.000_);_(* \(#,##0.000\);_(* &quot;-&quot;??_);_(@_)"/>
    <numFmt numFmtId="168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6" fillId="0" borderId="0" xfId="0" applyNumberFormat="1" applyFont="1"/>
    <xf numFmtId="1" fontId="16" fillId="0" borderId="0" xfId="0" applyNumberFormat="1" applyFont="1"/>
    <xf numFmtId="2" fontId="16" fillId="0" borderId="0" xfId="0" applyNumberFormat="1" applyFont="1"/>
    <xf numFmtId="165" fontId="16" fillId="0" borderId="0" xfId="0" applyNumberFormat="1" applyFont="1"/>
    <xf numFmtId="0" fontId="16" fillId="0" borderId="0" xfId="0" applyFont="1"/>
    <xf numFmtId="165" fontId="16" fillId="33" borderId="0" xfId="0" applyNumberFormat="1" applyFont="1" applyFill="1"/>
    <xf numFmtId="2" fontId="16" fillId="33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1" fontId="0" fillId="0" borderId="0" xfId="0" applyNumberFormat="1"/>
    <xf numFmtId="0" fontId="0" fillId="8" borderId="8" xfId="15" applyFont="1"/>
    <xf numFmtId="1" fontId="0" fillId="8" borderId="8" xfId="15" applyNumberFormat="1" applyFont="1"/>
    <xf numFmtId="164" fontId="0" fillId="8" borderId="8" xfId="15" applyNumberFormat="1" applyFont="1"/>
    <xf numFmtId="17" fontId="0" fillId="0" borderId="0" xfId="0" applyNumberFormat="1"/>
    <xf numFmtId="16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4" borderId="10" xfId="15" applyFont="1" applyFill="1" applyBorder="1"/>
    <xf numFmtId="0" fontId="16" fillId="0" borderId="10" xfId="0" applyFont="1" applyBorder="1"/>
    <xf numFmtId="164" fontId="16" fillId="0" borderId="10" xfId="0" applyNumberFormat="1" applyFont="1" applyBorder="1"/>
    <xf numFmtId="166" fontId="16" fillId="0" borderId="10" xfId="42" applyNumberFormat="1" applyFont="1" applyBorder="1"/>
    <xf numFmtId="2" fontId="16" fillId="0" borderId="10" xfId="0" applyNumberFormat="1" applyFont="1" applyBorder="1"/>
    <xf numFmtId="164" fontId="16" fillId="0" borderId="10" xfId="0" applyNumberFormat="1" applyFont="1" applyBorder="1" applyAlignment="1">
      <alignment horizontal="center"/>
    </xf>
    <xf numFmtId="166" fontId="16" fillId="0" borderId="10" xfId="42" applyNumberFormat="1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167" fontId="16" fillId="8" borderId="10" xfId="15" applyNumberFormat="1" applyFont="1" applyBorder="1" applyAlignment="1">
      <alignment horizontal="center"/>
    </xf>
    <xf numFmtId="168" fontId="16" fillId="0" borderId="10" xfId="43" applyNumberFormat="1" applyFont="1" applyBorder="1" applyAlignment="1">
      <alignment horizontal="left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168" fontId="16" fillId="0" borderId="11" xfId="43" applyNumberFormat="1" applyFont="1" applyBorder="1" applyAlignment="1">
      <alignment horizontal="left"/>
    </xf>
    <xf numFmtId="0" fontId="16" fillId="0" borderId="15" xfId="0" applyFont="1" applyBorder="1"/>
    <xf numFmtId="168" fontId="16" fillId="0" borderId="16" xfId="43" applyNumberFormat="1" applyFont="1" applyBorder="1" applyAlignment="1">
      <alignment horizontal="left"/>
    </xf>
    <xf numFmtId="0" fontId="16" fillId="0" borderId="17" xfId="0" applyFont="1" applyBorder="1"/>
    <xf numFmtId="168" fontId="16" fillId="0" borderId="18" xfId="43" applyNumberFormat="1" applyFont="1" applyBorder="1" applyAlignment="1">
      <alignment horizontal="left"/>
    </xf>
    <xf numFmtId="168" fontId="16" fillId="0" borderId="21" xfId="43" applyNumberFormat="1" applyFont="1" applyBorder="1" applyAlignment="1">
      <alignment horizontal="left"/>
    </xf>
    <xf numFmtId="0" fontId="19" fillId="35" borderId="22" xfId="0" applyFont="1" applyFill="1" applyBorder="1" applyAlignment="1">
      <alignment horizontal="center"/>
    </xf>
    <xf numFmtId="0" fontId="19" fillId="35" borderId="23" xfId="0" applyFont="1" applyFill="1" applyBorder="1" applyAlignment="1">
      <alignment horizontal="center"/>
    </xf>
    <xf numFmtId="0" fontId="19" fillId="35" borderId="24" xfId="0" applyFont="1" applyFill="1" applyBorder="1" applyAlignment="1">
      <alignment horizontal="center"/>
    </xf>
    <xf numFmtId="0" fontId="16" fillId="0" borderId="25" xfId="0" applyFont="1" applyBorder="1"/>
    <xf numFmtId="168" fontId="16" fillId="0" borderId="26" xfId="43" applyNumberFormat="1" applyFont="1" applyBorder="1" applyAlignment="1">
      <alignment horizontal="left"/>
    </xf>
    <xf numFmtId="168" fontId="16" fillId="0" borderId="27" xfId="43" applyNumberFormat="1" applyFont="1" applyBorder="1" applyAlignment="1">
      <alignment horizontal="left"/>
    </xf>
    <xf numFmtId="0" fontId="16" fillId="0" borderId="19" xfId="0" applyFont="1" applyFill="1" applyBorder="1"/>
    <xf numFmtId="168" fontId="16" fillId="0" borderId="20" xfId="43" applyNumberFormat="1" applyFont="1" applyFill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0.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73014-3B96-4BF5-B045-ECEBA71B69A2}" name="Table2" displayName="Table2" ref="A1:U204" totalsRowShown="0">
  <autoFilter ref="A1:U204" xr:uid="{ED073014-3B96-4BF5-B045-ECEBA71B69A2}"/>
  <sortState xmlns:xlrd2="http://schemas.microsoft.com/office/spreadsheetml/2017/richdata2" ref="A2:U204">
    <sortCondition descending="1" ref="F1:F204"/>
  </sortState>
  <tableColumns count="21">
    <tableColumn id="1" xr3:uid="{0FB42857-5AAE-4C0E-ADB6-0C83A87F89A4}" name="Rk"/>
    <tableColumn id="2" xr3:uid="{E6B3FBDD-186F-42D9-95B2-578B92EC5016}" name="Player"/>
    <tableColumn id="3" xr3:uid="{A165B00A-48EB-4229-BB36-E08BD5F78414}" name="From"/>
    <tableColumn id="4" xr3:uid="{B0946006-FF8E-419A-9F86-D6BA864D60EC}" name="To"/>
    <tableColumn id="5" xr3:uid="{C598F8E2-3232-4BFA-BD86-1EEAB7066759}" name="Age"/>
    <tableColumn id="6" xr3:uid="{1CE94449-9135-46C6-AB3E-D475779C09B0}" name="W" dataDxfId="2"/>
    <tableColumn id="7" xr3:uid="{7B6E1EF6-057D-4C97-9FD0-F988456CB17E}" name="L" dataDxfId="1"/>
    <tableColumn id="8" xr3:uid="{0E91D5EA-3E04-4F82-8196-2D987004AD93}" name="W-L%"/>
    <tableColumn id="9" xr3:uid="{3D80254B-38C7-4414-AE3A-2B41D162BC6F}" name="Dec"/>
    <tableColumn id="10" xr3:uid="{7CB8C46E-F78E-46A9-BDB1-1A2DE19D2B6C}" name="ERA"/>
    <tableColumn id="12" xr3:uid="{753FB814-C682-4E8B-A3B7-4D11B94C7CA5}" name="GS"/>
    <tableColumn id="16" xr3:uid="{25A96CF8-39CA-4501-BB01-5F149C0490F8}" name="IP"/>
    <tableColumn id="23" xr3:uid="{4005DA8B-3695-4C10-9959-49B9FEAF98BB}" name="SO" dataDxfId="0"/>
    <tableColumn id="28" xr3:uid="{816B39A3-420F-470D-8A64-040A2227A8AB}" name="ERA+"/>
    <tableColumn id="29" xr3:uid="{82BF9A99-B8B6-4AB8-BA5B-66769E2D7BC7}" name="FIP"/>
    <tableColumn id="30" xr3:uid="{39E89468-91F1-4BB7-B630-EBFE2073772C}" name="WHIP"/>
    <tableColumn id="31" xr3:uid="{E39A20F1-8860-4DDD-A41D-E410076F07E4}" name="H9"/>
    <tableColumn id="32" xr3:uid="{BE3A52AB-9EBF-4A47-840B-D779CD3045FC}" name="HR9"/>
    <tableColumn id="33" xr3:uid="{F6C9D491-D969-45A8-8E34-2476131BD7DC}" name="BB9"/>
    <tableColumn id="34" xr3:uid="{CC4F6088-3E73-4AB2-B9AB-AB5A9F4E76AA}" name="SO9"/>
    <tableColumn id="35" xr3:uid="{6CA2356D-23F6-4F65-BB43-B2C166B7BBA4}" name="SO/B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8EDD90-2E20-47A4-942C-C89469B92CC6}" name="Table3" displayName="Table3" ref="A1:AP401" totalsRowShown="0">
  <autoFilter ref="A1:AP401" xr:uid="{6C8EDD90-2E20-47A4-942C-C89469B92CC6}"/>
  <sortState xmlns:xlrd2="http://schemas.microsoft.com/office/spreadsheetml/2017/richdata2" ref="A2:AP401">
    <sortCondition descending="1" ref="Z1:Z401"/>
  </sortState>
  <tableColumns count="42">
    <tableColumn id="1" xr3:uid="{9D75E559-0C4D-43D6-A419-92E985931476}" name="Rk"/>
    <tableColumn id="2" xr3:uid="{657EB71C-2C9A-44ED-B031-26A54B0D0E62}" name="Player"/>
    <tableColumn id="3" xr3:uid="{0DCE70E9-E96C-4139-B012-FE17CEACB77A}" name="SO"/>
    <tableColumn id="4" xr3:uid="{63E483E0-6417-4281-8B11-5A6EBA3F3AEC}" name="From"/>
    <tableColumn id="5" xr3:uid="{105CE67A-EAD6-47D1-BFF0-0AF16416C53F}" name="To"/>
    <tableColumn id="40" xr3:uid="{8543384E-9BAD-4AAB-8F78-B566357E2F51}" name="Years">
      <calculatedColumnFormula>_xlfn.CONCAT(Table3[[#This Row],[From]], "-",Table3[[#This Row],[To]])</calculatedColumnFormula>
    </tableColumn>
    <tableColumn id="6" xr3:uid="{FEDD8374-3D18-4537-A5E6-DA8D01D3B79F}" name="Age"/>
    <tableColumn id="7" xr3:uid="{DC0A4450-CB50-47A6-9295-6E436F77D96B}" name="W"/>
    <tableColumn id="8" xr3:uid="{964345EE-1074-4E01-B398-378D7B693D60}" name="L"/>
    <tableColumn id="9" xr3:uid="{18D7A675-7578-4178-B9FF-7709DA9A285A}" name="W-L%"/>
    <tableColumn id="10" xr3:uid="{47D189FD-31B3-4FD9-91CC-0269878C7ABC}" name="Dec"/>
    <tableColumn id="11" xr3:uid="{7D25B44F-158E-47E7-8FB9-F0AAA2EBE065}" name="ERA"/>
    <tableColumn id="12" xr3:uid="{151DB8E4-2430-4B88-B6E6-F2BC79BADA65}" name="G"/>
    <tableColumn id="13" xr3:uid="{07F354EE-EF12-426B-9C71-6488F0708386}" name="GS"/>
    <tableColumn id="14" xr3:uid="{7A16B6F1-CA03-4634-A138-F55B07FA7CE0}" name="CG"/>
    <tableColumn id="15" xr3:uid="{326F6691-A529-4FD9-9936-2AD6AB7B43AF}" name="SHO"/>
    <tableColumn id="16" xr3:uid="{2B85CD4F-17B9-4A58-8D2F-36C792DB0E14}" name="SV"/>
    <tableColumn id="17" xr3:uid="{957E0DA6-E95A-4368-B12A-E95B9EB66AB5}" name="IP"/>
    <tableColumn id="18" xr3:uid="{F0295F52-FD9D-425F-8180-F95777CD1793}" name="H"/>
    <tableColumn id="19" xr3:uid="{08DEF287-0DA0-436B-959F-FDF39C140306}" name="R"/>
    <tableColumn id="20" xr3:uid="{59B7D32F-4318-4892-876A-411D9CBCC409}" name="ER"/>
    <tableColumn id="21" xr3:uid="{FA004E97-2455-4784-86EC-C2BE9F2DB778}" name="HR"/>
    <tableColumn id="22" xr3:uid="{1FBB9E93-0FAB-4C12-8F87-C663E254C13E}" name="BB"/>
    <tableColumn id="23" xr3:uid="{C6C2381B-4C92-49E5-9E95-77E4AD41CB21}" name="IBB"/>
    <tableColumn id="42" xr3:uid="{CF93F1A4-C9CA-4F25-BB9F-3F98827860CA}" name="IP - Adjusted">
      <calculatedColumnFormula>_xlfn.IFNA(IF(Table3[[#This Row],[To]]&gt;=2023, VLOOKUP(Table3[[#This Row],[Player]], Active!$B$2:$V$201, 21, FALSE), Table3[[#This Row],[IP]]), Table3[[#This Row],[IP]])</calculatedColumnFormula>
    </tableColumn>
    <tableColumn id="24" xr3:uid="{2917FAED-A6F4-4039-951F-1CBA7CFD1492}" name="SO2">
      <calculatedColumnFormula>_xlfn.IFNA(IF(Table3[[#This Row],[To]]&gt;= 2023, (Table3[[#This Row],[IP - Adjusted]]/9)*Table3[[#This Row],[K/9 - Adjusted]], Table3[[#This Row],[SO]]), Table3[[#This Row],[SO]])</calculatedColumnFormula>
    </tableColumn>
    <tableColumn id="25" xr3:uid="{329EF244-7A04-4725-8B06-176AD7BBE432}" name="HBP"/>
    <tableColumn id="26" xr3:uid="{4AE02442-94BC-4127-8B86-96C5769A021C}" name="BK"/>
    <tableColumn id="27" xr3:uid="{7BA9CB5B-076B-405F-8793-F3AB72895020}" name="WP"/>
    <tableColumn id="28" xr3:uid="{B200AAD9-2702-42A6-A49F-FABA8EEF5864}" name="BF"/>
    <tableColumn id="29" xr3:uid="{F1FFCEDD-9593-444D-B598-F96D97FB6F21}" name="ERA+"/>
    <tableColumn id="30" xr3:uid="{27677AFE-64D0-4F20-9791-B4F0B1505D86}" name="FIP"/>
    <tableColumn id="31" xr3:uid="{3AE25314-8AB5-49C5-ACC0-8FBA7F50C464}" name="WHIP"/>
    <tableColumn id="32" xr3:uid="{1BD7903E-B2BD-4F84-A8B3-502A92F61D8C}" name="H9"/>
    <tableColumn id="33" xr3:uid="{89232C69-E9A8-4831-9155-C6CCE2E95582}" name="HR9"/>
    <tableColumn id="34" xr3:uid="{F6D58325-73E7-4BD7-89B3-E996A9038534}" name="BB9"/>
    <tableColumn id="35" xr3:uid="{7FFB9B63-A6F3-4D2E-A7C0-E11392F35322}" name="K/9"/>
    <tableColumn id="41" xr3:uid="{09357DE8-9111-40C2-82DD-E736D4C7AC5F}" name="K/9 - Adjusted">
      <calculatedColumnFormula>IF(Table3[[#This Row],[To]]=2024, Table3[[#This Row],[K/9]]*Adjustments!$N$11, Table3[[#This Row],[K/9]])</calculatedColumnFormula>
    </tableColumn>
    <tableColumn id="36" xr3:uid="{91EEB81B-2BF4-4DC6-BF35-E778EBB8971E}" name="SO/BB"/>
    <tableColumn id="37" xr3:uid="{708931CA-1989-464C-BE6C-A4CA82295EB0}" name="Pos"/>
    <tableColumn id="38" xr3:uid="{4E40EEFF-AB4D-4D87-8C70-2D77754BB658}" name="Team"/>
    <tableColumn id="39" xr3:uid="{196D7508-8F00-4CBF-806B-A8E1047DB724}" name="Player-additio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EC28-C255-4B59-9F65-BDABDAA81DAC}">
  <dimension ref="A1:X3028"/>
  <sheetViews>
    <sheetView workbookViewId="0">
      <selection activeCell="H2" sqref="H2"/>
    </sheetView>
  </sheetViews>
  <sheetFormatPr defaultRowHeight="14.25" x14ac:dyDescent="0.45"/>
  <sheetData>
    <row r="1" spans="1:24" x14ac:dyDescent="0.45">
      <c r="A1" t="s">
        <v>0</v>
      </c>
      <c r="B1" t="s">
        <v>19</v>
      </c>
      <c r="C1" t="s">
        <v>20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21</v>
      </c>
      <c r="J1" t="s">
        <v>22</v>
      </c>
      <c r="K1" t="s">
        <v>6</v>
      </c>
      <c r="L1" t="s">
        <v>1022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</row>
    <row r="2" spans="1:24" s="7" customFormat="1" x14ac:dyDescent="0.45">
      <c r="A2" s="19" t="s">
        <v>23</v>
      </c>
      <c r="B2" s="19"/>
      <c r="C2" s="19"/>
      <c r="D2" s="3">
        <f>AVERAGE(D3:D3028)</f>
        <v>13.17713152676801</v>
      </c>
      <c r="E2" s="3">
        <f t="shared" ref="E2:X2" si="0">AVERAGE(E3:E3028)</f>
        <v>11.104097818902842</v>
      </c>
      <c r="F2" s="4">
        <f t="shared" si="0"/>
        <v>5.2544613350958363E-2</v>
      </c>
      <c r="G2" s="4">
        <f t="shared" si="0"/>
        <v>32.513879709187044</v>
      </c>
      <c r="H2" s="4">
        <f t="shared" si="0"/>
        <v>32.045935228023794</v>
      </c>
      <c r="I2" s="9">
        <f t="shared" si="0"/>
        <v>24.281229345670852</v>
      </c>
      <c r="J2" s="8">
        <f t="shared" si="0"/>
        <v>0.75642166878266448</v>
      </c>
      <c r="K2" s="3">
        <f t="shared" si="0"/>
        <v>212.3680105750127</v>
      </c>
      <c r="L2" s="5">
        <f t="shared" si="0"/>
        <v>6.6161662131001799</v>
      </c>
      <c r="M2" s="5">
        <f t="shared" si="0"/>
        <v>5.7807853444878132</v>
      </c>
      <c r="N2" s="5">
        <f t="shared" si="0"/>
        <v>2.9313352895999141</v>
      </c>
      <c r="O2" s="5">
        <f t="shared" si="0"/>
        <v>0.87233756565871257</v>
      </c>
      <c r="P2" s="6">
        <f t="shared" si="0"/>
        <v>0.28024848087194854</v>
      </c>
      <c r="Q2" s="6">
        <f t="shared" si="0"/>
        <v>0.7236142994150695</v>
      </c>
      <c r="R2" s="6">
        <f t="shared" si="0"/>
        <v>0.44510771113131364</v>
      </c>
      <c r="S2" s="6">
        <f t="shared" si="0"/>
        <v>0.10486820689225583</v>
      </c>
      <c r="T2" s="3">
        <f t="shared" si="0"/>
        <v>90.327080892589564</v>
      </c>
      <c r="U2" s="5">
        <f t="shared" si="0"/>
        <v>3.797712826447563</v>
      </c>
      <c r="V2" s="5">
        <f t="shared" si="0"/>
        <v>3.8769119305842392</v>
      </c>
      <c r="W2" s="5">
        <f t="shared" si="0"/>
        <v>4.2080939047371739</v>
      </c>
      <c r="X2" s="3">
        <f t="shared" si="0"/>
        <v>3.1290300996582538</v>
      </c>
    </row>
    <row r="3" spans="1:24" x14ac:dyDescent="0.45">
      <c r="A3">
        <v>2008</v>
      </c>
      <c r="B3" t="s">
        <v>24</v>
      </c>
      <c r="C3" t="s">
        <v>25</v>
      </c>
      <c r="D3">
        <v>11</v>
      </c>
      <c r="E3">
        <v>10</v>
      </c>
      <c r="F3">
        <v>0</v>
      </c>
      <c r="G3">
        <v>30</v>
      </c>
      <c r="H3">
        <v>30</v>
      </c>
      <c r="I3">
        <f>SUM(D3:E3)</f>
        <v>21</v>
      </c>
      <c r="J3" s="2">
        <f>I3/H3</f>
        <v>0.7</v>
      </c>
      <c r="K3">
        <v>184</v>
      </c>
      <c r="L3" s="1">
        <f t="shared" ref="L3:L66" si="1">K3/H3</f>
        <v>6.1333333333333337</v>
      </c>
      <c r="M3">
        <v>8.4619565217391308</v>
      </c>
      <c r="N3">
        <v>2.1521739130434701</v>
      </c>
      <c r="O3">
        <v>1.1739130434782601</v>
      </c>
      <c r="P3">
        <v>0.30131826741996198</v>
      </c>
      <c r="Q3">
        <v>0.70858283</v>
      </c>
      <c r="R3">
        <v>0.40150093799999997</v>
      </c>
      <c r="S3">
        <v>0.10810810799999999</v>
      </c>
      <c r="T3">
        <v>91.499129556396099</v>
      </c>
      <c r="U3">
        <v>3.9130434782608599</v>
      </c>
      <c r="V3">
        <v>3.7624530626379902</v>
      </c>
      <c r="W3">
        <v>3.6581478843060502</v>
      </c>
      <c r="X3">
        <v>3.5676686763763401</v>
      </c>
    </row>
    <row r="4" spans="1:24" x14ac:dyDescent="0.45">
      <c r="A4">
        <v>2008</v>
      </c>
      <c r="B4" t="s">
        <v>26</v>
      </c>
      <c r="C4" t="s">
        <v>27</v>
      </c>
      <c r="D4">
        <v>8</v>
      </c>
      <c r="E4">
        <v>13</v>
      </c>
      <c r="F4">
        <v>0</v>
      </c>
      <c r="G4">
        <v>33</v>
      </c>
      <c r="H4">
        <v>33</v>
      </c>
      <c r="I4">
        <f t="shared" ref="I4:I67" si="2">SUM(D4:E4)</f>
        <v>21</v>
      </c>
      <c r="J4" s="2">
        <f t="shared" ref="J4:J67" si="3">I4/H4</f>
        <v>0.63636363636363635</v>
      </c>
      <c r="K4">
        <v>194</v>
      </c>
      <c r="L4" s="1">
        <f t="shared" si="1"/>
        <v>5.8787878787878789</v>
      </c>
      <c r="M4">
        <v>4.5463917525773097</v>
      </c>
      <c r="N4">
        <v>1.39175257731958</v>
      </c>
      <c r="O4">
        <v>0.97422680412371099</v>
      </c>
      <c r="P4">
        <v>0.28197226502311201</v>
      </c>
      <c r="Q4">
        <v>0.64102563999999995</v>
      </c>
      <c r="R4">
        <v>0.49308755700000001</v>
      </c>
      <c r="S4">
        <v>0.109375</v>
      </c>
      <c r="T4">
        <v>85.349250793457003</v>
      </c>
      <c r="U4">
        <v>4.2216494845360799</v>
      </c>
      <c r="V4">
        <v>4.0856265274519696</v>
      </c>
      <c r="W4">
        <v>3.98376683254831</v>
      </c>
      <c r="X4">
        <v>2.3564887046813898</v>
      </c>
    </row>
    <row r="5" spans="1:24" x14ac:dyDescent="0.45">
      <c r="A5">
        <v>2008</v>
      </c>
      <c r="B5" t="s">
        <v>28</v>
      </c>
      <c r="C5" t="s">
        <v>29</v>
      </c>
      <c r="D5">
        <v>11</v>
      </c>
      <c r="E5">
        <v>9</v>
      </c>
      <c r="F5">
        <v>0</v>
      </c>
      <c r="G5">
        <v>28</v>
      </c>
      <c r="H5">
        <v>28</v>
      </c>
      <c r="I5">
        <f t="shared" si="2"/>
        <v>20</v>
      </c>
      <c r="J5" s="2">
        <f t="shared" si="3"/>
        <v>0.7142857142857143</v>
      </c>
      <c r="K5">
        <v>166.2</v>
      </c>
      <c r="L5" s="1">
        <f t="shared" si="1"/>
        <v>5.9357142857142851</v>
      </c>
      <c r="M5">
        <v>4.9140007498170002</v>
      </c>
      <c r="N5">
        <v>3.7260005685425601</v>
      </c>
      <c r="O5">
        <v>0.81000012359620999</v>
      </c>
      <c r="P5">
        <v>0.28130671506352001</v>
      </c>
      <c r="Q5">
        <v>0.71555555999999998</v>
      </c>
      <c r="R5">
        <v>0.47454545399999998</v>
      </c>
      <c r="S5">
        <v>8.3333332999999996E-2</v>
      </c>
      <c r="T5">
        <v>90.882083701413407</v>
      </c>
      <c r="U5">
        <v>4.4280006756592796</v>
      </c>
      <c r="V5">
        <v>4.57801850067142</v>
      </c>
      <c r="W5">
        <v>4.8324891474369398</v>
      </c>
      <c r="X5">
        <v>1.80706298351287</v>
      </c>
    </row>
    <row r="6" spans="1:24" x14ac:dyDescent="0.45">
      <c r="A6">
        <v>2008</v>
      </c>
      <c r="B6" t="s">
        <v>30</v>
      </c>
      <c r="C6" t="s">
        <v>31</v>
      </c>
      <c r="D6">
        <v>9</v>
      </c>
      <c r="E6">
        <v>10</v>
      </c>
      <c r="F6">
        <v>0</v>
      </c>
      <c r="G6">
        <v>29</v>
      </c>
      <c r="H6">
        <v>29</v>
      </c>
      <c r="I6">
        <f t="shared" si="2"/>
        <v>19</v>
      </c>
      <c r="J6" s="2">
        <f t="shared" si="3"/>
        <v>0.65517241379310343</v>
      </c>
      <c r="K6">
        <v>168.2</v>
      </c>
      <c r="L6" s="1">
        <f t="shared" si="1"/>
        <v>5.8</v>
      </c>
      <c r="M6">
        <v>6.6699602731709096</v>
      </c>
      <c r="N6">
        <v>2.6146244270829899</v>
      </c>
      <c r="O6">
        <v>0.960474279336611</v>
      </c>
      <c r="P6">
        <v>0.35500878734622099</v>
      </c>
      <c r="Q6">
        <v>0.68454764000000001</v>
      </c>
      <c r="R6">
        <v>0.407342657</v>
      </c>
      <c r="S6">
        <v>9.2307691999999997E-2</v>
      </c>
      <c r="U6">
        <v>5.0691698076098897</v>
      </c>
      <c r="V6">
        <v>4.0154174628759298</v>
      </c>
      <c r="W6">
        <v>4.1529436365262402</v>
      </c>
      <c r="X6">
        <v>3.1284604072570801</v>
      </c>
    </row>
    <row r="7" spans="1:24" x14ac:dyDescent="0.45">
      <c r="A7">
        <v>2008</v>
      </c>
      <c r="B7" t="s">
        <v>32</v>
      </c>
      <c r="C7" t="s">
        <v>33</v>
      </c>
      <c r="D7">
        <v>14</v>
      </c>
      <c r="E7">
        <v>11</v>
      </c>
      <c r="F7">
        <v>0</v>
      </c>
      <c r="G7">
        <v>34</v>
      </c>
      <c r="H7">
        <v>34</v>
      </c>
      <c r="I7">
        <f t="shared" si="2"/>
        <v>25</v>
      </c>
      <c r="J7" s="2">
        <f t="shared" si="3"/>
        <v>0.73529411764705888</v>
      </c>
      <c r="K7">
        <v>211</v>
      </c>
      <c r="L7" s="1">
        <f t="shared" si="1"/>
        <v>6.2058823529411766</v>
      </c>
      <c r="M7">
        <v>6.2701430869648398</v>
      </c>
      <c r="N7">
        <v>1.9194315572341301</v>
      </c>
      <c r="O7">
        <v>0.59715648447284198</v>
      </c>
      <c r="P7">
        <v>0.27950310559006197</v>
      </c>
      <c r="Q7">
        <v>0.70780399000000005</v>
      </c>
      <c r="R7">
        <v>0.60310077500000003</v>
      </c>
      <c r="S7">
        <v>9.4594594000000004E-2</v>
      </c>
      <c r="T7">
        <v>88.755881569602195</v>
      </c>
      <c r="U7">
        <v>3.24170662999542</v>
      </c>
      <c r="V7">
        <v>3.25524104666655</v>
      </c>
      <c r="W7">
        <v>3.3178250910639999</v>
      </c>
      <c r="X7">
        <v>4.2913641929626403</v>
      </c>
    </row>
    <row r="8" spans="1:24" x14ac:dyDescent="0.45">
      <c r="A8">
        <v>2008</v>
      </c>
      <c r="B8" t="s">
        <v>34</v>
      </c>
      <c r="C8" t="s">
        <v>35</v>
      </c>
      <c r="D8">
        <v>10</v>
      </c>
      <c r="E8">
        <v>11</v>
      </c>
      <c r="F8">
        <v>0</v>
      </c>
      <c r="G8">
        <v>30</v>
      </c>
      <c r="H8">
        <v>30</v>
      </c>
      <c r="I8">
        <f t="shared" si="2"/>
        <v>21</v>
      </c>
      <c r="J8" s="2">
        <f t="shared" si="3"/>
        <v>0.7</v>
      </c>
      <c r="K8">
        <v>181</v>
      </c>
      <c r="L8" s="1">
        <f t="shared" si="1"/>
        <v>6.0333333333333332</v>
      </c>
      <c r="M8">
        <v>5.8176800484571896</v>
      </c>
      <c r="N8">
        <v>2.9834256658754801</v>
      </c>
      <c r="O8">
        <v>1.2430940274481099</v>
      </c>
      <c r="P8">
        <v>0.23933209647495299</v>
      </c>
      <c r="Q8">
        <v>0.71875</v>
      </c>
      <c r="R8">
        <v>0.35535714200000001</v>
      </c>
      <c r="S8">
        <v>9.1240874999999999E-2</v>
      </c>
      <c r="T8">
        <v>73.051406024855893</v>
      </c>
      <c r="U8">
        <v>4.1270721711277503</v>
      </c>
      <c r="V8">
        <v>4.8447256067355902</v>
      </c>
      <c r="W8">
        <v>5.0457945134681603</v>
      </c>
      <c r="X8">
        <v>1.1026588678359901</v>
      </c>
    </row>
    <row r="9" spans="1:24" x14ac:dyDescent="0.45">
      <c r="A9">
        <v>2008</v>
      </c>
      <c r="B9" t="s">
        <v>36</v>
      </c>
      <c r="C9" t="s">
        <v>37</v>
      </c>
      <c r="D9">
        <v>15</v>
      </c>
      <c r="E9">
        <v>12</v>
      </c>
      <c r="F9">
        <v>0</v>
      </c>
      <c r="G9">
        <v>34</v>
      </c>
      <c r="H9">
        <v>34</v>
      </c>
      <c r="I9">
        <f t="shared" si="2"/>
        <v>27</v>
      </c>
      <c r="J9" s="2">
        <f t="shared" si="3"/>
        <v>0.79411764705882348</v>
      </c>
      <c r="K9">
        <v>218.2</v>
      </c>
      <c r="L9" s="1">
        <f t="shared" si="1"/>
        <v>6.4176470588235288</v>
      </c>
      <c r="M9">
        <v>5.7621945858285804</v>
      </c>
      <c r="N9">
        <v>2.1402437033077599</v>
      </c>
      <c r="O9">
        <v>0.90548772063020599</v>
      </c>
      <c r="P9">
        <v>0.311874105865522</v>
      </c>
      <c r="Q9">
        <v>0.71750563000000001</v>
      </c>
      <c r="R9">
        <v>0.49576271100000002</v>
      </c>
      <c r="S9">
        <v>9.8654707999999994E-2</v>
      </c>
      <c r="T9">
        <v>87.2671985146022</v>
      </c>
      <c r="U9">
        <v>3.7865850135444998</v>
      </c>
      <c r="V9">
        <v>3.94146942422902</v>
      </c>
      <c r="W9">
        <v>3.9786346713207998</v>
      </c>
      <c r="X9">
        <v>4.2341647148132298</v>
      </c>
    </row>
    <row r="10" spans="1:24" x14ac:dyDescent="0.45">
      <c r="A10">
        <v>2008</v>
      </c>
      <c r="B10" t="s">
        <v>38</v>
      </c>
      <c r="C10" t="s">
        <v>39</v>
      </c>
      <c r="D10">
        <v>14</v>
      </c>
      <c r="E10">
        <v>8</v>
      </c>
      <c r="F10">
        <v>0</v>
      </c>
      <c r="G10">
        <v>32</v>
      </c>
      <c r="H10">
        <v>32</v>
      </c>
      <c r="I10">
        <f t="shared" si="2"/>
        <v>22</v>
      </c>
      <c r="J10" s="2">
        <f t="shared" si="3"/>
        <v>0.6875</v>
      </c>
      <c r="K10">
        <v>196.2</v>
      </c>
      <c r="L10" s="1">
        <f t="shared" si="1"/>
        <v>6.1312499999999996</v>
      </c>
      <c r="M10">
        <v>4.1186442808322798</v>
      </c>
      <c r="N10">
        <v>2.7000001396567201</v>
      </c>
      <c r="O10">
        <v>1.0525424273238</v>
      </c>
      <c r="P10">
        <v>0.31286549707602301</v>
      </c>
      <c r="Q10">
        <v>0.69168505999999996</v>
      </c>
      <c r="R10">
        <v>0.49928263899999997</v>
      </c>
      <c r="S10">
        <v>0.118556701</v>
      </c>
      <c r="T10">
        <v>91.2759200507614</v>
      </c>
      <c r="U10">
        <v>4.89661042276727</v>
      </c>
      <c r="V10">
        <v>4.7591370082593301</v>
      </c>
      <c r="W10">
        <v>4.5398681548257098</v>
      </c>
      <c r="X10">
        <v>1.3061105012893599</v>
      </c>
    </row>
    <row r="11" spans="1:24" x14ac:dyDescent="0.45">
      <c r="A11">
        <v>2008</v>
      </c>
      <c r="B11" t="s">
        <v>40</v>
      </c>
      <c r="C11" t="s">
        <v>29</v>
      </c>
      <c r="D11">
        <v>14</v>
      </c>
      <c r="E11">
        <v>6</v>
      </c>
      <c r="F11">
        <v>0</v>
      </c>
      <c r="G11">
        <v>30</v>
      </c>
      <c r="H11">
        <v>30</v>
      </c>
      <c r="I11">
        <f t="shared" si="2"/>
        <v>20</v>
      </c>
      <c r="J11" s="2">
        <f t="shared" si="3"/>
        <v>0.66666666666666663</v>
      </c>
      <c r="K11">
        <v>188.2</v>
      </c>
      <c r="L11" s="1">
        <f t="shared" si="1"/>
        <v>6.2733333333333325</v>
      </c>
      <c r="M11">
        <v>6.2014132603779899</v>
      </c>
      <c r="N11">
        <v>3.43462888267088</v>
      </c>
      <c r="O11">
        <v>0.85865722066772099</v>
      </c>
      <c r="P11">
        <v>0.27017543859649101</v>
      </c>
      <c r="Q11">
        <v>0.73398576999999998</v>
      </c>
      <c r="R11">
        <v>0.47222222200000002</v>
      </c>
      <c r="S11">
        <v>8.9552238000000006E-2</v>
      </c>
      <c r="T11">
        <v>92.373209937384004</v>
      </c>
      <c r="U11">
        <v>3.9116606719307301</v>
      </c>
      <c r="V11">
        <v>4.2344917485409397</v>
      </c>
      <c r="W11">
        <v>4.3993847171777096</v>
      </c>
      <c r="X11">
        <v>2.8992183208465501</v>
      </c>
    </row>
    <row r="12" spans="1:24" x14ac:dyDescent="0.45">
      <c r="A12">
        <v>2008</v>
      </c>
      <c r="B12" t="s">
        <v>41</v>
      </c>
      <c r="C12" t="s">
        <v>27</v>
      </c>
      <c r="D12">
        <v>17</v>
      </c>
      <c r="E12">
        <v>10</v>
      </c>
      <c r="F12">
        <v>0</v>
      </c>
      <c r="G12">
        <v>35</v>
      </c>
      <c r="H12">
        <v>35</v>
      </c>
      <c r="I12">
        <f t="shared" si="2"/>
        <v>27</v>
      </c>
      <c r="J12" s="2">
        <f t="shared" si="3"/>
        <v>0.77142857142857146</v>
      </c>
      <c r="K12">
        <v>253</v>
      </c>
      <c r="L12" s="1">
        <f t="shared" si="1"/>
        <v>7.2285714285714286</v>
      </c>
      <c r="M12">
        <v>8.9288540241966405</v>
      </c>
      <c r="N12">
        <v>2.09881429254024</v>
      </c>
      <c r="O12">
        <v>0.67588934844516402</v>
      </c>
      <c r="P12">
        <v>0.29694323144104801</v>
      </c>
      <c r="Q12">
        <v>0.77743901999999998</v>
      </c>
      <c r="R12">
        <v>0.46637426900000001</v>
      </c>
      <c r="S12">
        <v>8.7557602999999998E-2</v>
      </c>
      <c r="T12">
        <v>94.876554617432703</v>
      </c>
      <c r="U12">
        <v>2.7035573937806499</v>
      </c>
      <c r="V12">
        <v>2.9067218305475699</v>
      </c>
      <c r="W12">
        <v>3.06171422990086</v>
      </c>
      <c r="X12">
        <v>7.3493840694427401</v>
      </c>
    </row>
    <row r="13" spans="1:24" x14ac:dyDescent="0.45">
      <c r="A13">
        <v>2008</v>
      </c>
      <c r="B13" t="s">
        <v>42</v>
      </c>
      <c r="C13" t="s">
        <v>35</v>
      </c>
      <c r="D13">
        <v>12</v>
      </c>
      <c r="E13">
        <v>10</v>
      </c>
      <c r="F13">
        <v>0</v>
      </c>
      <c r="G13">
        <v>27</v>
      </c>
      <c r="H13">
        <v>27</v>
      </c>
      <c r="I13">
        <f t="shared" si="2"/>
        <v>22</v>
      </c>
      <c r="J13" s="2">
        <f t="shared" si="3"/>
        <v>0.81481481481481477</v>
      </c>
      <c r="K13">
        <v>174.1</v>
      </c>
      <c r="L13" s="1">
        <f t="shared" si="1"/>
        <v>6.4481481481481477</v>
      </c>
      <c r="M13">
        <v>8.8795405908564504</v>
      </c>
      <c r="N13">
        <v>1.7552580237739499</v>
      </c>
      <c r="O13">
        <v>0.92925424788032596</v>
      </c>
      <c r="P13">
        <v>0.31504065040650397</v>
      </c>
      <c r="Q13">
        <v>0.71278825999999995</v>
      </c>
      <c r="R13">
        <v>0.40755467099999998</v>
      </c>
      <c r="S13">
        <v>0.105263157</v>
      </c>
      <c r="T13">
        <v>94.868748423309697</v>
      </c>
      <c r="U13">
        <v>4.0267684074814101</v>
      </c>
      <c r="V13">
        <v>3.2410048893485901</v>
      </c>
      <c r="W13">
        <v>3.19248393380466</v>
      </c>
      <c r="X13">
        <v>4.2989702224731401</v>
      </c>
    </row>
    <row r="14" spans="1:24" x14ac:dyDescent="0.45">
      <c r="A14">
        <v>2008</v>
      </c>
      <c r="B14" t="s">
        <v>43</v>
      </c>
      <c r="C14" t="s">
        <v>44</v>
      </c>
      <c r="D14">
        <v>18</v>
      </c>
      <c r="E14">
        <v>9</v>
      </c>
      <c r="F14">
        <v>0</v>
      </c>
      <c r="G14">
        <v>34</v>
      </c>
      <c r="H14">
        <v>34</v>
      </c>
      <c r="I14">
        <f t="shared" si="2"/>
        <v>27</v>
      </c>
      <c r="J14" s="2">
        <f t="shared" si="3"/>
        <v>0.79411764705882348</v>
      </c>
      <c r="K14">
        <v>220.1</v>
      </c>
      <c r="L14" s="1">
        <f t="shared" si="1"/>
        <v>6.473529411764706</v>
      </c>
      <c r="M14">
        <v>9.3540086452924491</v>
      </c>
      <c r="N14">
        <v>3.4720119425757998</v>
      </c>
      <c r="O14">
        <v>0.77609678716400199</v>
      </c>
      <c r="P14">
        <v>0.31085526315789402</v>
      </c>
      <c r="Q14">
        <v>0.70806100000000005</v>
      </c>
      <c r="R14">
        <v>0.48529411700000002</v>
      </c>
      <c r="S14">
        <v>9.7435896999999994E-2</v>
      </c>
      <c r="T14">
        <v>95.118861607142804</v>
      </c>
      <c r="U14">
        <v>4.0030255337932701</v>
      </c>
      <c r="V14">
        <v>3.4542572969219498</v>
      </c>
      <c r="W14">
        <v>3.5005330072900498</v>
      </c>
      <c r="X14">
        <v>5.0000305175781197</v>
      </c>
    </row>
    <row r="15" spans="1:24" x14ac:dyDescent="0.45">
      <c r="A15">
        <v>2008</v>
      </c>
      <c r="B15" t="s">
        <v>45</v>
      </c>
      <c r="C15" t="s">
        <v>29</v>
      </c>
      <c r="D15">
        <v>17</v>
      </c>
      <c r="E15">
        <v>6</v>
      </c>
      <c r="F15">
        <v>0</v>
      </c>
      <c r="G15">
        <v>33</v>
      </c>
      <c r="H15">
        <v>33</v>
      </c>
      <c r="I15">
        <f t="shared" si="2"/>
        <v>23</v>
      </c>
      <c r="J15" s="2">
        <f t="shared" si="3"/>
        <v>0.69696969696969702</v>
      </c>
      <c r="K15">
        <v>206.2</v>
      </c>
      <c r="L15" s="1">
        <f t="shared" si="1"/>
        <v>6.2484848484848481</v>
      </c>
      <c r="M15">
        <v>8.1435487879377195</v>
      </c>
      <c r="N15">
        <v>3.3096775822634501</v>
      </c>
      <c r="O15">
        <v>0.609677449364321</v>
      </c>
      <c r="P15">
        <v>0.27972027972027902</v>
      </c>
      <c r="Q15">
        <v>0.76663857999999996</v>
      </c>
      <c r="R15">
        <v>0.480902777</v>
      </c>
      <c r="S15">
        <v>7.6502732000000004E-2</v>
      </c>
      <c r="T15">
        <v>91.823690706433197</v>
      </c>
      <c r="U15">
        <v>2.9612904683409802</v>
      </c>
      <c r="V15">
        <v>3.4078247452179098</v>
      </c>
      <c r="W15">
        <v>3.6950923276927101</v>
      </c>
      <c r="X15">
        <v>4.8028440475463796</v>
      </c>
    </row>
    <row r="16" spans="1:24" x14ac:dyDescent="0.45">
      <c r="A16">
        <v>2008</v>
      </c>
      <c r="B16" t="s">
        <v>46</v>
      </c>
      <c r="C16" t="s">
        <v>47</v>
      </c>
      <c r="D16">
        <v>12</v>
      </c>
      <c r="E16">
        <v>14</v>
      </c>
      <c r="F16">
        <v>0</v>
      </c>
      <c r="G16">
        <v>33</v>
      </c>
      <c r="H16">
        <v>33</v>
      </c>
      <c r="I16">
        <f t="shared" si="2"/>
        <v>26</v>
      </c>
      <c r="J16" s="2">
        <f t="shared" si="3"/>
        <v>0.78787878787878785</v>
      </c>
      <c r="K16">
        <v>199</v>
      </c>
      <c r="L16" s="1">
        <f t="shared" si="1"/>
        <v>6.0303030303030303</v>
      </c>
      <c r="M16">
        <v>4.8844224850772404</v>
      </c>
      <c r="N16">
        <v>2.03517603544885</v>
      </c>
      <c r="O16">
        <v>1.1306533530271401</v>
      </c>
      <c r="P16">
        <v>0.29249617151607898</v>
      </c>
      <c r="Q16">
        <v>0.72151898999999997</v>
      </c>
      <c r="R16">
        <v>0.48353293400000003</v>
      </c>
      <c r="S16">
        <v>0.117370892</v>
      </c>
      <c r="T16">
        <v>84.935997009277301</v>
      </c>
      <c r="U16">
        <v>4.1608043391398697</v>
      </c>
      <c r="V16">
        <v>4.5239781857560404</v>
      </c>
      <c r="W16">
        <v>4.3025573586647798</v>
      </c>
      <c r="X16">
        <v>1.4823590517044001</v>
      </c>
    </row>
    <row r="17" spans="1:24" x14ac:dyDescent="0.45">
      <c r="A17">
        <v>2008</v>
      </c>
      <c r="B17" t="s">
        <v>48</v>
      </c>
      <c r="C17" t="s">
        <v>49</v>
      </c>
      <c r="D17">
        <v>17</v>
      </c>
      <c r="E17">
        <v>10</v>
      </c>
      <c r="F17">
        <v>0</v>
      </c>
      <c r="G17">
        <v>32</v>
      </c>
      <c r="H17">
        <v>32</v>
      </c>
      <c r="I17">
        <f t="shared" si="2"/>
        <v>27</v>
      </c>
      <c r="J17" s="2">
        <f t="shared" si="3"/>
        <v>0.84375</v>
      </c>
      <c r="K17">
        <v>208.2</v>
      </c>
      <c r="L17" s="1">
        <f t="shared" si="1"/>
        <v>6.5062499999999996</v>
      </c>
      <c r="M17">
        <v>7.1166132450624504</v>
      </c>
      <c r="N17">
        <v>2.0271565001087</v>
      </c>
      <c r="O17">
        <v>0.99201275537234201</v>
      </c>
      <c r="P17">
        <v>0.285251215559157</v>
      </c>
      <c r="Q17">
        <v>0.74620196999999999</v>
      </c>
      <c r="R17">
        <v>0.503225806</v>
      </c>
      <c r="S17">
        <v>0.127071823</v>
      </c>
      <c r="T17">
        <v>93.613611111111098</v>
      </c>
      <c r="U17">
        <v>3.5367411278492198</v>
      </c>
      <c r="V17">
        <v>3.8029447812472998</v>
      </c>
      <c r="W17">
        <v>3.5141143837636202</v>
      </c>
      <c r="X17">
        <v>3.6531078815460201</v>
      </c>
    </row>
    <row r="18" spans="1:24" x14ac:dyDescent="0.45">
      <c r="A18">
        <v>2008</v>
      </c>
      <c r="B18" t="s">
        <v>50</v>
      </c>
      <c r="C18" t="s">
        <v>51</v>
      </c>
      <c r="D18">
        <v>10</v>
      </c>
      <c r="E18">
        <v>11</v>
      </c>
      <c r="F18">
        <v>0</v>
      </c>
      <c r="G18">
        <v>33</v>
      </c>
      <c r="H18">
        <v>33</v>
      </c>
      <c r="I18">
        <f t="shared" si="2"/>
        <v>21</v>
      </c>
      <c r="J18" s="2">
        <f t="shared" si="3"/>
        <v>0.63636363636363635</v>
      </c>
      <c r="K18">
        <v>182</v>
      </c>
      <c r="L18" s="1">
        <f t="shared" si="1"/>
        <v>5.5151515151515156</v>
      </c>
      <c r="M18">
        <v>5.9340659340659299</v>
      </c>
      <c r="N18">
        <v>3.21428571428571</v>
      </c>
      <c r="O18">
        <v>1.33516483516483</v>
      </c>
      <c r="P18">
        <v>0.29370629370629298</v>
      </c>
      <c r="Q18">
        <v>0.68499127000000004</v>
      </c>
      <c r="R18">
        <v>0.39763113300000003</v>
      </c>
      <c r="S18">
        <v>0.113445378</v>
      </c>
      <c r="T18">
        <v>91.653536739864805</v>
      </c>
      <c r="U18">
        <v>4.9450549450549399</v>
      </c>
      <c r="V18">
        <v>4.92872157673259</v>
      </c>
      <c r="W18">
        <v>4.7249364968020799</v>
      </c>
      <c r="X18">
        <v>1.1543389558792101</v>
      </c>
    </row>
    <row r="19" spans="1:24" x14ac:dyDescent="0.45">
      <c r="A19">
        <v>2008</v>
      </c>
      <c r="B19" t="s">
        <v>52</v>
      </c>
      <c r="C19" t="s">
        <v>27</v>
      </c>
      <c r="D19">
        <v>11</v>
      </c>
      <c r="E19">
        <v>12</v>
      </c>
      <c r="F19">
        <v>0</v>
      </c>
      <c r="G19">
        <v>30</v>
      </c>
      <c r="H19">
        <v>30</v>
      </c>
      <c r="I19">
        <f t="shared" si="2"/>
        <v>23</v>
      </c>
      <c r="J19" s="2">
        <f t="shared" si="3"/>
        <v>0.76666666666666672</v>
      </c>
      <c r="K19">
        <v>180</v>
      </c>
      <c r="L19" s="1">
        <f t="shared" si="1"/>
        <v>6</v>
      </c>
      <c r="M19">
        <v>4.1000003475613296</v>
      </c>
      <c r="N19">
        <v>1.7000001441107899</v>
      </c>
      <c r="O19">
        <v>1.5500001313951299</v>
      </c>
      <c r="P19">
        <v>0.28500823723228902</v>
      </c>
      <c r="Q19">
        <v>0.7390873</v>
      </c>
      <c r="R19">
        <v>0.3584</v>
      </c>
      <c r="S19">
        <v>0.119691119</v>
      </c>
      <c r="T19">
        <v>86.288440784534501</v>
      </c>
      <c r="U19">
        <v>4.6000003899468602</v>
      </c>
      <c r="V19">
        <v>5.1431295616244199</v>
      </c>
      <c r="W19">
        <v>4.8020692829979899</v>
      </c>
      <c r="X19">
        <v>0.66101032495498602</v>
      </c>
    </row>
    <row r="20" spans="1:24" x14ac:dyDescent="0.45">
      <c r="A20">
        <v>2008</v>
      </c>
      <c r="B20" t="s">
        <v>53</v>
      </c>
      <c r="C20" t="s">
        <v>54</v>
      </c>
      <c r="D20">
        <v>10</v>
      </c>
      <c r="E20">
        <v>10</v>
      </c>
      <c r="F20">
        <v>0</v>
      </c>
      <c r="G20">
        <v>31</v>
      </c>
      <c r="H20">
        <v>31</v>
      </c>
      <c r="I20">
        <f t="shared" si="2"/>
        <v>20</v>
      </c>
      <c r="J20" s="2">
        <f t="shared" si="3"/>
        <v>0.64516129032258063</v>
      </c>
      <c r="K20">
        <v>177.2</v>
      </c>
      <c r="L20" s="1">
        <f t="shared" si="1"/>
        <v>5.7161290322580642</v>
      </c>
      <c r="M20">
        <v>4.5590993066297596</v>
      </c>
      <c r="N20">
        <v>3.3939961504910401</v>
      </c>
      <c r="O20">
        <v>1.5196997688765801</v>
      </c>
      <c r="P20">
        <v>0.30050933786078099</v>
      </c>
      <c r="Q20">
        <v>0.71186441</v>
      </c>
      <c r="R20">
        <v>0.44444444399999999</v>
      </c>
      <c r="S20">
        <v>0.15706806200000001</v>
      </c>
      <c r="T20">
        <v>87.575080023871493</v>
      </c>
      <c r="U20">
        <v>4.9643525783301898</v>
      </c>
      <c r="V20">
        <v>5.5128812512692802</v>
      </c>
      <c r="W20">
        <v>4.7356970235490898</v>
      </c>
      <c r="X20">
        <v>1.2947908602654899E-2</v>
      </c>
    </row>
    <row r="21" spans="1:24" x14ac:dyDescent="0.45">
      <c r="A21">
        <v>2008</v>
      </c>
      <c r="B21" t="s">
        <v>55</v>
      </c>
      <c r="C21" t="s">
        <v>54</v>
      </c>
      <c r="D21">
        <v>13</v>
      </c>
      <c r="E21">
        <v>9</v>
      </c>
      <c r="F21">
        <v>0</v>
      </c>
      <c r="G21">
        <v>31</v>
      </c>
      <c r="H21">
        <v>31</v>
      </c>
      <c r="I21">
        <f t="shared" si="2"/>
        <v>22</v>
      </c>
      <c r="J21" s="2">
        <f t="shared" si="3"/>
        <v>0.70967741935483875</v>
      </c>
      <c r="K21">
        <v>198.1</v>
      </c>
      <c r="L21" s="1">
        <f t="shared" si="1"/>
        <v>6.3903225806451607</v>
      </c>
      <c r="M21">
        <v>7.1697480830280202</v>
      </c>
      <c r="N21">
        <v>2.13277316393871</v>
      </c>
      <c r="O21">
        <v>0.77142859121187501</v>
      </c>
      <c r="P21">
        <v>0.278438030560271</v>
      </c>
      <c r="Q21">
        <v>0.75536062000000004</v>
      </c>
      <c r="R21">
        <v>0.40609137000000001</v>
      </c>
      <c r="S21">
        <v>6.9958847000000005E-2</v>
      </c>
      <c r="T21">
        <v>93.5908910419313</v>
      </c>
      <c r="U21">
        <v>3.0857143648475001</v>
      </c>
      <c r="V21">
        <v>3.37907710989453</v>
      </c>
      <c r="W21">
        <v>3.8807874763021801</v>
      </c>
      <c r="X21">
        <v>4.7732992172241202</v>
      </c>
    </row>
    <row r="22" spans="1:24" x14ac:dyDescent="0.45">
      <c r="A22">
        <v>2008</v>
      </c>
      <c r="B22" t="s">
        <v>56</v>
      </c>
      <c r="C22" t="s">
        <v>47</v>
      </c>
      <c r="D22">
        <v>15</v>
      </c>
      <c r="E22">
        <v>6</v>
      </c>
      <c r="F22">
        <v>0</v>
      </c>
      <c r="G22">
        <v>33</v>
      </c>
      <c r="H22">
        <v>33</v>
      </c>
      <c r="I22">
        <f t="shared" si="2"/>
        <v>21</v>
      </c>
      <c r="J22" s="2">
        <f t="shared" si="3"/>
        <v>0.63636363636363635</v>
      </c>
      <c r="K22">
        <v>200</v>
      </c>
      <c r="L22" s="1">
        <f t="shared" si="1"/>
        <v>6.0606060606060606</v>
      </c>
      <c r="M22">
        <v>5.3550004085541003</v>
      </c>
      <c r="N22">
        <v>2.2050001682281599</v>
      </c>
      <c r="O22">
        <v>0.81000006179810002</v>
      </c>
      <c r="P22">
        <v>0.29692307692307601</v>
      </c>
      <c r="Q22">
        <v>0.73591253000000001</v>
      </c>
      <c r="R22">
        <v>0.458015267</v>
      </c>
      <c r="S22">
        <v>8.5714285000000001E-2</v>
      </c>
      <c r="T22">
        <v>91.489566940197804</v>
      </c>
      <c r="U22">
        <v>3.7800002883911299</v>
      </c>
      <c r="V22">
        <v>3.8920183380126998</v>
      </c>
      <c r="W22">
        <v>4.1069203343465697</v>
      </c>
      <c r="X22">
        <v>2.8451941013336102</v>
      </c>
    </row>
    <row r="23" spans="1:24" x14ac:dyDescent="0.45">
      <c r="A23">
        <v>2008</v>
      </c>
      <c r="B23" t="s">
        <v>57</v>
      </c>
      <c r="C23" t="s">
        <v>58</v>
      </c>
      <c r="D23">
        <v>16</v>
      </c>
      <c r="E23">
        <v>7</v>
      </c>
      <c r="F23">
        <v>0</v>
      </c>
      <c r="G23">
        <v>34</v>
      </c>
      <c r="H23">
        <v>34</v>
      </c>
      <c r="I23">
        <f t="shared" si="2"/>
        <v>23</v>
      </c>
      <c r="J23" s="2">
        <f t="shared" si="3"/>
        <v>0.67647058823529416</v>
      </c>
      <c r="K23">
        <v>234.1</v>
      </c>
      <c r="L23" s="1">
        <f t="shared" si="1"/>
        <v>6.8852941176470583</v>
      </c>
      <c r="M23">
        <v>7.9118061999300604</v>
      </c>
      <c r="N23">
        <v>2.41963005143492</v>
      </c>
      <c r="O23">
        <v>0.883357002904813</v>
      </c>
      <c r="P23">
        <v>0.27395209580838298</v>
      </c>
      <c r="Q23">
        <v>0.82641195999999995</v>
      </c>
      <c r="R23">
        <v>0.41246290800000002</v>
      </c>
      <c r="S23">
        <v>9.3877551000000004E-2</v>
      </c>
      <c r="T23">
        <v>91.975370553359596</v>
      </c>
      <c r="U23">
        <v>2.5348505300746802</v>
      </c>
      <c r="V23">
        <v>3.5075516918922101</v>
      </c>
      <c r="W23">
        <v>3.6105835308856999</v>
      </c>
      <c r="X23">
        <v>5.2083187103271396</v>
      </c>
    </row>
    <row r="24" spans="1:24" x14ac:dyDescent="0.45">
      <c r="A24">
        <v>2008</v>
      </c>
      <c r="B24" t="s">
        <v>59</v>
      </c>
      <c r="C24" t="s">
        <v>37</v>
      </c>
      <c r="D24">
        <v>12</v>
      </c>
      <c r="E24">
        <v>16</v>
      </c>
      <c r="F24">
        <v>0</v>
      </c>
      <c r="G24">
        <v>33</v>
      </c>
      <c r="H24">
        <v>33</v>
      </c>
      <c r="I24">
        <f t="shared" si="2"/>
        <v>28</v>
      </c>
      <c r="J24" s="2">
        <f t="shared" si="3"/>
        <v>0.84848484848484851</v>
      </c>
      <c r="K24">
        <v>208.1</v>
      </c>
      <c r="L24" s="1">
        <f t="shared" si="1"/>
        <v>6.3060606060606057</v>
      </c>
      <c r="M24">
        <v>8.6399995781250194</v>
      </c>
      <c r="N24">
        <v>2.6351998713281302</v>
      </c>
      <c r="O24">
        <v>1.0799999472656201</v>
      </c>
      <c r="P24">
        <v>0.31605351170568502</v>
      </c>
      <c r="Q24">
        <v>0.68292682999999998</v>
      </c>
      <c r="R24">
        <v>0.382352941</v>
      </c>
      <c r="S24">
        <v>9.8039214999999999E-2</v>
      </c>
      <c r="T24">
        <v>92.621878798622305</v>
      </c>
      <c r="U24">
        <v>4.6655997721875098</v>
      </c>
      <c r="V24">
        <v>3.7368182504980401</v>
      </c>
      <c r="W24">
        <v>3.7912182701696899</v>
      </c>
      <c r="X24">
        <v>4.7615733146667401</v>
      </c>
    </row>
    <row r="25" spans="1:24" x14ac:dyDescent="0.45">
      <c r="A25">
        <v>2008</v>
      </c>
      <c r="B25" t="s">
        <v>60</v>
      </c>
      <c r="C25" t="s">
        <v>29</v>
      </c>
      <c r="D25">
        <v>17</v>
      </c>
      <c r="E25">
        <v>9</v>
      </c>
      <c r="F25">
        <v>0</v>
      </c>
      <c r="G25">
        <v>34</v>
      </c>
      <c r="H25">
        <v>34</v>
      </c>
      <c r="I25">
        <f t="shared" si="2"/>
        <v>26</v>
      </c>
      <c r="J25" s="2">
        <f t="shared" si="3"/>
        <v>0.76470588235294112</v>
      </c>
      <c r="K25">
        <v>204.2</v>
      </c>
      <c r="L25" s="1">
        <f t="shared" si="1"/>
        <v>6.0058823529411764</v>
      </c>
      <c r="M25">
        <v>8.0912050106482205</v>
      </c>
      <c r="N25">
        <v>2.81433217761677</v>
      </c>
      <c r="O25">
        <v>1.4071660888083799</v>
      </c>
      <c r="P25">
        <v>0.27003484320557403</v>
      </c>
      <c r="Q25">
        <v>0.75984991000000002</v>
      </c>
      <c r="R25">
        <v>0.33557046899999998</v>
      </c>
      <c r="S25">
        <v>0.120754716</v>
      </c>
      <c r="T25">
        <v>87.824505619423405</v>
      </c>
      <c r="U25">
        <v>4.0895764455993699</v>
      </c>
      <c r="V25">
        <v>4.4072625480118903</v>
      </c>
      <c r="W25">
        <v>4.0824557840205697</v>
      </c>
      <c r="X25">
        <v>2.9155149459838801</v>
      </c>
    </row>
    <row r="26" spans="1:24" x14ac:dyDescent="0.45">
      <c r="A26">
        <v>2008</v>
      </c>
      <c r="B26" t="s">
        <v>61</v>
      </c>
      <c r="C26" t="s">
        <v>62</v>
      </c>
      <c r="D26">
        <v>20</v>
      </c>
      <c r="E26">
        <v>9</v>
      </c>
      <c r="F26">
        <v>0</v>
      </c>
      <c r="G26">
        <v>34</v>
      </c>
      <c r="H26">
        <v>34</v>
      </c>
      <c r="I26">
        <f t="shared" si="2"/>
        <v>29</v>
      </c>
      <c r="J26" s="2">
        <f t="shared" si="3"/>
        <v>0.8529411764705882</v>
      </c>
      <c r="K26">
        <v>200.1</v>
      </c>
      <c r="L26" s="1">
        <f t="shared" si="1"/>
        <v>5.8852941176470583</v>
      </c>
      <c r="M26">
        <v>6.7387688898925999</v>
      </c>
      <c r="N26">
        <v>1.39267890391113</v>
      </c>
      <c r="O26">
        <v>0.763727140854494</v>
      </c>
      <c r="P26">
        <v>0.32137030995105997</v>
      </c>
      <c r="Q26">
        <v>0.73298428999999998</v>
      </c>
      <c r="R26">
        <v>0.484702093</v>
      </c>
      <c r="S26">
        <v>9.2391303999999994E-2</v>
      </c>
      <c r="T26">
        <v>86.550081380208297</v>
      </c>
      <c r="U26">
        <v>3.3693844449463</v>
      </c>
      <c r="V26">
        <v>3.3217021450781199</v>
      </c>
      <c r="W26">
        <v>3.4299596439456099</v>
      </c>
      <c r="X26">
        <v>3.6149446964263898</v>
      </c>
    </row>
    <row r="27" spans="1:24" x14ac:dyDescent="0.45">
      <c r="A27">
        <v>2008</v>
      </c>
      <c r="B27" t="s">
        <v>63</v>
      </c>
      <c r="C27" t="s">
        <v>62</v>
      </c>
      <c r="D27">
        <v>14</v>
      </c>
      <c r="E27">
        <v>14</v>
      </c>
      <c r="F27">
        <v>0</v>
      </c>
      <c r="G27">
        <v>33</v>
      </c>
      <c r="H27">
        <v>33</v>
      </c>
      <c r="I27">
        <f t="shared" si="2"/>
        <v>28</v>
      </c>
      <c r="J27" s="2">
        <f t="shared" si="3"/>
        <v>0.84848484848484851</v>
      </c>
      <c r="K27">
        <v>204</v>
      </c>
      <c r="L27" s="1">
        <f t="shared" si="1"/>
        <v>6.1818181818181817</v>
      </c>
      <c r="M27">
        <v>6.9705877139081904</v>
      </c>
      <c r="N27">
        <v>2.4264704067401901</v>
      </c>
      <c r="O27">
        <v>0.83823523141933998</v>
      </c>
      <c r="P27">
        <v>0.33333333333333298</v>
      </c>
      <c r="Q27">
        <v>0.68181818000000005</v>
      </c>
      <c r="R27">
        <v>0.51477449399999997</v>
      </c>
      <c r="S27">
        <v>0.10326086900000001</v>
      </c>
      <c r="T27">
        <v>89.427232654816507</v>
      </c>
      <c r="U27">
        <v>4.5441173071680003</v>
      </c>
      <c r="V27">
        <v>3.70554764889516</v>
      </c>
      <c r="W27">
        <v>3.68440836153431</v>
      </c>
      <c r="X27">
        <v>3.3153486251831001</v>
      </c>
    </row>
    <row r="28" spans="1:24" x14ac:dyDescent="0.45">
      <c r="A28">
        <v>2008</v>
      </c>
      <c r="B28" t="s">
        <v>64</v>
      </c>
      <c r="C28" t="s">
        <v>65</v>
      </c>
      <c r="D28">
        <v>10</v>
      </c>
      <c r="E28">
        <v>17</v>
      </c>
      <c r="F28">
        <v>0</v>
      </c>
      <c r="G28">
        <v>32</v>
      </c>
      <c r="H28">
        <v>32</v>
      </c>
      <c r="I28">
        <f t="shared" si="2"/>
        <v>27</v>
      </c>
      <c r="J28" s="2">
        <f t="shared" si="3"/>
        <v>0.84375</v>
      </c>
      <c r="K28">
        <v>180</v>
      </c>
      <c r="L28" s="1">
        <f t="shared" si="1"/>
        <v>5.625</v>
      </c>
      <c r="M28">
        <v>5.9999994913737398</v>
      </c>
      <c r="N28">
        <v>5.0999995676676697</v>
      </c>
      <c r="O28">
        <v>0.79999993218316501</v>
      </c>
      <c r="P28">
        <v>0.29513888888888801</v>
      </c>
      <c r="Q28">
        <v>0.65652818999999996</v>
      </c>
      <c r="R28">
        <v>0.36379310300000001</v>
      </c>
      <c r="S28">
        <v>6.8085106000000006E-2</v>
      </c>
      <c r="T28">
        <v>85.592646316851599</v>
      </c>
      <c r="U28">
        <v>5.1499995634291196</v>
      </c>
      <c r="V28">
        <v>4.7209070342264097</v>
      </c>
      <c r="W28">
        <v>5.2873195009489402</v>
      </c>
      <c r="X28">
        <v>1.2934372425079299</v>
      </c>
    </row>
    <row r="29" spans="1:24" x14ac:dyDescent="0.45">
      <c r="A29">
        <v>2008</v>
      </c>
      <c r="B29" t="s">
        <v>66</v>
      </c>
      <c r="C29" t="s">
        <v>67</v>
      </c>
      <c r="D29">
        <v>10</v>
      </c>
      <c r="E29">
        <v>13</v>
      </c>
      <c r="F29">
        <v>0</v>
      </c>
      <c r="G29">
        <v>30</v>
      </c>
      <c r="H29">
        <v>30</v>
      </c>
      <c r="I29">
        <f t="shared" si="2"/>
        <v>23</v>
      </c>
      <c r="J29" s="2">
        <f t="shared" si="3"/>
        <v>0.76666666666666672</v>
      </c>
      <c r="K29">
        <v>190</v>
      </c>
      <c r="L29" s="1">
        <f t="shared" si="1"/>
        <v>6.333333333333333</v>
      </c>
      <c r="M29">
        <v>7.7210532516522203</v>
      </c>
      <c r="N29">
        <v>3.0789476156895299</v>
      </c>
      <c r="O29">
        <v>1.3736843208461</v>
      </c>
      <c r="P29">
        <v>0.303249097472924</v>
      </c>
      <c r="Q29">
        <v>0.72559366999999997</v>
      </c>
      <c r="R29">
        <v>0.47120418800000002</v>
      </c>
      <c r="S29">
        <v>0.156756756</v>
      </c>
      <c r="T29">
        <v>91.201611111111106</v>
      </c>
      <c r="U29">
        <v>4.5473687862491596</v>
      </c>
      <c r="V29">
        <v>4.5214920758276502</v>
      </c>
      <c r="W29">
        <v>3.8215264371003199</v>
      </c>
      <c r="X29">
        <v>1.7738177776336601</v>
      </c>
    </row>
    <row r="30" spans="1:24" x14ac:dyDescent="0.45">
      <c r="A30">
        <v>2008</v>
      </c>
      <c r="B30" t="s">
        <v>68</v>
      </c>
      <c r="C30" t="s">
        <v>31</v>
      </c>
      <c r="D30">
        <v>14</v>
      </c>
      <c r="E30">
        <v>8</v>
      </c>
      <c r="F30">
        <v>0</v>
      </c>
      <c r="G30">
        <v>29</v>
      </c>
      <c r="H30">
        <v>29</v>
      </c>
      <c r="I30">
        <f t="shared" si="2"/>
        <v>22</v>
      </c>
      <c r="J30" s="2">
        <f t="shared" si="3"/>
        <v>0.75862068965517238</v>
      </c>
      <c r="K30">
        <v>171</v>
      </c>
      <c r="L30" s="1">
        <f t="shared" si="1"/>
        <v>5.8965517241379306</v>
      </c>
      <c r="M30">
        <v>6.6842099298657898</v>
      </c>
      <c r="N30">
        <v>3.42105232630926</v>
      </c>
      <c r="O30">
        <v>1.3684209305237001</v>
      </c>
      <c r="P30">
        <v>0.30343511450381599</v>
      </c>
      <c r="Q30">
        <v>0.72178478000000001</v>
      </c>
      <c r="R30">
        <v>0.42673992599999999</v>
      </c>
      <c r="S30">
        <v>0.125</v>
      </c>
      <c r="T30">
        <v>92.876685512869003</v>
      </c>
      <c r="U30">
        <v>4.7368416825820496</v>
      </c>
      <c r="V30">
        <v>5.0267549530621203</v>
      </c>
      <c r="W30">
        <v>4.6544888310430803</v>
      </c>
      <c r="X30">
        <v>1.3853526115417401</v>
      </c>
    </row>
    <row r="31" spans="1:24" x14ac:dyDescent="0.45">
      <c r="A31">
        <v>2008</v>
      </c>
      <c r="B31" t="s">
        <v>69</v>
      </c>
      <c r="C31" t="s">
        <v>27</v>
      </c>
      <c r="D31">
        <v>12</v>
      </c>
      <c r="E31">
        <v>12</v>
      </c>
      <c r="F31">
        <v>0</v>
      </c>
      <c r="G31">
        <v>33</v>
      </c>
      <c r="H31">
        <v>33</v>
      </c>
      <c r="I31">
        <f t="shared" si="2"/>
        <v>24</v>
      </c>
      <c r="J31" s="2">
        <f t="shared" si="3"/>
        <v>0.72727272727272729</v>
      </c>
      <c r="K31">
        <v>190.1</v>
      </c>
      <c r="L31" s="1">
        <f t="shared" si="1"/>
        <v>5.7606060606060607</v>
      </c>
      <c r="M31">
        <v>7.6602453885920596</v>
      </c>
      <c r="N31">
        <v>3.3572680406792301</v>
      </c>
      <c r="O31">
        <v>0.99299477259526703</v>
      </c>
      <c r="P31">
        <v>0.305206463195691</v>
      </c>
      <c r="Q31">
        <v>0.71136549000000004</v>
      </c>
      <c r="R31">
        <v>0.38750000000000001</v>
      </c>
      <c r="S31">
        <v>9.6774192999999994E-2</v>
      </c>
      <c r="T31">
        <v>89.551252023157303</v>
      </c>
      <c r="U31">
        <v>4.3029773479128197</v>
      </c>
      <c r="V31">
        <v>4.1722985179862402</v>
      </c>
      <c r="W31">
        <v>4.2417192336095804</v>
      </c>
      <c r="X31">
        <v>2.5778844356536799</v>
      </c>
    </row>
    <row r="32" spans="1:24" x14ac:dyDescent="0.45">
      <c r="A32">
        <v>2008</v>
      </c>
      <c r="B32" t="s">
        <v>70</v>
      </c>
      <c r="C32" t="s">
        <v>71</v>
      </c>
      <c r="D32">
        <v>15</v>
      </c>
      <c r="E32">
        <v>11</v>
      </c>
      <c r="F32">
        <v>0</v>
      </c>
      <c r="G32">
        <v>34</v>
      </c>
      <c r="H32">
        <v>34</v>
      </c>
      <c r="I32">
        <f t="shared" si="2"/>
        <v>26</v>
      </c>
      <c r="J32" s="2">
        <f t="shared" si="3"/>
        <v>0.76470588235294112</v>
      </c>
      <c r="K32">
        <v>200</v>
      </c>
      <c r="L32" s="1">
        <f t="shared" si="1"/>
        <v>5.882352941176471</v>
      </c>
      <c r="M32">
        <v>7.3350005596161303</v>
      </c>
      <c r="N32">
        <v>3.06000023345949</v>
      </c>
      <c r="O32">
        <v>1.3050000995636</v>
      </c>
      <c r="P32">
        <v>0.31404958677685901</v>
      </c>
      <c r="Q32">
        <v>0.70126783000000004</v>
      </c>
      <c r="R32">
        <v>0.41451612900000001</v>
      </c>
      <c r="S32">
        <v>0.13122171899999999</v>
      </c>
      <c r="T32">
        <v>89.240089945961302</v>
      </c>
      <c r="U32">
        <v>4.77000036392214</v>
      </c>
      <c r="V32">
        <v>4.4970183841705396</v>
      </c>
      <c r="W32">
        <v>4.0694628161522104</v>
      </c>
      <c r="X32">
        <v>2.2770476341247501</v>
      </c>
    </row>
    <row r="33" spans="1:24" x14ac:dyDescent="0.45">
      <c r="A33">
        <v>2008</v>
      </c>
      <c r="B33" t="s">
        <v>72</v>
      </c>
      <c r="C33" t="s">
        <v>73</v>
      </c>
      <c r="D33">
        <v>10</v>
      </c>
      <c r="E33">
        <v>11</v>
      </c>
      <c r="F33">
        <v>0</v>
      </c>
      <c r="G33">
        <v>27</v>
      </c>
      <c r="H33">
        <v>27</v>
      </c>
      <c r="I33">
        <f t="shared" si="2"/>
        <v>21</v>
      </c>
      <c r="J33" s="2">
        <f t="shared" si="3"/>
        <v>0.77777777777777779</v>
      </c>
      <c r="K33">
        <v>173.2</v>
      </c>
      <c r="L33" s="1">
        <f t="shared" si="1"/>
        <v>6.4148148148148145</v>
      </c>
      <c r="M33">
        <v>8.6026868881639391</v>
      </c>
      <c r="N33">
        <v>3.0575814843474198</v>
      </c>
      <c r="O33">
        <v>0.88099805481197002</v>
      </c>
      <c r="P33">
        <v>0.27922077922077898</v>
      </c>
      <c r="Q33">
        <v>0.82169709999999996</v>
      </c>
      <c r="R33">
        <v>0.40557939900000001</v>
      </c>
      <c r="S33">
        <v>9.7142856999999999E-2</v>
      </c>
      <c r="T33">
        <v>92.653537888600994</v>
      </c>
      <c r="U33">
        <v>2.8502878243916601</v>
      </c>
      <c r="V33">
        <v>3.5984290149297502</v>
      </c>
      <c r="W33">
        <v>3.6549568251150202</v>
      </c>
      <c r="X33">
        <v>3.6048126220703098</v>
      </c>
    </row>
    <row r="34" spans="1:24" x14ac:dyDescent="0.45">
      <c r="A34">
        <v>2008</v>
      </c>
      <c r="B34" t="s">
        <v>74</v>
      </c>
      <c r="C34" t="s">
        <v>75</v>
      </c>
      <c r="D34">
        <v>14</v>
      </c>
      <c r="E34">
        <v>11</v>
      </c>
      <c r="F34">
        <v>0</v>
      </c>
      <c r="G34">
        <v>34</v>
      </c>
      <c r="H34">
        <v>34</v>
      </c>
      <c r="I34">
        <f t="shared" si="2"/>
        <v>25</v>
      </c>
      <c r="J34" s="2">
        <f t="shared" si="3"/>
        <v>0.73529411764705888</v>
      </c>
      <c r="K34">
        <v>210.1</v>
      </c>
      <c r="L34" s="1">
        <f t="shared" si="1"/>
        <v>6.1794117647058826</v>
      </c>
      <c r="M34">
        <v>7.8304280815893001</v>
      </c>
      <c r="N34">
        <v>3.1236133877377998</v>
      </c>
      <c r="O34">
        <v>0.81299526530162103</v>
      </c>
      <c r="P34">
        <v>0.30278232405891897</v>
      </c>
      <c r="Q34">
        <v>0.71485622999999998</v>
      </c>
      <c r="R34">
        <v>0.39158576</v>
      </c>
      <c r="S34">
        <v>7.9166665999999997E-2</v>
      </c>
      <c r="T34">
        <v>93.171959368250498</v>
      </c>
      <c r="U34">
        <v>3.97939787752899</v>
      </c>
      <c r="V34">
        <v>3.6074541076910598</v>
      </c>
      <c r="W34">
        <v>3.93811508550893</v>
      </c>
      <c r="X34">
        <v>4.1805739402770996</v>
      </c>
    </row>
    <row r="35" spans="1:24" x14ac:dyDescent="0.45">
      <c r="A35">
        <v>2008</v>
      </c>
      <c r="B35" t="s">
        <v>76</v>
      </c>
      <c r="C35" t="s">
        <v>67</v>
      </c>
      <c r="D35">
        <v>16</v>
      </c>
      <c r="E35">
        <v>7</v>
      </c>
      <c r="F35">
        <v>0</v>
      </c>
      <c r="G35">
        <v>33</v>
      </c>
      <c r="H35">
        <v>33</v>
      </c>
      <c r="I35">
        <f t="shared" si="2"/>
        <v>23</v>
      </c>
      <c r="J35" s="2">
        <f t="shared" si="3"/>
        <v>0.69696969696969702</v>
      </c>
      <c r="K35">
        <v>196.1</v>
      </c>
      <c r="L35" s="1">
        <f t="shared" si="1"/>
        <v>5.9424242424242424</v>
      </c>
      <c r="M35">
        <v>5.6383698267073097</v>
      </c>
      <c r="N35">
        <v>2.8421051159012398</v>
      </c>
      <c r="O35">
        <v>0.91680810190362805</v>
      </c>
      <c r="P35">
        <v>0.28639999999999999</v>
      </c>
      <c r="Q35">
        <v>0.76639343999999998</v>
      </c>
      <c r="R35">
        <v>0.43898573600000002</v>
      </c>
      <c r="S35">
        <v>9.0497736999999995E-2</v>
      </c>
      <c r="T35">
        <v>81.698396070075702</v>
      </c>
      <c r="U35">
        <v>3.7130728127096901</v>
      </c>
      <c r="V35">
        <v>4.3187754341601003</v>
      </c>
      <c r="W35">
        <v>4.4791602794341099</v>
      </c>
      <c r="X35">
        <v>2.5321071147918701</v>
      </c>
    </row>
    <row r="36" spans="1:24" x14ac:dyDescent="0.45">
      <c r="A36">
        <v>2008</v>
      </c>
      <c r="B36" t="s">
        <v>77</v>
      </c>
      <c r="C36" t="s">
        <v>27</v>
      </c>
      <c r="D36">
        <v>13</v>
      </c>
      <c r="E36">
        <v>11</v>
      </c>
      <c r="F36">
        <v>0</v>
      </c>
      <c r="G36">
        <v>31</v>
      </c>
      <c r="H36">
        <v>31</v>
      </c>
      <c r="I36">
        <f t="shared" si="2"/>
        <v>24</v>
      </c>
      <c r="J36" s="2">
        <f t="shared" si="3"/>
        <v>0.77419354838709675</v>
      </c>
      <c r="K36">
        <v>180</v>
      </c>
      <c r="L36" s="1">
        <f t="shared" si="1"/>
        <v>5.806451612903226</v>
      </c>
      <c r="M36">
        <v>3.3500002129872701</v>
      </c>
      <c r="N36">
        <v>2.1500001366933201</v>
      </c>
      <c r="O36">
        <v>1.2500000794728601</v>
      </c>
      <c r="P36">
        <v>0.344213649851632</v>
      </c>
      <c r="Q36">
        <v>0.64794006999999998</v>
      </c>
      <c r="R36">
        <v>0.44460641299999998</v>
      </c>
      <c r="S36">
        <v>0.107296137</v>
      </c>
      <c r="T36">
        <v>84.603006228885107</v>
      </c>
      <c r="U36">
        <v>6.0500003846486603</v>
      </c>
      <c r="V36">
        <v>4.9431295062877503</v>
      </c>
      <c r="W36">
        <v>4.8448869673728199</v>
      </c>
      <c r="X36">
        <v>0.93251767754554704</v>
      </c>
    </row>
    <row r="37" spans="1:24" x14ac:dyDescent="0.45">
      <c r="A37">
        <v>2008</v>
      </c>
      <c r="B37" t="s">
        <v>78</v>
      </c>
      <c r="C37" t="s">
        <v>79</v>
      </c>
      <c r="D37">
        <v>9</v>
      </c>
      <c r="E37">
        <v>13</v>
      </c>
      <c r="F37">
        <v>0</v>
      </c>
      <c r="G37">
        <v>30</v>
      </c>
      <c r="H37">
        <v>30</v>
      </c>
      <c r="I37">
        <f t="shared" si="2"/>
        <v>22</v>
      </c>
      <c r="J37" s="2">
        <f t="shared" si="3"/>
        <v>0.73333333333333328</v>
      </c>
      <c r="K37">
        <v>173.2</v>
      </c>
      <c r="L37" s="1">
        <f t="shared" si="1"/>
        <v>5.7733333333333325</v>
      </c>
      <c r="M37">
        <v>4.2495200290930297</v>
      </c>
      <c r="N37">
        <v>3.6794624642146898</v>
      </c>
      <c r="O37">
        <v>1.1401151297566601</v>
      </c>
      <c r="P37">
        <v>0.31772575250836099</v>
      </c>
      <c r="Q37">
        <v>0.66615619999999998</v>
      </c>
      <c r="R37">
        <v>0.41487603299999998</v>
      </c>
      <c r="S37">
        <v>9.6491227999999998E-2</v>
      </c>
      <c r="T37">
        <v>88.040023133626093</v>
      </c>
      <c r="U37">
        <v>5.7005756487833299</v>
      </c>
      <c r="V37">
        <v>5.2164711940288599</v>
      </c>
      <c r="W37">
        <v>5.3012403246742199</v>
      </c>
      <c r="X37">
        <v>0.88232839107513406</v>
      </c>
    </row>
    <row r="38" spans="1:24" x14ac:dyDescent="0.45">
      <c r="A38">
        <v>2008</v>
      </c>
      <c r="B38" t="s">
        <v>80</v>
      </c>
      <c r="C38" t="s">
        <v>44</v>
      </c>
      <c r="D38">
        <v>20</v>
      </c>
      <c r="E38">
        <v>11</v>
      </c>
      <c r="F38">
        <v>0</v>
      </c>
      <c r="G38">
        <v>33</v>
      </c>
      <c r="H38">
        <v>33</v>
      </c>
      <c r="I38">
        <f t="shared" si="2"/>
        <v>31</v>
      </c>
      <c r="J38" s="2">
        <f t="shared" si="3"/>
        <v>0.93939393939393945</v>
      </c>
      <c r="K38">
        <v>243.2</v>
      </c>
      <c r="L38" s="1">
        <f t="shared" si="1"/>
        <v>7.3696969696969692</v>
      </c>
      <c r="M38">
        <v>7.5348830918019596</v>
      </c>
      <c r="N38">
        <v>1.4404923557856599</v>
      </c>
      <c r="O38">
        <v>0.66484262574723096</v>
      </c>
      <c r="P38">
        <v>0.28429985855728401</v>
      </c>
      <c r="Q38">
        <v>0.74346405000000004</v>
      </c>
      <c r="R38">
        <v>0.53661971799999997</v>
      </c>
      <c r="S38">
        <v>9.4240836999999994E-2</v>
      </c>
      <c r="T38">
        <v>87.274938964843699</v>
      </c>
      <c r="U38">
        <v>2.8071133087105302</v>
      </c>
      <c r="V38">
        <v>3.0458349766916899</v>
      </c>
      <c r="W38">
        <v>3.1193791494378802</v>
      </c>
      <c r="X38">
        <v>6.47670221328735</v>
      </c>
    </row>
    <row r="39" spans="1:24" x14ac:dyDescent="0.45">
      <c r="A39">
        <v>2008</v>
      </c>
      <c r="B39" t="s">
        <v>81</v>
      </c>
      <c r="C39" t="s">
        <v>71</v>
      </c>
      <c r="D39">
        <v>6</v>
      </c>
      <c r="E39">
        <v>17</v>
      </c>
      <c r="F39">
        <v>0</v>
      </c>
      <c r="G39">
        <v>29</v>
      </c>
      <c r="H39">
        <v>29</v>
      </c>
      <c r="I39">
        <f t="shared" si="2"/>
        <v>23</v>
      </c>
      <c r="J39" s="2">
        <f t="shared" si="3"/>
        <v>0.7931034482758621</v>
      </c>
      <c r="K39">
        <v>180.1</v>
      </c>
      <c r="L39" s="1">
        <f t="shared" si="1"/>
        <v>6.2103448275862068</v>
      </c>
      <c r="M39">
        <v>7.1866921231809098</v>
      </c>
      <c r="N39">
        <v>2.44547162524906</v>
      </c>
      <c r="O39">
        <v>1.7467654466064699</v>
      </c>
      <c r="P39">
        <v>0.306569343065693</v>
      </c>
      <c r="Q39">
        <v>0.73170732000000005</v>
      </c>
      <c r="R39">
        <v>0.33978873199999998</v>
      </c>
      <c r="S39">
        <v>0.139442231</v>
      </c>
      <c r="T39">
        <v>90.208273565573705</v>
      </c>
      <c r="U39">
        <v>4.8909432504981201</v>
      </c>
      <c r="V39">
        <v>4.9065101622961897</v>
      </c>
      <c r="W39">
        <v>4.21921352792722</v>
      </c>
      <c r="X39">
        <v>1.0644245147705</v>
      </c>
    </row>
    <row r="40" spans="1:24" x14ac:dyDescent="0.45">
      <c r="A40">
        <v>2008</v>
      </c>
      <c r="B40" t="s">
        <v>82</v>
      </c>
      <c r="C40" t="s">
        <v>39</v>
      </c>
      <c r="D40">
        <v>12</v>
      </c>
      <c r="E40">
        <v>5</v>
      </c>
      <c r="F40">
        <v>0</v>
      </c>
      <c r="G40">
        <v>24</v>
      </c>
      <c r="H40">
        <v>24</v>
      </c>
      <c r="I40">
        <f t="shared" si="2"/>
        <v>17</v>
      </c>
      <c r="J40" s="2">
        <f t="shared" si="3"/>
        <v>0.70833333333333337</v>
      </c>
      <c r="K40">
        <v>163.1</v>
      </c>
      <c r="L40" s="1">
        <f t="shared" si="1"/>
        <v>6.7958333333333334</v>
      </c>
      <c r="M40">
        <v>7.1632648599887796</v>
      </c>
      <c r="N40">
        <v>2.20408149538116</v>
      </c>
      <c r="O40">
        <v>1.4326529719977501</v>
      </c>
      <c r="P40">
        <v>0.28784648187633199</v>
      </c>
      <c r="Q40">
        <v>0.80183276000000003</v>
      </c>
      <c r="R40">
        <v>0.45102040799999998</v>
      </c>
      <c r="S40">
        <v>0.15384615300000001</v>
      </c>
      <c r="T40">
        <v>91.3721807496823</v>
      </c>
      <c r="U40">
        <v>3.7469385421479799</v>
      </c>
      <c r="V40">
        <v>4.52793656043736</v>
      </c>
      <c r="W40">
        <v>3.8232627536517998</v>
      </c>
      <c r="X40">
        <v>1.3760889768600399</v>
      </c>
    </row>
    <row r="41" spans="1:24" x14ac:dyDescent="0.45">
      <c r="A41">
        <v>2008</v>
      </c>
      <c r="B41" t="s">
        <v>83</v>
      </c>
      <c r="C41" t="s">
        <v>58</v>
      </c>
      <c r="D41">
        <v>10</v>
      </c>
      <c r="E41">
        <v>7</v>
      </c>
      <c r="F41">
        <v>0</v>
      </c>
      <c r="G41">
        <v>34</v>
      </c>
      <c r="H41">
        <v>34</v>
      </c>
      <c r="I41">
        <f t="shared" si="2"/>
        <v>17</v>
      </c>
      <c r="J41" s="2">
        <f t="shared" si="3"/>
        <v>0.5</v>
      </c>
      <c r="K41">
        <v>194</v>
      </c>
      <c r="L41" s="1">
        <f t="shared" si="1"/>
        <v>5.7058823529411766</v>
      </c>
      <c r="M41">
        <v>8.3505154639175192</v>
      </c>
      <c r="N41">
        <v>4.8711340206185501</v>
      </c>
      <c r="O41">
        <v>1.1134020618556699</v>
      </c>
      <c r="P41">
        <v>0.27134724857685</v>
      </c>
      <c r="Q41">
        <v>0.73376103000000004</v>
      </c>
      <c r="R41">
        <v>0.31962616799999999</v>
      </c>
      <c r="S41">
        <v>9.7560974999999994E-2</v>
      </c>
      <c r="T41">
        <v>91.966392649903199</v>
      </c>
      <c r="U41">
        <v>4.2216494845360799</v>
      </c>
      <c r="V41">
        <v>4.6784100326066103</v>
      </c>
      <c r="W41">
        <v>4.7426510098515102</v>
      </c>
      <c r="X41">
        <v>1.5784009695053101</v>
      </c>
    </row>
    <row r="42" spans="1:24" x14ac:dyDescent="0.45">
      <c r="A42">
        <v>2008</v>
      </c>
      <c r="B42" t="s">
        <v>84</v>
      </c>
      <c r="C42" t="s">
        <v>49</v>
      </c>
      <c r="D42">
        <v>9</v>
      </c>
      <c r="E42">
        <v>14</v>
      </c>
      <c r="F42">
        <v>0</v>
      </c>
      <c r="G42">
        <v>31</v>
      </c>
      <c r="H42">
        <v>31</v>
      </c>
      <c r="I42">
        <f t="shared" si="2"/>
        <v>23</v>
      </c>
      <c r="J42" s="2">
        <f t="shared" si="3"/>
        <v>0.74193548387096775</v>
      </c>
      <c r="K42">
        <v>166.2</v>
      </c>
      <c r="L42" s="1">
        <f t="shared" si="1"/>
        <v>5.3612903225806452</v>
      </c>
      <c r="M42">
        <v>6.8579997907104504</v>
      </c>
      <c r="N42">
        <v>4.1579998731079097</v>
      </c>
      <c r="O42">
        <v>1.94399994067383</v>
      </c>
      <c r="P42">
        <v>0.32421875</v>
      </c>
      <c r="Q42">
        <v>0.72656922000000002</v>
      </c>
      <c r="R42">
        <v>0.37892791100000001</v>
      </c>
      <c r="S42">
        <v>0.16143497700000001</v>
      </c>
      <c r="T42">
        <v>90.2858463765008</v>
      </c>
      <c r="U42">
        <v>6.0479998154296899</v>
      </c>
      <c r="V42">
        <v>5.8740181963501001</v>
      </c>
      <c r="W42">
        <v>4.8307790369084103</v>
      </c>
      <c r="X42">
        <v>-0.38412916660308799</v>
      </c>
    </row>
    <row r="43" spans="1:24" x14ac:dyDescent="0.45">
      <c r="A43">
        <v>2008</v>
      </c>
      <c r="B43" t="s">
        <v>85</v>
      </c>
      <c r="C43" t="s">
        <v>86</v>
      </c>
      <c r="D43">
        <v>16</v>
      </c>
      <c r="E43">
        <v>9</v>
      </c>
      <c r="F43">
        <v>0</v>
      </c>
      <c r="G43">
        <v>32</v>
      </c>
      <c r="H43">
        <v>32</v>
      </c>
      <c r="I43">
        <f t="shared" si="2"/>
        <v>25</v>
      </c>
      <c r="J43" s="2">
        <f t="shared" si="3"/>
        <v>0.78125</v>
      </c>
      <c r="K43">
        <v>211.1</v>
      </c>
      <c r="L43" s="1">
        <f t="shared" si="1"/>
        <v>6.5968749999999998</v>
      </c>
      <c r="M43">
        <v>4.0883281741055697</v>
      </c>
      <c r="N43">
        <v>2.04416408705278</v>
      </c>
      <c r="O43">
        <v>0.55362777357679704</v>
      </c>
      <c r="P43">
        <v>0.30758620689655097</v>
      </c>
      <c r="Q43">
        <v>0.68939956000000002</v>
      </c>
      <c r="R43">
        <v>0.55910987400000001</v>
      </c>
      <c r="S43">
        <v>7.6470588000000006E-2</v>
      </c>
      <c r="T43">
        <v>92.190913998983703</v>
      </c>
      <c r="U43">
        <v>3.96056791866478</v>
      </c>
      <c r="V43">
        <v>3.76135583460804</v>
      </c>
      <c r="W43">
        <v>4.0226597462123701</v>
      </c>
      <c r="X43">
        <v>4.7492613792419398</v>
      </c>
    </row>
    <row r="44" spans="1:24" x14ac:dyDescent="0.45">
      <c r="A44">
        <v>2008</v>
      </c>
      <c r="B44" t="s">
        <v>87</v>
      </c>
      <c r="C44" t="s">
        <v>88</v>
      </c>
      <c r="D44">
        <v>22</v>
      </c>
      <c r="E44">
        <v>3</v>
      </c>
      <c r="F44">
        <v>0</v>
      </c>
      <c r="G44">
        <v>31</v>
      </c>
      <c r="H44">
        <v>31</v>
      </c>
      <c r="I44">
        <f t="shared" si="2"/>
        <v>25</v>
      </c>
      <c r="J44" s="2">
        <f t="shared" si="3"/>
        <v>0.80645161290322576</v>
      </c>
      <c r="K44">
        <v>223.1</v>
      </c>
      <c r="L44" s="1">
        <f t="shared" si="1"/>
        <v>7.1967741935483867</v>
      </c>
      <c r="M44">
        <v>6.8507464246777499</v>
      </c>
      <c r="N44">
        <v>1.3701492849355501</v>
      </c>
      <c r="O44">
        <v>0.483582100565488</v>
      </c>
      <c r="P44">
        <v>0.30149253731343201</v>
      </c>
      <c r="Q44">
        <v>0.78323454999999997</v>
      </c>
      <c r="R44">
        <v>0.45889387100000001</v>
      </c>
      <c r="S44">
        <v>5.1063828999999998E-2</v>
      </c>
      <c r="T44">
        <v>91.075331340956296</v>
      </c>
      <c r="U44">
        <v>2.5388060279688101</v>
      </c>
      <c r="V44">
        <v>2.8320182731969998</v>
      </c>
      <c r="W44">
        <v>3.5213656888344298</v>
      </c>
      <c r="X44">
        <v>6.7468295097351003</v>
      </c>
    </row>
    <row r="45" spans="1:24" x14ac:dyDescent="0.45">
      <c r="A45">
        <v>2008</v>
      </c>
      <c r="B45" t="s">
        <v>89</v>
      </c>
      <c r="C45" t="s">
        <v>25</v>
      </c>
      <c r="D45">
        <v>22</v>
      </c>
      <c r="E45">
        <v>7</v>
      </c>
      <c r="F45">
        <v>0</v>
      </c>
      <c r="G45">
        <v>34</v>
      </c>
      <c r="H45">
        <v>34</v>
      </c>
      <c r="I45">
        <f t="shared" si="2"/>
        <v>29</v>
      </c>
      <c r="J45" s="2">
        <f t="shared" si="3"/>
        <v>0.8529411764705882</v>
      </c>
      <c r="K45">
        <v>226.2</v>
      </c>
      <c r="L45" s="1">
        <f t="shared" si="1"/>
        <v>6.6529411764705877</v>
      </c>
      <c r="M45">
        <v>7.2661767966854596</v>
      </c>
      <c r="N45">
        <v>2.5808824687680598</v>
      </c>
      <c r="O45">
        <v>0.51617649375361196</v>
      </c>
      <c r="P45">
        <v>0.28763040238449999</v>
      </c>
      <c r="Q45">
        <v>0.70996979000000005</v>
      </c>
      <c r="R45">
        <v>0.64371257400000004</v>
      </c>
      <c r="S45">
        <v>9.5588234999999994E-2</v>
      </c>
      <c r="T45">
        <v>87.5969780815972</v>
      </c>
      <c r="U45">
        <v>3.2955883831961401</v>
      </c>
      <c r="V45">
        <v>3.2820182867611098</v>
      </c>
      <c r="W45">
        <v>3.3278026134864001</v>
      </c>
      <c r="X45">
        <v>5.4627785682678196</v>
      </c>
    </row>
    <row r="46" spans="1:24" x14ac:dyDescent="0.45">
      <c r="A46">
        <v>2008</v>
      </c>
      <c r="B46" t="s">
        <v>90</v>
      </c>
      <c r="C46" t="s">
        <v>47</v>
      </c>
      <c r="D46">
        <v>13</v>
      </c>
      <c r="E46">
        <v>9</v>
      </c>
      <c r="F46">
        <v>0</v>
      </c>
      <c r="G46">
        <v>32</v>
      </c>
      <c r="H46">
        <v>32</v>
      </c>
      <c r="I46">
        <f t="shared" si="2"/>
        <v>22</v>
      </c>
      <c r="J46" s="2">
        <f t="shared" si="3"/>
        <v>0.6875</v>
      </c>
      <c r="K46">
        <v>191.2</v>
      </c>
      <c r="L46" s="1">
        <f t="shared" si="1"/>
        <v>5.9749999999999996</v>
      </c>
      <c r="M46">
        <v>6.29217424699464</v>
      </c>
      <c r="N46">
        <v>2.9113045023408</v>
      </c>
      <c r="O46">
        <v>1.17391310578258</v>
      </c>
      <c r="P46">
        <v>0.26424870466321199</v>
      </c>
      <c r="Q46">
        <v>0.76886792000000004</v>
      </c>
      <c r="R46">
        <v>0.39291736900000002</v>
      </c>
      <c r="S46">
        <v>0.105932203</v>
      </c>
      <c r="T46">
        <v>92.863395340750998</v>
      </c>
      <c r="U46">
        <v>3.7095654142729599</v>
      </c>
      <c r="V46">
        <v>4.5094096574808598</v>
      </c>
      <c r="W46">
        <v>4.4377916028246602</v>
      </c>
      <c r="X46">
        <v>1.7652331590652399</v>
      </c>
    </row>
    <row r="47" spans="1:24" x14ac:dyDescent="0.45">
      <c r="A47">
        <v>2008</v>
      </c>
      <c r="B47" t="s">
        <v>91</v>
      </c>
      <c r="C47" t="s">
        <v>25</v>
      </c>
      <c r="D47">
        <v>16</v>
      </c>
      <c r="E47">
        <v>8</v>
      </c>
      <c r="F47">
        <v>0</v>
      </c>
      <c r="G47">
        <v>33</v>
      </c>
      <c r="H47">
        <v>33</v>
      </c>
      <c r="I47">
        <f t="shared" si="2"/>
        <v>24</v>
      </c>
      <c r="J47" s="2">
        <f t="shared" si="3"/>
        <v>0.72727272727272729</v>
      </c>
      <c r="K47">
        <v>216</v>
      </c>
      <c r="L47" s="1">
        <f t="shared" si="1"/>
        <v>6.5454545454545459</v>
      </c>
      <c r="M47">
        <v>8.5833333333333304</v>
      </c>
      <c r="N47">
        <v>1.6666666666666601</v>
      </c>
      <c r="O47">
        <v>0.79166666666666596</v>
      </c>
      <c r="P47">
        <v>0.30327868852459</v>
      </c>
      <c r="Q47">
        <v>0.73410922000000001</v>
      </c>
      <c r="R47">
        <v>0.442276422</v>
      </c>
      <c r="S47">
        <v>8.9201876999999999E-2</v>
      </c>
      <c r="T47">
        <v>91.527639118620002</v>
      </c>
      <c r="U47">
        <v>3.3333333333333299</v>
      </c>
      <c r="V47">
        <v>3.0070182800292899</v>
      </c>
      <c r="W47">
        <v>3.16413521886009</v>
      </c>
      <c r="X47">
        <v>6.0831422805786097</v>
      </c>
    </row>
    <row r="48" spans="1:24" x14ac:dyDescent="0.45">
      <c r="A48">
        <v>2008</v>
      </c>
      <c r="B48" t="s">
        <v>92</v>
      </c>
      <c r="C48" t="s">
        <v>93</v>
      </c>
      <c r="D48">
        <v>13</v>
      </c>
      <c r="E48">
        <v>11</v>
      </c>
      <c r="F48">
        <v>0</v>
      </c>
      <c r="G48">
        <v>31</v>
      </c>
      <c r="H48">
        <v>31</v>
      </c>
      <c r="I48">
        <f t="shared" si="2"/>
        <v>24</v>
      </c>
      <c r="J48" s="2">
        <f t="shared" si="3"/>
        <v>0.77419354838709675</v>
      </c>
      <c r="K48">
        <v>181.1</v>
      </c>
      <c r="L48" s="1">
        <f t="shared" si="1"/>
        <v>5.8419354838709676</v>
      </c>
      <c r="M48">
        <v>5.31066236054615</v>
      </c>
      <c r="N48">
        <v>3.7720592467430598</v>
      </c>
      <c r="O48">
        <v>1.0919118872150899</v>
      </c>
      <c r="P48">
        <v>0.30139372822299598</v>
      </c>
      <c r="Q48">
        <v>0.75970272999999999</v>
      </c>
      <c r="R48">
        <v>0.39219015200000001</v>
      </c>
      <c r="S48">
        <v>9.3220338E-2</v>
      </c>
      <c r="T48">
        <v>94.793985502405107</v>
      </c>
      <c r="U48">
        <v>4.3676475488603801</v>
      </c>
      <c r="V48">
        <v>4.8195184693617197</v>
      </c>
      <c r="W48">
        <v>4.9588927878635998</v>
      </c>
      <c r="X48">
        <v>1.6731094121932899</v>
      </c>
    </row>
    <row r="49" spans="1:24" x14ac:dyDescent="0.45">
      <c r="A49">
        <v>2008</v>
      </c>
      <c r="B49" t="s">
        <v>94</v>
      </c>
      <c r="C49" t="s">
        <v>95</v>
      </c>
      <c r="D49">
        <v>8</v>
      </c>
      <c r="E49">
        <v>10</v>
      </c>
      <c r="F49">
        <v>0</v>
      </c>
      <c r="G49">
        <v>30</v>
      </c>
      <c r="H49">
        <v>30</v>
      </c>
      <c r="I49">
        <f t="shared" si="2"/>
        <v>18</v>
      </c>
      <c r="J49" s="2">
        <f t="shared" si="3"/>
        <v>0.6</v>
      </c>
      <c r="K49">
        <v>180</v>
      </c>
      <c r="L49" s="1">
        <f t="shared" si="1"/>
        <v>6</v>
      </c>
      <c r="M49">
        <v>4.7500004026625202</v>
      </c>
      <c r="N49">
        <v>4.50000038146975</v>
      </c>
      <c r="O49">
        <v>1.2000001017252599</v>
      </c>
      <c r="P49">
        <v>0.29461279461279399</v>
      </c>
      <c r="Q49">
        <v>0.72421360999999995</v>
      </c>
      <c r="R49">
        <v>0.480263157</v>
      </c>
      <c r="S49">
        <v>0.122448979</v>
      </c>
      <c r="T49">
        <v>93.499685261862098</v>
      </c>
      <c r="U49">
        <v>5.25000044504805</v>
      </c>
      <c r="V49">
        <v>5.6097962678509097</v>
      </c>
      <c r="W49">
        <v>5.3126575551905999</v>
      </c>
      <c r="X49">
        <v>0.13196685910224901</v>
      </c>
    </row>
    <row r="50" spans="1:24" x14ac:dyDescent="0.45">
      <c r="A50">
        <v>2008</v>
      </c>
      <c r="B50" t="s">
        <v>96</v>
      </c>
      <c r="C50" t="s">
        <v>75</v>
      </c>
      <c r="D50">
        <v>13</v>
      </c>
      <c r="E50">
        <v>10</v>
      </c>
      <c r="F50">
        <v>0</v>
      </c>
      <c r="G50">
        <v>32</v>
      </c>
      <c r="H50">
        <v>32</v>
      </c>
      <c r="I50">
        <f t="shared" si="2"/>
        <v>23</v>
      </c>
      <c r="J50" s="2">
        <f t="shared" si="3"/>
        <v>0.71875</v>
      </c>
      <c r="K50">
        <v>202.1</v>
      </c>
      <c r="L50" s="1">
        <f t="shared" si="1"/>
        <v>6.3156249999999998</v>
      </c>
      <c r="M50">
        <v>8.1400331535536203</v>
      </c>
      <c r="N50">
        <v>2.4909391070983702</v>
      </c>
      <c r="O50">
        <v>0.93410216516189104</v>
      </c>
      <c r="P50">
        <v>0.30834752981260599</v>
      </c>
      <c r="Q50">
        <v>0.75236457000000001</v>
      </c>
      <c r="R50">
        <v>0.42666666600000003</v>
      </c>
      <c r="S50">
        <v>9.1304346999999994E-2</v>
      </c>
      <c r="T50">
        <v>94.087898267188294</v>
      </c>
      <c r="U50">
        <v>3.4695223277441598</v>
      </c>
      <c r="V50">
        <v>3.5620018163736602</v>
      </c>
      <c r="W50">
        <v>3.7120486800456298</v>
      </c>
      <c r="X50">
        <v>4.1803722381591797</v>
      </c>
    </row>
    <row r="51" spans="1:24" x14ac:dyDescent="0.45">
      <c r="A51">
        <v>2008</v>
      </c>
      <c r="B51" t="s">
        <v>97</v>
      </c>
      <c r="C51" t="s">
        <v>95</v>
      </c>
      <c r="D51">
        <v>10</v>
      </c>
      <c r="E51">
        <v>12</v>
      </c>
      <c r="F51">
        <v>0</v>
      </c>
      <c r="G51">
        <v>30</v>
      </c>
      <c r="H51">
        <v>30</v>
      </c>
      <c r="I51">
        <f t="shared" si="2"/>
        <v>22</v>
      </c>
      <c r="J51" s="2">
        <f t="shared" si="3"/>
        <v>0.73333333333333328</v>
      </c>
      <c r="K51">
        <v>190.2</v>
      </c>
      <c r="L51" s="1">
        <f t="shared" si="1"/>
        <v>6.34</v>
      </c>
      <c r="M51">
        <v>5.6643355132326896</v>
      </c>
      <c r="N51">
        <v>2.7377621647291299</v>
      </c>
      <c r="O51">
        <v>1.13286710264653</v>
      </c>
      <c r="P51">
        <v>0.25894378194207801</v>
      </c>
      <c r="Q51">
        <v>0.76663451999999999</v>
      </c>
      <c r="R51">
        <v>0.43781094500000001</v>
      </c>
      <c r="S51">
        <v>0.104803493</v>
      </c>
      <c r="T51">
        <v>94.026538394109394</v>
      </c>
      <c r="U51">
        <v>3.6346152876576401</v>
      </c>
      <c r="V51">
        <v>4.5323678930229301</v>
      </c>
      <c r="W51">
        <v>4.4801328964435196</v>
      </c>
      <c r="X51">
        <v>2.2901959419250399</v>
      </c>
    </row>
    <row r="52" spans="1:24" x14ac:dyDescent="0.45">
      <c r="A52">
        <v>2008</v>
      </c>
      <c r="B52" t="s">
        <v>98</v>
      </c>
      <c r="C52" t="s">
        <v>99</v>
      </c>
      <c r="D52">
        <v>7</v>
      </c>
      <c r="E52">
        <v>12</v>
      </c>
      <c r="F52">
        <v>0</v>
      </c>
      <c r="G52">
        <v>31</v>
      </c>
      <c r="H52">
        <v>31</v>
      </c>
      <c r="I52">
        <f t="shared" si="2"/>
        <v>19</v>
      </c>
      <c r="J52" s="2">
        <f t="shared" si="3"/>
        <v>0.61290322580645162</v>
      </c>
      <c r="K52">
        <v>164.1</v>
      </c>
      <c r="L52" s="1">
        <f t="shared" si="1"/>
        <v>5.2935483870967737</v>
      </c>
      <c r="M52">
        <v>7.3935093566247403</v>
      </c>
      <c r="N52">
        <v>4.8742395017748299</v>
      </c>
      <c r="O52">
        <v>0.98580124754996601</v>
      </c>
      <c r="P52">
        <v>0.35057471264367801</v>
      </c>
      <c r="Q52">
        <v>0.69340329999999994</v>
      </c>
      <c r="R52">
        <v>0.379047619</v>
      </c>
      <c r="S52">
        <v>9.1836734000000003E-2</v>
      </c>
      <c r="T52">
        <v>93.349839484554593</v>
      </c>
      <c r="U52">
        <v>5.4219068615248096</v>
      </c>
      <c r="V52">
        <v>4.5742089940375799</v>
      </c>
      <c r="W52">
        <v>4.7233877182599899</v>
      </c>
      <c r="X52">
        <v>2.3118326663970898</v>
      </c>
    </row>
    <row r="53" spans="1:24" x14ac:dyDescent="0.45">
      <c r="A53">
        <v>2008</v>
      </c>
      <c r="B53" t="s">
        <v>100</v>
      </c>
      <c r="C53" t="s">
        <v>39</v>
      </c>
      <c r="D53">
        <v>16</v>
      </c>
      <c r="E53">
        <v>7</v>
      </c>
      <c r="F53">
        <v>0</v>
      </c>
      <c r="G53">
        <v>32</v>
      </c>
      <c r="H53">
        <v>32</v>
      </c>
      <c r="I53">
        <f t="shared" si="2"/>
        <v>23</v>
      </c>
      <c r="J53" s="2">
        <f t="shared" si="3"/>
        <v>0.71875</v>
      </c>
      <c r="K53">
        <v>219</v>
      </c>
      <c r="L53" s="1">
        <f t="shared" si="1"/>
        <v>6.84375</v>
      </c>
      <c r="M53">
        <v>8.7945205479452007</v>
      </c>
      <c r="N53">
        <v>1.93150684931506</v>
      </c>
      <c r="O53">
        <v>0.94520547945205402</v>
      </c>
      <c r="P53">
        <v>0.28925619834710697</v>
      </c>
      <c r="Q53">
        <v>0.74275362</v>
      </c>
      <c r="R53">
        <v>0.387722132</v>
      </c>
      <c r="S53">
        <v>8.9494163000000002E-2</v>
      </c>
      <c r="T53">
        <v>95.297780226700198</v>
      </c>
      <c r="U53">
        <v>3.4931506849314999</v>
      </c>
      <c r="V53">
        <v>3.2964018416731302</v>
      </c>
      <c r="W53">
        <v>3.4789189490621402</v>
      </c>
      <c r="X53">
        <v>5.3458528518676696</v>
      </c>
    </row>
    <row r="54" spans="1:24" x14ac:dyDescent="0.45">
      <c r="A54">
        <v>2008</v>
      </c>
      <c r="B54" t="s">
        <v>101</v>
      </c>
      <c r="C54" t="s">
        <v>33</v>
      </c>
      <c r="D54">
        <v>9</v>
      </c>
      <c r="E54">
        <v>10</v>
      </c>
      <c r="F54">
        <v>0</v>
      </c>
      <c r="G54">
        <v>31</v>
      </c>
      <c r="H54">
        <v>31</v>
      </c>
      <c r="I54">
        <f t="shared" si="2"/>
        <v>19</v>
      </c>
      <c r="J54" s="2">
        <f t="shared" si="3"/>
        <v>0.61290322580645162</v>
      </c>
      <c r="K54">
        <v>183.1</v>
      </c>
      <c r="L54" s="1">
        <f t="shared" si="1"/>
        <v>5.9064516129032256</v>
      </c>
      <c r="M54">
        <v>5.6945456125306704</v>
      </c>
      <c r="N54">
        <v>2.0618182390197202</v>
      </c>
      <c r="O54">
        <v>0.63818183588705801</v>
      </c>
      <c r="P54">
        <v>0.28093645484949797</v>
      </c>
      <c r="Q54">
        <v>0.68460812000000004</v>
      </c>
      <c r="R54">
        <v>0.51260504200000001</v>
      </c>
      <c r="S54">
        <v>7.6470588000000006E-2</v>
      </c>
      <c r="T54">
        <v>92.499433494940902</v>
      </c>
      <c r="U54">
        <v>3.7309091944166402</v>
      </c>
      <c r="V54">
        <v>3.5902001109225599</v>
      </c>
      <c r="W54">
        <v>3.8914122574063699</v>
      </c>
      <c r="X54">
        <v>3.2706978321075399</v>
      </c>
    </row>
    <row r="55" spans="1:24" x14ac:dyDescent="0.45">
      <c r="A55">
        <v>2008</v>
      </c>
      <c r="B55" t="s">
        <v>102</v>
      </c>
      <c r="C55" t="s">
        <v>93</v>
      </c>
      <c r="D55">
        <v>11</v>
      </c>
      <c r="E55">
        <v>9</v>
      </c>
      <c r="F55">
        <v>0</v>
      </c>
      <c r="G55">
        <v>30</v>
      </c>
      <c r="H55">
        <v>30</v>
      </c>
      <c r="I55">
        <f t="shared" si="2"/>
        <v>20</v>
      </c>
      <c r="J55" s="2">
        <f t="shared" si="3"/>
        <v>0.66666666666666663</v>
      </c>
      <c r="K55">
        <v>184.2</v>
      </c>
      <c r="L55" s="1">
        <f t="shared" si="1"/>
        <v>6.14</v>
      </c>
      <c r="M55">
        <v>6.2382664607336302</v>
      </c>
      <c r="N55">
        <v>2.8754509467444</v>
      </c>
      <c r="O55">
        <v>0.92599267776514804</v>
      </c>
      <c r="P55">
        <v>0.26964285714285702</v>
      </c>
      <c r="Q55">
        <v>0.72936659999999998</v>
      </c>
      <c r="R55">
        <v>0.41652021</v>
      </c>
      <c r="S55">
        <v>8.3700440000000001E-2</v>
      </c>
      <c r="T55">
        <v>94.171647135416606</v>
      </c>
      <c r="U55">
        <v>3.7039707110605899</v>
      </c>
      <c r="V55">
        <v>4.1392383856685804</v>
      </c>
      <c r="W55">
        <v>4.4230070467516498</v>
      </c>
      <c r="X55">
        <v>3.34825539588928</v>
      </c>
    </row>
    <row r="56" spans="1:24" x14ac:dyDescent="0.45">
      <c r="A56">
        <v>2008</v>
      </c>
      <c r="B56" t="s">
        <v>103</v>
      </c>
      <c r="C56" t="s">
        <v>86</v>
      </c>
      <c r="D56">
        <v>12</v>
      </c>
      <c r="E56">
        <v>12</v>
      </c>
      <c r="F56">
        <v>0</v>
      </c>
      <c r="G56">
        <v>34</v>
      </c>
      <c r="H56">
        <v>34</v>
      </c>
      <c r="I56">
        <f t="shared" si="2"/>
        <v>24</v>
      </c>
      <c r="J56" s="2">
        <f t="shared" si="3"/>
        <v>0.70588235294117652</v>
      </c>
      <c r="K56">
        <v>198.2</v>
      </c>
      <c r="L56" s="1">
        <f t="shared" si="1"/>
        <v>5.8294117647058821</v>
      </c>
      <c r="M56">
        <v>7.79194610923546</v>
      </c>
      <c r="N56">
        <v>4.66610726308868</v>
      </c>
      <c r="O56">
        <v>0.49832213489296501</v>
      </c>
      <c r="P56">
        <v>0.29895104895104802</v>
      </c>
      <c r="Q56">
        <v>0.70815450999999996</v>
      </c>
      <c r="R56">
        <v>0.54401408399999995</v>
      </c>
      <c r="S56">
        <v>6.9182388999999997E-2</v>
      </c>
      <c r="T56">
        <v>96.021525710978807</v>
      </c>
      <c r="U56">
        <v>3.9865770791437201</v>
      </c>
      <c r="V56">
        <v>3.82664913472858</v>
      </c>
      <c r="W56">
        <v>4.1624564838022202</v>
      </c>
      <c r="X56">
        <v>4.1808233261108398</v>
      </c>
    </row>
    <row r="57" spans="1:24" x14ac:dyDescent="0.45">
      <c r="A57">
        <v>2008</v>
      </c>
      <c r="B57" t="s">
        <v>104</v>
      </c>
      <c r="C57" t="s">
        <v>105</v>
      </c>
      <c r="D57">
        <v>7</v>
      </c>
      <c r="E57">
        <v>16</v>
      </c>
      <c r="F57">
        <v>0</v>
      </c>
      <c r="G57">
        <v>32</v>
      </c>
      <c r="H57">
        <v>32</v>
      </c>
      <c r="I57">
        <f t="shared" si="2"/>
        <v>23</v>
      </c>
      <c r="J57" s="2">
        <f t="shared" si="3"/>
        <v>0.71875</v>
      </c>
      <c r="K57">
        <v>190.1</v>
      </c>
      <c r="L57" s="1">
        <f t="shared" si="1"/>
        <v>5.9406249999999998</v>
      </c>
      <c r="M57">
        <v>5.2486862343656799</v>
      </c>
      <c r="N57">
        <v>4.1138351566649902</v>
      </c>
      <c r="O57">
        <v>0.99299469298810294</v>
      </c>
      <c r="P57">
        <v>0.25605536332179901</v>
      </c>
      <c r="Q57">
        <v>0.72735192000000004</v>
      </c>
      <c r="R57">
        <v>0.34241907999999999</v>
      </c>
      <c r="S57">
        <v>7.8651684999999999E-2</v>
      </c>
      <c r="T57">
        <v>88.376912254280199</v>
      </c>
      <c r="U57">
        <v>4.1611206182358602</v>
      </c>
      <c r="V57">
        <v>4.8185330760567098</v>
      </c>
      <c r="W57">
        <v>5.2344391266002601</v>
      </c>
      <c r="X57">
        <v>1.3654993772506701</v>
      </c>
    </row>
    <row r="58" spans="1:24" x14ac:dyDescent="0.45">
      <c r="A58">
        <v>2008</v>
      </c>
      <c r="B58" t="s">
        <v>106</v>
      </c>
      <c r="C58" t="s">
        <v>44</v>
      </c>
      <c r="D58">
        <v>13</v>
      </c>
      <c r="E58">
        <v>9</v>
      </c>
      <c r="F58">
        <v>0</v>
      </c>
      <c r="G58">
        <v>28</v>
      </c>
      <c r="H58">
        <v>28</v>
      </c>
      <c r="I58">
        <f t="shared" si="2"/>
        <v>22</v>
      </c>
      <c r="J58" s="2">
        <f t="shared" si="3"/>
        <v>0.7857142857142857</v>
      </c>
      <c r="K58">
        <v>173</v>
      </c>
      <c r="L58" s="1">
        <f t="shared" si="1"/>
        <v>6.1785714285714288</v>
      </c>
      <c r="M58">
        <v>4.9421965317919003</v>
      </c>
      <c r="N58">
        <v>2.0289017341040401</v>
      </c>
      <c r="O58">
        <v>0.98843930635838095</v>
      </c>
      <c r="P58">
        <v>0.27450980392156799</v>
      </c>
      <c r="Q58">
        <v>0.73940021</v>
      </c>
      <c r="R58">
        <v>0.48606271699999998</v>
      </c>
      <c r="S58">
        <v>0.10326086900000001</v>
      </c>
      <c r="T58">
        <v>90.905623807251899</v>
      </c>
      <c r="U58">
        <v>3.5375722543352599</v>
      </c>
      <c r="V58">
        <v>4.2765269505495196</v>
      </c>
      <c r="W58">
        <v>4.25159969653697</v>
      </c>
      <c r="X58">
        <v>2.05075883865356</v>
      </c>
    </row>
    <row r="59" spans="1:24" x14ac:dyDescent="0.45">
      <c r="A59">
        <v>2008</v>
      </c>
      <c r="B59" t="s">
        <v>107</v>
      </c>
      <c r="C59" t="s">
        <v>108</v>
      </c>
      <c r="D59">
        <v>15</v>
      </c>
      <c r="E59">
        <v>8</v>
      </c>
      <c r="F59">
        <v>0</v>
      </c>
      <c r="G59">
        <v>32</v>
      </c>
      <c r="H59">
        <v>32</v>
      </c>
      <c r="I59">
        <f t="shared" si="2"/>
        <v>23</v>
      </c>
      <c r="J59" s="2">
        <f t="shared" si="3"/>
        <v>0.71875</v>
      </c>
      <c r="K59">
        <v>206.2</v>
      </c>
      <c r="L59" s="1">
        <f t="shared" si="1"/>
        <v>6.4437499999999996</v>
      </c>
      <c r="M59">
        <v>8.0564508197955895</v>
      </c>
      <c r="N59">
        <v>1.78548369519794</v>
      </c>
      <c r="O59">
        <v>1.2193547186717599</v>
      </c>
      <c r="P59">
        <v>0.27334465195246099</v>
      </c>
      <c r="Q59">
        <v>0.75203251999999998</v>
      </c>
      <c r="R59">
        <v>0.384742951</v>
      </c>
      <c r="S59">
        <v>0.109375</v>
      </c>
      <c r="T59">
        <v>92.271756679051606</v>
      </c>
      <c r="U59">
        <v>3.6145157732055799</v>
      </c>
      <c r="V59">
        <v>3.7852440221748802</v>
      </c>
      <c r="W59">
        <v>3.6577551262653101</v>
      </c>
      <c r="X59">
        <v>4.1429758071899396</v>
      </c>
    </row>
    <row r="60" spans="1:24" x14ac:dyDescent="0.45">
      <c r="A60">
        <v>2008</v>
      </c>
      <c r="B60" t="s">
        <v>109</v>
      </c>
      <c r="C60" t="s">
        <v>99</v>
      </c>
      <c r="D60">
        <v>5</v>
      </c>
      <c r="E60">
        <v>14</v>
      </c>
      <c r="F60">
        <v>0</v>
      </c>
      <c r="G60">
        <v>31</v>
      </c>
      <c r="H60">
        <v>31</v>
      </c>
      <c r="I60">
        <f t="shared" si="2"/>
        <v>19</v>
      </c>
      <c r="J60" s="2">
        <f t="shared" si="3"/>
        <v>0.61290322580645162</v>
      </c>
      <c r="K60">
        <v>185</v>
      </c>
      <c r="L60" s="1">
        <f t="shared" si="1"/>
        <v>5.967741935483871</v>
      </c>
      <c r="M60">
        <v>4.2324324324324296</v>
      </c>
      <c r="N60">
        <v>2.28648648648648</v>
      </c>
      <c r="O60">
        <v>0.92432432432432399</v>
      </c>
      <c r="P60">
        <v>0.315396113602391</v>
      </c>
      <c r="Q60">
        <v>0.67210566999999999</v>
      </c>
      <c r="R60">
        <v>0.48176291700000001</v>
      </c>
      <c r="S60">
        <v>9.3137254000000003E-2</v>
      </c>
      <c r="T60">
        <v>89.575252584586394</v>
      </c>
      <c r="U60">
        <v>4.8162162162162101</v>
      </c>
      <c r="V60">
        <v>4.4022885502995601</v>
      </c>
      <c r="W60">
        <v>4.5215678496940699</v>
      </c>
      <c r="X60">
        <v>2.82493543624877</v>
      </c>
    </row>
    <row r="61" spans="1:24" x14ac:dyDescent="0.45">
      <c r="A61">
        <v>2008</v>
      </c>
      <c r="B61" t="s">
        <v>110</v>
      </c>
      <c r="C61" t="s">
        <v>37</v>
      </c>
      <c r="D61">
        <v>17</v>
      </c>
      <c r="E61">
        <v>8</v>
      </c>
      <c r="F61">
        <v>0</v>
      </c>
      <c r="G61">
        <v>33</v>
      </c>
      <c r="H61">
        <v>33</v>
      </c>
      <c r="I61">
        <f t="shared" si="2"/>
        <v>25</v>
      </c>
      <c r="J61" s="2">
        <f t="shared" si="3"/>
        <v>0.75757575757575757</v>
      </c>
      <c r="K61">
        <v>206.1</v>
      </c>
      <c r="L61" s="1">
        <f t="shared" si="1"/>
        <v>6.2454545454545451</v>
      </c>
      <c r="M61">
        <v>6.3247174418538403</v>
      </c>
      <c r="N61">
        <v>3.0533118684811602</v>
      </c>
      <c r="O61">
        <v>1.30856222934907</v>
      </c>
      <c r="P61">
        <v>0.256410256410256</v>
      </c>
      <c r="Q61">
        <v>0.71365639000000003</v>
      </c>
      <c r="R61">
        <v>0.41121495299999999</v>
      </c>
      <c r="S61">
        <v>0.117647058</v>
      </c>
      <c r="T61">
        <v>91.794972889458904</v>
      </c>
      <c r="U61">
        <v>3.8384492060905999</v>
      </c>
      <c r="V61">
        <v>4.7652978033279503</v>
      </c>
      <c r="W61">
        <v>4.5052008889275799</v>
      </c>
      <c r="X61">
        <v>2.2261228561401301</v>
      </c>
    </row>
    <row r="62" spans="1:24" x14ac:dyDescent="0.45">
      <c r="A62">
        <v>2008</v>
      </c>
      <c r="B62" t="s">
        <v>111</v>
      </c>
      <c r="C62" t="s">
        <v>71</v>
      </c>
      <c r="D62">
        <v>17</v>
      </c>
      <c r="E62">
        <v>5</v>
      </c>
      <c r="F62">
        <v>0</v>
      </c>
      <c r="G62">
        <v>32</v>
      </c>
      <c r="H62">
        <v>32</v>
      </c>
      <c r="I62">
        <f t="shared" si="2"/>
        <v>22</v>
      </c>
      <c r="J62" s="2">
        <f t="shared" si="3"/>
        <v>0.6875</v>
      </c>
      <c r="K62">
        <v>194.1</v>
      </c>
      <c r="L62" s="1">
        <f t="shared" si="1"/>
        <v>6.0656249999999998</v>
      </c>
      <c r="M62">
        <v>9.4476853801731604</v>
      </c>
      <c r="N62">
        <v>4.2607208577251496</v>
      </c>
      <c r="O62">
        <v>0.60205838206985796</v>
      </c>
      <c r="P62">
        <v>0.30177514792899401</v>
      </c>
      <c r="Q62">
        <v>0.76044129000000005</v>
      </c>
      <c r="R62">
        <v>0.46336633599999999</v>
      </c>
      <c r="S62">
        <v>7.6023390999999996E-2</v>
      </c>
      <c r="T62">
        <v>94.424762228260803</v>
      </c>
      <c r="U62">
        <v>3.2418528265300002</v>
      </c>
      <c r="V62">
        <v>3.5385363328798798</v>
      </c>
      <c r="W62">
        <v>3.8294858294972598</v>
      </c>
      <c r="X62">
        <v>3.8244485855102499</v>
      </c>
    </row>
    <row r="63" spans="1:24" x14ac:dyDescent="0.45">
      <c r="A63">
        <v>2008</v>
      </c>
      <c r="B63" t="s">
        <v>112</v>
      </c>
      <c r="C63" t="s">
        <v>79</v>
      </c>
      <c r="D63">
        <v>13</v>
      </c>
      <c r="E63">
        <v>6</v>
      </c>
      <c r="F63">
        <v>0</v>
      </c>
      <c r="G63">
        <v>28</v>
      </c>
      <c r="H63">
        <v>28</v>
      </c>
      <c r="I63">
        <f t="shared" si="2"/>
        <v>19</v>
      </c>
      <c r="J63" s="2">
        <f t="shared" si="3"/>
        <v>0.6785714285714286</v>
      </c>
      <c r="K63">
        <v>175.2</v>
      </c>
      <c r="L63" s="1">
        <f t="shared" si="1"/>
        <v>6.2571428571428571</v>
      </c>
      <c r="M63">
        <v>6.3529404406969396</v>
      </c>
      <c r="N63">
        <v>2.9715366577453399</v>
      </c>
      <c r="O63">
        <v>1.3833015475710999</v>
      </c>
      <c r="P63">
        <v>0.23938223938223899</v>
      </c>
      <c r="Q63">
        <v>0.76749436000000004</v>
      </c>
      <c r="R63">
        <v>0.43820224699999999</v>
      </c>
      <c r="S63">
        <v>0.12918660200000001</v>
      </c>
      <c r="T63">
        <v>88.941670735676993</v>
      </c>
      <c r="U63">
        <v>3.5863373455547198</v>
      </c>
      <c r="V63">
        <v>4.8113349735826896</v>
      </c>
      <c r="W63">
        <v>4.3824627749856297</v>
      </c>
      <c r="X63">
        <v>1.49530112743377</v>
      </c>
    </row>
    <row r="64" spans="1:24" x14ac:dyDescent="0.45">
      <c r="A64">
        <v>2008</v>
      </c>
      <c r="B64" t="s">
        <v>113</v>
      </c>
      <c r="C64" t="s">
        <v>39</v>
      </c>
      <c r="D64">
        <v>11</v>
      </c>
      <c r="E64">
        <v>10</v>
      </c>
      <c r="F64">
        <v>0</v>
      </c>
      <c r="G64">
        <v>30</v>
      </c>
      <c r="H64">
        <v>30</v>
      </c>
      <c r="I64">
        <f t="shared" si="2"/>
        <v>21</v>
      </c>
      <c r="J64" s="2">
        <f t="shared" si="3"/>
        <v>0.7</v>
      </c>
      <c r="K64">
        <v>176.2</v>
      </c>
      <c r="L64" s="1">
        <f t="shared" si="1"/>
        <v>5.8733333333333331</v>
      </c>
      <c r="M64">
        <v>7.7433966722824703</v>
      </c>
      <c r="N64">
        <v>2.7509435546266601</v>
      </c>
      <c r="O64">
        <v>1.01886798319506</v>
      </c>
      <c r="P64">
        <v>0.29824561403508698</v>
      </c>
      <c r="Q64">
        <v>0.70731706999999999</v>
      </c>
      <c r="R64">
        <v>0.326335877</v>
      </c>
      <c r="S64">
        <v>8.2987551000000007E-2</v>
      </c>
      <c r="T64">
        <v>90.457394894894804</v>
      </c>
      <c r="U64">
        <v>4.3301889285790098</v>
      </c>
      <c r="V64">
        <v>3.9018296451100101</v>
      </c>
      <c r="W64">
        <v>4.2293842578526197</v>
      </c>
      <c r="X64">
        <v>3.19644904136657</v>
      </c>
    </row>
    <row r="65" spans="1:24" x14ac:dyDescent="0.45">
      <c r="A65">
        <v>2008</v>
      </c>
      <c r="B65" t="s">
        <v>114</v>
      </c>
      <c r="C65" t="s">
        <v>115</v>
      </c>
      <c r="D65">
        <v>11</v>
      </c>
      <c r="E65">
        <v>11</v>
      </c>
      <c r="F65">
        <v>0</v>
      </c>
      <c r="G65">
        <v>33</v>
      </c>
      <c r="H65">
        <v>33</v>
      </c>
      <c r="I65">
        <f t="shared" si="2"/>
        <v>22</v>
      </c>
      <c r="J65" s="2">
        <f t="shared" si="3"/>
        <v>0.66666666666666663</v>
      </c>
      <c r="K65">
        <v>193.1</v>
      </c>
      <c r="L65" s="1">
        <f t="shared" si="1"/>
        <v>5.8515151515151516</v>
      </c>
      <c r="M65">
        <v>4.4689652821000001</v>
      </c>
      <c r="N65">
        <v>1.8155171458531201</v>
      </c>
      <c r="O65">
        <v>1.07068959883645</v>
      </c>
      <c r="P65">
        <v>0.30547112462005999</v>
      </c>
      <c r="Q65">
        <v>0.70647603000000003</v>
      </c>
      <c r="R65">
        <v>0.44858420199999999</v>
      </c>
      <c r="S65">
        <v>0.1</v>
      </c>
      <c r="T65">
        <v>93.026090655940493</v>
      </c>
      <c r="U65">
        <v>4.0499997869031299</v>
      </c>
      <c r="V65">
        <v>4.3992595926618199</v>
      </c>
      <c r="W65">
        <v>4.4218086327846002</v>
      </c>
      <c r="X65">
        <v>1.91329181194305</v>
      </c>
    </row>
    <row r="66" spans="1:24" x14ac:dyDescent="0.45">
      <c r="A66">
        <v>2008</v>
      </c>
      <c r="B66" t="s">
        <v>116</v>
      </c>
      <c r="C66" t="s">
        <v>39</v>
      </c>
      <c r="D66">
        <v>17</v>
      </c>
      <c r="E66">
        <v>7</v>
      </c>
      <c r="F66">
        <v>0</v>
      </c>
      <c r="G66">
        <v>31</v>
      </c>
      <c r="H66">
        <v>31</v>
      </c>
      <c r="I66">
        <f t="shared" si="2"/>
        <v>24</v>
      </c>
      <c r="J66" s="2">
        <f t="shared" si="3"/>
        <v>0.77419354838709675</v>
      </c>
      <c r="K66">
        <v>198</v>
      </c>
      <c r="L66" s="1">
        <f t="shared" si="1"/>
        <v>6.387096774193548</v>
      </c>
      <c r="M66">
        <v>4.6818185426206096</v>
      </c>
      <c r="N66">
        <v>2.4090910947465201</v>
      </c>
      <c r="O66">
        <v>0.95454552810711502</v>
      </c>
      <c r="P66">
        <v>0.26602564102564102</v>
      </c>
      <c r="Q66">
        <v>0.75715604999999997</v>
      </c>
      <c r="R66">
        <v>0.46614173199999998</v>
      </c>
      <c r="S66">
        <v>8.6776858999999998E-2</v>
      </c>
      <c r="T66">
        <v>92.033285278154594</v>
      </c>
      <c r="U66">
        <v>3.4090911718111201</v>
      </c>
      <c r="V66">
        <v>4.3643416073210197</v>
      </c>
      <c r="W66">
        <v>4.5976089612526101</v>
      </c>
      <c r="X66">
        <v>2.2534880638122501</v>
      </c>
    </row>
    <row r="67" spans="1:24" x14ac:dyDescent="0.45">
      <c r="A67">
        <v>2008</v>
      </c>
      <c r="B67" t="s">
        <v>117</v>
      </c>
      <c r="C67" t="s">
        <v>108</v>
      </c>
      <c r="D67">
        <v>8</v>
      </c>
      <c r="E67">
        <v>11</v>
      </c>
      <c r="F67">
        <v>0</v>
      </c>
      <c r="G67">
        <v>33</v>
      </c>
      <c r="H67">
        <v>33</v>
      </c>
      <c r="I67">
        <f t="shared" si="2"/>
        <v>19</v>
      </c>
      <c r="J67" s="2">
        <f t="shared" si="3"/>
        <v>0.5757575757575758</v>
      </c>
      <c r="K67">
        <v>201.2</v>
      </c>
      <c r="L67" s="1">
        <f t="shared" ref="L67:L130" si="4">K67/H67</f>
        <v>6.0969696969696967</v>
      </c>
      <c r="M67">
        <v>5.04297546099074</v>
      </c>
      <c r="N67">
        <v>3.0793389983040802</v>
      </c>
      <c r="O67">
        <v>1.3388430427408999</v>
      </c>
      <c r="P67">
        <v>0.2578125</v>
      </c>
      <c r="Q67">
        <v>0.71555555999999998</v>
      </c>
      <c r="R67">
        <v>0.37384615300000001</v>
      </c>
      <c r="S67">
        <v>0.108695652</v>
      </c>
      <c r="T67">
        <v>88.600170517817304</v>
      </c>
      <c r="U67">
        <v>4.1950415339214997</v>
      </c>
      <c r="V67">
        <v>5.0163158957387104</v>
      </c>
      <c r="W67">
        <v>4.8875458607328897</v>
      </c>
      <c r="X67">
        <v>1.2085555791854801</v>
      </c>
    </row>
    <row r="68" spans="1:24" x14ac:dyDescent="0.45">
      <c r="A68">
        <v>2008</v>
      </c>
      <c r="B68" t="s">
        <v>118</v>
      </c>
      <c r="C68" t="s">
        <v>54</v>
      </c>
      <c r="D68">
        <v>9</v>
      </c>
      <c r="E68">
        <v>10</v>
      </c>
      <c r="F68">
        <v>0</v>
      </c>
      <c r="G68">
        <v>29</v>
      </c>
      <c r="H68">
        <v>29</v>
      </c>
      <c r="I68">
        <f t="shared" ref="I68:I131" si="5">SUM(D68:E68)</f>
        <v>19</v>
      </c>
      <c r="J68" s="2">
        <f t="shared" ref="J68:J131" si="6">I68/H68</f>
        <v>0.65517241379310343</v>
      </c>
      <c r="K68">
        <v>181</v>
      </c>
      <c r="L68" s="1">
        <f t="shared" si="4"/>
        <v>6.2413793103448274</v>
      </c>
      <c r="M68">
        <v>5.3204424374779498</v>
      </c>
      <c r="N68">
        <v>2.3370167716024599</v>
      </c>
      <c r="O68">
        <v>1.4419890718398101</v>
      </c>
      <c r="P68">
        <v>0.239208633093525</v>
      </c>
      <c r="Q68">
        <v>0.71188340999999999</v>
      </c>
      <c r="R68">
        <v>0.40488656099999998</v>
      </c>
      <c r="S68">
        <v>0.12133891199999999</v>
      </c>
      <c r="T68">
        <v>89.085418456471899</v>
      </c>
      <c r="U68">
        <v>4.2762434544215298</v>
      </c>
      <c r="V68">
        <v>4.9773223029967202</v>
      </c>
      <c r="W68">
        <v>4.6360519411839203</v>
      </c>
      <c r="X68">
        <v>1.2635198831558201</v>
      </c>
    </row>
    <row r="69" spans="1:24" x14ac:dyDescent="0.45">
      <c r="A69">
        <v>2008</v>
      </c>
      <c r="B69" t="s">
        <v>119</v>
      </c>
      <c r="C69" t="s">
        <v>65</v>
      </c>
      <c r="D69">
        <v>8</v>
      </c>
      <c r="E69">
        <v>14</v>
      </c>
      <c r="F69">
        <v>0</v>
      </c>
      <c r="G69">
        <v>34</v>
      </c>
      <c r="H69">
        <v>34</v>
      </c>
      <c r="I69">
        <f t="shared" si="5"/>
        <v>22</v>
      </c>
      <c r="J69" s="2">
        <f t="shared" si="6"/>
        <v>0.6470588235294118</v>
      </c>
      <c r="K69">
        <v>217.2</v>
      </c>
      <c r="L69" s="1">
        <f t="shared" si="4"/>
        <v>6.3882352941176466</v>
      </c>
      <c r="M69">
        <v>7.6906583195250597</v>
      </c>
      <c r="N69">
        <v>3.7626339090149501</v>
      </c>
      <c r="O69">
        <v>0.78560488210202195</v>
      </c>
      <c r="P69">
        <v>0.29682539682539599</v>
      </c>
      <c r="Q69">
        <v>0.75342465999999997</v>
      </c>
      <c r="R69">
        <v>0.33227848100000001</v>
      </c>
      <c r="S69">
        <v>6.8592056999999998E-2</v>
      </c>
      <c r="T69">
        <v>92.874264620223599</v>
      </c>
      <c r="U69">
        <v>3.7626339090149501</v>
      </c>
      <c r="V69">
        <v>3.9084348009371399</v>
      </c>
      <c r="W69">
        <v>4.4521575991829296</v>
      </c>
      <c r="X69">
        <v>3.6545541286468501</v>
      </c>
    </row>
    <row r="70" spans="1:24" x14ac:dyDescent="0.45">
      <c r="A70">
        <v>2008</v>
      </c>
      <c r="B70" t="s">
        <v>120</v>
      </c>
      <c r="C70" t="s">
        <v>121</v>
      </c>
      <c r="D70">
        <v>9</v>
      </c>
      <c r="E70">
        <v>11</v>
      </c>
      <c r="F70">
        <v>0</v>
      </c>
      <c r="G70">
        <v>31</v>
      </c>
      <c r="H70">
        <v>31</v>
      </c>
      <c r="I70">
        <f t="shared" si="5"/>
        <v>20</v>
      </c>
      <c r="J70" s="2">
        <f t="shared" si="6"/>
        <v>0.64516129032258063</v>
      </c>
      <c r="K70">
        <v>200.2</v>
      </c>
      <c r="L70" s="1">
        <f t="shared" si="4"/>
        <v>6.4580645161290322</v>
      </c>
      <c r="M70">
        <v>7.8488370103592198</v>
      </c>
      <c r="N70">
        <v>3.58803977616421</v>
      </c>
      <c r="O70">
        <v>0.76245845243489496</v>
      </c>
      <c r="P70">
        <v>0.31369150779895999</v>
      </c>
      <c r="Q70">
        <v>0.76659038999999995</v>
      </c>
      <c r="R70">
        <v>0.52136752099999994</v>
      </c>
      <c r="S70">
        <v>9.8837208999999995E-2</v>
      </c>
      <c r="T70">
        <v>95.973172169811306</v>
      </c>
      <c r="U70">
        <v>3.4534882845580501</v>
      </c>
      <c r="V70">
        <v>3.80477573806008</v>
      </c>
      <c r="W70">
        <v>3.8339790621863199</v>
      </c>
      <c r="X70">
        <v>3.5585877895355198</v>
      </c>
    </row>
    <row r="71" spans="1:24" x14ac:dyDescent="0.45">
      <c r="A71">
        <v>2008</v>
      </c>
      <c r="B71" t="s">
        <v>122</v>
      </c>
      <c r="C71" t="s">
        <v>27</v>
      </c>
      <c r="D71">
        <v>9</v>
      </c>
      <c r="E71">
        <v>12</v>
      </c>
      <c r="F71">
        <v>0</v>
      </c>
      <c r="G71">
        <v>33</v>
      </c>
      <c r="H71">
        <v>33</v>
      </c>
      <c r="I71">
        <f t="shared" si="5"/>
        <v>21</v>
      </c>
      <c r="J71" s="2">
        <f t="shared" si="6"/>
        <v>0.63636363636363635</v>
      </c>
      <c r="K71">
        <v>197.2</v>
      </c>
      <c r="L71" s="1">
        <f t="shared" si="4"/>
        <v>5.9757575757575756</v>
      </c>
      <c r="M71">
        <v>5.0539623803214404</v>
      </c>
      <c r="N71">
        <v>3.0050587126235602</v>
      </c>
      <c r="O71">
        <v>1.0016862375411799</v>
      </c>
      <c r="P71">
        <v>0.28987730061349598</v>
      </c>
      <c r="Q71">
        <v>0.68345323999999996</v>
      </c>
      <c r="R71">
        <v>0.44294294200000001</v>
      </c>
      <c r="S71">
        <v>9.3617020999999995E-2</v>
      </c>
      <c r="T71">
        <v>90.415077381837094</v>
      </c>
      <c r="U71">
        <v>4.6897128393973704</v>
      </c>
      <c r="V71">
        <v>4.5181901441014398</v>
      </c>
      <c r="W71">
        <v>4.6393752209343599</v>
      </c>
      <c r="X71">
        <v>1.7988185286521901</v>
      </c>
    </row>
    <row r="72" spans="1:24" x14ac:dyDescent="0.45">
      <c r="A72">
        <v>2008</v>
      </c>
      <c r="B72" t="s">
        <v>123</v>
      </c>
      <c r="C72" t="s">
        <v>35</v>
      </c>
      <c r="D72">
        <v>16</v>
      </c>
      <c r="E72">
        <v>6</v>
      </c>
      <c r="F72">
        <v>0</v>
      </c>
      <c r="G72">
        <v>33</v>
      </c>
      <c r="H72">
        <v>33</v>
      </c>
      <c r="I72">
        <f t="shared" si="5"/>
        <v>22</v>
      </c>
      <c r="J72" s="2">
        <f t="shared" si="6"/>
        <v>0.66666666666666663</v>
      </c>
      <c r="K72">
        <v>210.1</v>
      </c>
      <c r="L72" s="1">
        <f t="shared" si="4"/>
        <v>6.3666666666666663</v>
      </c>
      <c r="M72">
        <v>6.5039625942478096</v>
      </c>
      <c r="N72">
        <v>2.8240890211865501</v>
      </c>
      <c r="O72">
        <v>0.59904918631229898</v>
      </c>
      <c r="P72">
        <v>0.297468354430379</v>
      </c>
      <c r="Q72">
        <v>0.77399381</v>
      </c>
      <c r="R72">
        <v>0.47468354400000001</v>
      </c>
      <c r="S72">
        <v>7.0000000000000007E-2</v>
      </c>
      <c r="T72">
        <v>92.842273800871993</v>
      </c>
      <c r="U72">
        <v>3.2091920695301699</v>
      </c>
      <c r="V72">
        <v>3.6359802939110701</v>
      </c>
      <c r="W72">
        <v>4.0248433425623702</v>
      </c>
      <c r="X72">
        <v>4.2705712318420401</v>
      </c>
    </row>
    <row r="73" spans="1:24" x14ac:dyDescent="0.45">
      <c r="A73">
        <v>2008</v>
      </c>
      <c r="B73" t="s">
        <v>124</v>
      </c>
      <c r="C73" t="s">
        <v>67</v>
      </c>
      <c r="D73">
        <v>14</v>
      </c>
      <c r="E73">
        <v>10</v>
      </c>
      <c r="F73">
        <v>0</v>
      </c>
      <c r="G73">
        <v>33</v>
      </c>
      <c r="H73">
        <v>33</v>
      </c>
      <c r="I73">
        <f t="shared" si="5"/>
        <v>24</v>
      </c>
      <c r="J73" s="2">
        <f t="shared" si="6"/>
        <v>0.72727272727272729</v>
      </c>
      <c r="K73">
        <v>227.1</v>
      </c>
      <c r="L73" s="1">
        <f t="shared" si="4"/>
        <v>6.8818181818181818</v>
      </c>
      <c r="M73">
        <v>7.7595309653974196</v>
      </c>
      <c r="N73">
        <v>2.0982405161533801</v>
      </c>
      <c r="O73">
        <v>1.1085044236282</v>
      </c>
      <c r="P73">
        <v>0.25943396226415</v>
      </c>
      <c r="Q73">
        <v>0.76034648999999999</v>
      </c>
      <c r="R73">
        <v>0.395061728</v>
      </c>
      <c r="S73">
        <v>0.111553784</v>
      </c>
      <c r="T73">
        <v>90.943699847814003</v>
      </c>
      <c r="U73">
        <v>3.0879766086785598</v>
      </c>
      <c r="V73">
        <v>3.7214611084665101</v>
      </c>
      <c r="W73">
        <v>3.5765528394702102</v>
      </c>
      <c r="X73">
        <v>4.6471896171569798</v>
      </c>
    </row>
    <row r="74" spans="1:24" x14ac:dyDescent="0.45">
      <c r="A74">
        <v>2008</v>
      </c>
      <c r="B74" t="s">
        <v>125</v>
      </c>
      <c r="C74" t="s">
        <v>58</v>
      </c>
      <c r="D74">
        <v>13</v>
      </c>
      <c r="E74">
        <v>11</v>
      </c>
      <c r="F74">
        <v>0</v>
      </c>
      <c r="G74">
        <v>32</v>
      </c>
      <c r="H74">
        <v>32</v>
      </c>
      <c r="I74">
        <f t="shared" si="5"/>
        <v>24</v>
      </c>
      <c r="J74" s="2">
        <f t="shared" si="6"/>
        <v>0.75</v>
      </c>
      <c r="K74">
        <v>200.2</v>
      </c>
      <c r="L74" s="1">
        <f t="shared" si="4"/>
        <v>6.2562499999999996</v>
      </c>
      <c r="M74">
        <v>4.9335543170759797</v>
      </c>
      <c r="N74">
        <v>2.87043160266238</v>
      </c>
      <c r="O74">
        <v>0.53820592549919799</v>
      </c>
      <c r="P74">
        <v>0.30214723926380299</v>
      </c>
      <c r="Q74">
        <v>0.74294205000000002</v>
      </c>
      <c r="R74">
        <v>0.49614791899999999</v>
      </c>
      <c r="S74">
        <v>6.25E-2</v>
      </c>
      <c r="T74">
        <v>93.902826003086403</v>
      </c>
      <c r="U74">
        <v>3.72259098470278</v>
      </c>
      <c r="V74">
        <v>3.96424410927342</v>
      </c>
      <c r="W74">
        <v>4.4488248866648004</v>
      </c>
      <c r="X74">
        <v>3.0182900428771902</v>
      </c>
    </row>
    <row r="75" spans="1:24" x14ac:dyDescent="0.45">
      <c r="A75">
        <v>2008</v>
      </c>
      <c r="B75" t="s">
        <v>126</v>
      </c>
      <c r="C75" t="s">
        <v>105</v>
      </c>
      <c r="D75">
        <v>9</v>
      </c>
      <c r="E75">
        <v>9</v>
      </c>
      <c r="F75">
        <v>0</v>
      </c>
      <c r="G75">
        <v>29</v>
      </c>
      <c r="H75">
        <v>29</v>
      </c>
      <c r="I75">
        <f t="shared" si="5"/>
        <v>18</v>
      </c>
      <c r="J75" s="2">
        <f t="shared" si="6"/>
        <v>0.62068965517241381</v>
      </c>
      <c r="K75">
        <v>168</v>
      </c>
      <c r="L75" s="1">
        <f t="shared" si="4"/>
        <v>5.7931034482758621</v>
      </c>
      <c r="M75">
        <v>6.3214291455794802</v>
      </c>
      <c r="N75">
        <v>4.1250003746577999</v>
      </c>
      <c r="O75">
        <v>0.53571433437114302</v>
      </c>
      <c r="P75">
        <v>0.31153846153846099</v>
      </c>
      <c r="Q75">
        <v>0.72469636000000004</v>
      </c>
      <c r="R75">
        <v>0.48664122100000001</v>
      </c>
      <c r="S75">
        <v>6.5789473000000001E-2</v>
      </c>
      <c r="T75">
        <v>91.464413745654696</v>
      </c>
      <c r="U75">
        <v>4.3392861084062497</v>
      </c>
      <c r="V75">
        <v>4.0903517004043399</v>
      </c>
      <c r="W75">
        <v>4.5098817892489897</v>
      </c>
      <c r="X75">
        <v>2.2426762580871502</v>
      </c>
    </row>
    <row r="76" spans="1:24" x14ac:dyDescent="0.45">
      <c r="A76">
        <v>2008</v>
      </c>
      <c r="B76" t="s">
        <v>127</v>
      </c>
      <c r="C76" t="s">
        <v>128</v>
      </c>
      <c r="D76">
        <v>13</v>
      </c>
      <c r="E76">
        <v>10</v>
      </c>
      <c r="F76">
        <v>0</v>
      </c>
      <c r="G76">
        <v>31</v>
      </c>
      <c r="H76">
        <v>31</v>
      </c>
      <c r="I76">
        <f t="shared" si="5"/>
        <v>23</v>
      </c>
      <c r="J76" s="2">
        <f t="shared" si="6"/>
        <v>0.74193548387096775</v>
      </c>
      <c r="K76">
        <v>188.1</v>
      </c>
      <c r="L76" s="1">
        <f t="shared" si="4"/>
        <v>6.0677419354838706</v>
      </c>
      <c r="M76">
        <v>6.6424780554976399</v>
      </c>
      <c r="N76">
        <v>3.34513283370385</v>
      </c>
      <c r="O76">
        <v>0.52566373101060504</v>
      </c>
      <c r="P76">
        <v>0.30050933786078099</v>
      </c>
      <c r="Q76">
        <v>0.70965126000000001</v>
      </c>
      <c r="R76">
        <v>0.51712328699999999</v>
      </c>
      <c r="S76">
        <v>7.0967741000000001E-2</v>
      </c>
      <c r="T76">
        <v>92.370440423976603</v>
      </c>
      <c r="U76">
        <v>3.6796461170742298</v>
      </c>
      <c r="V76">
        <v>3.5939651951598202</v>
      </c>
      <c r="W76">
        <v>3.9201842021515301</v>
      </c>
      <c r="X76">
        <v>3.3140270709991402</v>
      </c>
    </row>
    <row r="77" spans="1:24" x14ac:dyDescent="0.45">
      <c r="A77">
        <v>2008</v>
      </c>
      <c r="B77" t="s">
        <v>129</v>
      </c>
      <c r="C77" t="s">
        <v>65</v>
      </c>
      <c r="D77">
        <v>17</v>
      </c>
      <c r="E77">
        <v>5</v>
      </c>
      <c r="F77">
        <v>0</v>
      </c>
      <c r="G77">
        <v>33</v>
      </c>
      <c r="H77">
        <v>33</v>
      </c>
      <c r="I77">
        <f t="shared" si="5"/>
        <v>22</v>
      </c>
      <c r="J77" s="2">
        <f t="shared" si="6"/>
        <v>0.66666666666666663</v>
      </c>
      <c r="K77">
        <v>223</v>
      </c>
      <c r="L77" s="1">
        <f t="shared" si="4"/>
        <v>6.7575757575757578</v>
      </c>
      <c r="M77">
        <v>10.533633007760001</v>
      </c>
      <c r="N77">
        <v>3.2286997724934898</v>
      </c>
      <c r="O77">
        <v>0.443946218717855</v>
      </c>
      <c r="P77">
        <v>0.30308529945553497</v>
      </c>
      <c r="Q77">
        <v>0.77634755</v>
      </c>
      <c r="R77">
        <v>0.43795620400000002</v>
      </c>
      <c r="S77">
        <v>5.7291665999999998E-2</v>
      </c>
      <c r="T77">
        <v>94.479426104323295</v>
      </c>
      <c r="U77">
        <v>2.6233185651509601</v>
      </c>
      <c r="V77">
        <v>2.5894173460408001</v>
      </c>
      <c r="W77">
        <v>3.0837636542552298</v>
      </c>
      <c r="X77">
        <v>7.12928915023803</v>
      </c>
    </row>
    <row r="78" spans="1:24" x14ac:dyDescent="0.45">
      <c r="A78">
        <v>2008</v>
      </c>
      <c r="B78" t="s">
        <v>130</v>
      </c>
      <c r="C78" t="s">
        <v>75</v>
      </c>
      <c r="D78">
        <v>9</v>
      </c>
      <c r="E78">
        <v>16</v>
      </c>
      <c r="F78">
        <v>0</v>
      </c>
      <c r="G78">
        <v>32</v>
      </c>
      <c r="H78">
        <v>32</v>
      </c>
      <c r="I78">
        <f t="shared" si="5"/>
        <v>25</v>
      </c>
      <c r="J78" s="2">
        <f t="shared" si="6"/>
        <v>0.78125</v>
      </c>
      <c r="K78">
        <v>182.2</v>
      </c>
      <c r="L78" s="1">
        <f t="shared" si="4"/>
        <v>5.6937499999999996</v>
      </c>
      <c r="M78">
        <v>5.5675180931503903</v>
      </c>
      <c r="N78">
        <v>2.8576641540063901</v>
      </c>
      <c r="O78">
        <v>1.4288320770031899</v>
      </c>
      <c r="P78">
        <v>0.30794701986754902</v>
      </c>
      <c r="Q78">
        <v>0.63909773999999997</v>
      </c>
      <c r="R78">
        <v>0.37459807000000001</v>
      </c>
      <c r="S78">
        <v>0.115079365</v>
      </c>
      <c r="T78">
        <v>89.660921991315107</v>
      </c>
      <c r="U78">
        <v>5.7645983796335898</v>
      </c>
      <c r="V78">
        <v>5.0261788112289398</v>
      </c>
      <c r="W78">
        <v>4.7818894486067203</v>
      </c>
      <c r="X78">
        <v>0.97383421659469604</v>
      </c>
    </row>
    <row r="79" spans="1:24" x14ac:dyDescent="0.45">
      <c r="A79">
        <v>2008</v>
      </c>
      <c r="B79" t="s">
        <v>131</v>
      </c>
      <c r="C79" t="s">
        <v>33</v>
      </c>
      <c r="D79">
        <v>16</v>
      </c>
      <c r="E79">
        <v>10</v>
      </c>
      <c r="F79">
        <v>0</v>
      </c>
      <c r="G79">
        <v>32</v>
      </c>
      <c r="H79">
        <v>32</v>
      </c>
      <c r="I79">
        <f t="shared" si="5"/>
        <v>26</v>
      </c>
      <c r="J79" s="2">
        <f t="shared" si="6"/>
        <v>0.8125</v>
      </c>
      <c r="K79">
        <v>196.1</v>
      </c>
      <c r="L79" s="1">
        <f t="shared" si="4"/>
        <v>6.1281249999999998</v>
      </c>
      <c r="M79">
        <v>9.0305605055949307</v>
      </c>
      <c r="N79">
        <v>3.62139228396954</v>
      </c>
      <c r="O79">
        <v>0.64176572120979203</v>
      </c>
      <c r="P79">
        <v>0.31123388581952099</v>
      </c>
      <c r="Q79">
        <v>0.77875399000000001</v>
      </c>
      <c r="R79">
        <v>0.49632352899999999</v>
      </c>
      <c r="S79">
        <v>8.4848484000000002E-2</v>
      </c>
      <c r="T79">
        <v>92.3002952755905</v>
      </c>
      <c r="U79">
        <v>3.1629881973911198</v>
      </c>
      <c r="V79">
        <v>3.3815938382775399</v>
      </c>
      <c r="W79">
        <v>3.5630579549834298</v>
      </c>
      <c r="X79">
        <v>3.79159355163574</v>
      </c>
    </row>
    <row r="80" spans="1:24" x14ac:dyDescent="0.45">
      <c r="A80">
        <v>2008</v>
      </c>
      <c r="B80" t="s">
        <v>132</v>
      </c>
      <c r="C80" t="s">
        <v>115</v>
      </c>
      <c r="D80">
        <v>11</v>
      </c>
      <c r="E80">
        <v>4</v>
      </c>
      <c r="F80">
        <v>0</v>
      </c>
      <c r="G80">
        <v>28</v>
      </c>
      <c r="H80">
        <v>28</v>
      </c>
      <c r="I80">
        <f t="shared" si="5"/>
        <v>15</v>
      </c>
      <c r="J80" s="2">
        <f t="shared" si="6"/>
        <v>0.5357142857142857</v>
      </c>
      <c r="K80">
        <v>172.1</v>
      </c>
      <c r="L80" s="1">
        <f t="shared" si="4"/>
        <v>6.1464285714285714</v>
      </c>
      <c r="M80">
        <v>7.3636365809674604</v>
      </c>
      <c r="N80">
        <v>2.1934236624158299</v>
      </c>
      <c r="O80">
        <v>1.04448745829325</v>
      </c>
      <c r="P80">
        <v>0.28370221327967798</v>
      </c>
      <c r="Q80">
        <v>0.78651685000000005</v>
      </c>
      <c r="R80">
        <v>0.329434697</v>
      </c>
      <c r="S80">
        <v>8.5106381999999994E-2</v>
      </c>
      <c r="T80">
        <v>91.849852123717199</v>
      </c>
      <c r="U80">
        <v>3.4468086123677399</v>
      </c>
      <c r="V80">
        <v>3.7877242955133901</v>
      </c>
      <c r="W80">
        <v>4.0775942420927702</v>
      </c>
      <c r="X80">
        <v>3.2376730442047101</v>
      </c>
    </row>
    <row r="81" spans="1:24" x14ac:dyDescent="0.45">
      <c r="A81">
        <v>2008</v>
      </c>
      <c r="B81" t="s">
        <v>133</v>
      </c>
      <c r="C81" t="s">
        <v>37</v>
      </c>
      <c r="D81">
        <v>12</v>
      </c>
      <c r="E81">
        <v>9</v>
      </c>
      <c r="F81">
        <v>0</v>
      </c>
      <c r="G81">
        <v>33</v>
      </c>
      <c r="H81">
        <v>33</v>
      </c>
      <c r="I81">
        <f t="shared" si="5"/>
        <v>21</v>
      </c>
      <c r="J81" s="2">
        <f t="shared" si="6"/>
        <v>0.63636363636363635</v>
      </c>
      <c r="K81">
        <v>195</v>
      </c>
      <c r="L81" s="1">
        <f t="shared" si="4"/>
        <v>5.9090909090909092</v>
      </c>
      <c r="M81">
        <v>7.3384615384615302</v>
      </c>
      <c r="N81">
        <v>2.6307692307692299</v>
      </c>
      <c r="O81">
        <v>0.69230769230769196</v>
      </c>
      <c r="P81">
        <v>0.293497363796133</v>
      </c>
      <c r="Q81">
        <v>0.76126126000000005</v>
      </c>
      <c r="R81">
        <v>0.42807625599999999</v>
      </c>
      <c r="S81">
        <v>7.3529411000000003E-2</v>
      </c>
      <c r="T81">
        <v>91.729748899051401</v>
      </c>
      <c r="U81">
        <v>3.3230769230769202</v>
      </c>
      <c r="V81">
        <v>3.4397105877216001</v>
      </c>
      <c r="W81">
        <v>3.8195396666343302</v>
      </c>
      <c r="X81">
        <v>4.9147381782531703</v>
      </c>
    </row>
    <row r="82" spans="1:24" x14ac:dyDescent="0.45">
      <c r="A82">
        <v>2008</v>
      </c>
      <c r="B82" t="s">
        <v>134</v>
      </c>
      <c r="C82" t="s">
        <v>71</v>
      </c>
      <c r="D82">
        <v>9</v>
      </c>
      <c r="E82">
        <v>14</v>
      </c>
      <c r="F82">
        <v>0</v>
      </c>
      <c r="G82">
        <v>31</v>
      </c>
      <c r="H82">
        <v>31</v>
      </c>
      <c r="I82">
        <f t="shared" si="5"/>
        <v>23</v>
      </c>
      <c r="J82" s="2">
        <f t="shared" si="6"/>
        <v>0.74193548387096775</v>
      </c>
      <c r="K82">
        <v>174</v>
      </c>
      <c r="L82" s="1">
        <f t="shared" si="4"/>
        <v>5.612903225806452</v>
      </c>
      <c r="M82">
        <v>8.1724137931034395</v>
      </c>
      <c r="N82">
        <v>3.5172413793103399</v>
      </c>
      <c r="O82">
        <v>1.5</v>
      </c>
      <c r="P82">
        <v>0.29799999999999999</v>
      </c>
      <c r="Q82">
        <v>0.72470374000000004</v>
      </c>
      <c r="R82">
        <v>0.38565891400000002</v>
      </c>
      <c r="S82">
        <v>0.13875598</v>
      </c>
      <c r="T82">
        <v>94.1427349097697</v>
      </c>
      <c r="U82">
        <v>4.8103448275862002</v>
      </c>
      <c r="V82">
        <v>4.8963860961212502</v>
      </c>
      <c r="W82">
        <v>4.3139805887708</v>
      </c>
      <c r="X82">
        <v>1.0724507570266699</v>
      </c>
    </row>
    <row r="83" spans="1:24" x14ac:dyDescent="0.45">
      <c r="A83">
        <v>2008</v>
      </c>
      <c r="B83" t="s">
        <v>135</v>
      </c>
      <c r="C83" t="s">
        <v>93</v>
      </c>
      <c r="D83">
        <v>14</v>
      </c>
      <c r="E83">
        <v>8</v>
      </c>
      <c r="F83">
        <v>0</v>
      </c>
      <c r="G83">
        <v>33</v>
      </c>
      <c r="H83">
        <v>33</v>
      </c>
      <c r="I83">
        <f t="shared" si="5"/>
        <v>22</v>
      </c>
      <c r="J83" s="2">
        <f t="shared" si="6"/>
        <v>0.66666666666666663</v>
      </c>
      <c r="K83">
        <v>215</v>
      </c>
      <c r="L83" s="1">
        <f t="shared" si="4"/>
        <v>6.5151515151515156</v>
      </c>
      <c r="M83">
        <v>6.69767489394608</v>
      </c>
      <c r="N83">
        <v>1.67441872348652</v>
      </c>
      <c r="O83">
        <v>1.00465123409191</v>
      </c>
      <c r="P83">
        <v>0.28705148205928199</v>
      </c>
      <c r="Q83">
        <v>0.73321555000000005</v>
      </c>
      <c r="R83">
        <v>0.46330275199999998</v>
      </c>
      <c r="S83">
        <v>9.7959183000000005E-2</v>
      </c>
      <c r="T83">
        <v>91.509941726434405</v>
      </c>
      <c r="U83">
        <v>3.5581397874088498</v>
      </c>
      <c r="V83">
        <v>3.8203904219070801</v>
      </c>
      <c r="W83">
        <v>3.8722220317200602</v>
      </c>
      <c r="X83">
        <v>4.1327929496765101</v>
      </c>
    </row>
    <row r="84" spans="1:24" x14ac:dyDescent="0.45">
      <c r="A84">
        <v>2008</v>
      </c>
      <c r="B84" t="s">
        <v>136</v>
      </c>
      <c r="C84" t="s">
        <v>51</v>
      </c>
      <c r="D84">
        <v>9</v>
      </c>
      <c r="E84">
        <v>15</v>
      </c>
      <c r="F84">
        <v>0</v>
      </c>
      <c r="G84">
        <v>31</v>
      </c>
      <c r="H84">
        <v>31</v>
      </c>
      <c r="I84">
        <f t="shared" si="5"/>
        <v>24</v>
      </c>
      <c r="J84" s="2">
        <f t="shared" si="6"/>
        <v>0.77419354838709675</v>
      </c>
      <c r="K84">
        <v>182</v>
      </c>
      <c r="L84" s="1">
        <f t="shared" si="4"/>
        <v>5.870967741935484</v>
      </c>
      <c r="M84">
        <v>5.7857142857142803</v>
      </c>
      <c r="N84">
        <v>3.5604395604395598</v>
      </c>
      <c r="O84">
        <v>1.13736263736263</v>
      </c>
      <c r="P84">
        <v>0.26607142857142801</v>
      </c>
      <c r="Q84">
        <v>0.74040218999999996</v>
      </c>
      <c r="R84">
        <v>0.54159292000000003</v>
      </c>
      <c r="S84">
        <v>0.15231787999999999</v>
      </c>
      <c r="T84">
        <v>88.148998136067107</v>
      </c>
      <c r="U84">
        <v>3.9065934065933998</v>
      </c>
      <c r="V84">
        <v>4.7913589393699496</v>
      </c>
      <c r="W84">
        <v>4.24279901770936</v>
      </c>
      <c r="X84">
        <v>1.2201184034347501</v>
      </c>
    </row>
    <row r="85" spans="1:24" x14ac:dyDescent="0.45">
      <c r="A85">
        <v>2008</v>
      </c>
      <c r="B85" t="s">
        <v>137</v>
      </c>
      <c r="C85" t="s">
        <v>93</v>
      </c>
      <c r="D85">
        <v>13</v>
      </c>
      <c r="E85">
        <v>9</v>
      </c>
      <c r="F85">
        <v>0</v>
      </c>
      <c r="G85">
        <v>32</v>
      </c>
      <c r="H85">
        <v>32</v>
      </c>
      <c r="I85">
        <f t="shared" si="5"/>
        <v>22</v>
      </c>
      <c r="J85" s="2">
        <f t="shared" si="6"/>
        <v>0.6875</v>
      </c>
      <c r="K85">
        <v>193.1</v>
      </c>
      <c r="L85" s="1">
        <f t="shared" si="4"/>
        <v>6.0343749999999998</v>
      </c>
      <c r="M85">
        <v>5.7724144005520897</v>
      </c>
      <c r="N85">
        <v>1.72241397435828</v>
      </c>
      <c r="O85">
        <v>0.97758630977091898</v>
      </c>
      <c r="P85">
        <v>0.302215189873417</v>
      </c>
      <c r="Q85">
        <v>0.66340160000000004</v>
      </c>
      <c r="R85">
        <v>0.42146189699999997</v>
      </c>
      <c r="S85">
        <v>7.9847907999999995E-2</v>
      </c>
      <c r="T85">
        <v>78.946502685546804</v>
      </c>
      <c r="U85">
        <v>4.3758625294507798</v>
      </c>
      <c r="V85">
        <v>3.9130528449785502</v>
      </c>
      <c r="W85">
        <v>4.2952165340801702</v>
      </c>
      <c r="X85">
        <v>3.8778004646301198</v>
      </c>
    </row>
    <row r="86" spans="1:24" x14ac:dyDescent="0.45">
      <c r="A86">
        <v>2008</v>
      </c>
      <c r="B86" t="s">
        <v>138</v>
      </c>
      <c r="C86" t="s">
        <v>35</v>
      </c>
      <c r="D86">
        <v>18</v>
      </c>
      <c r="E86">
        <v>3</v>
      </c>
      <c r="F86">
        <v>0</v>
      </c>
      <c r="G86">
        <v>29</v>
      </c>
      <c r="H86">
        <v>29</v>
      </c>
      <c r="I86">
        <f t="shared" si="5"/>
        <v>21</v>
      </c>
      <c r="J86" s="2">
        <f t="shared" si="6"/>
        <v>0.72413793103448276</v>
      </c>
      <c r="K86">
        <v>167.2</v>
      </c>
      <c r="L86" s="1">
        <f t="shared" si="4"/>
        <v>5.7655172413793103</v>
      </c>
      <c r="M86">
        <v>8.2664013396912992</v>
      </c>
      <c r="N86">
        <v>5.0457254930583204</v>
      </c>
      <c r="O86">
        <v>0.64413516932659498</v>
      </c>
      <c r="P86">
        <v>0.258351893095768</v>
      </c>
      <c r="Q86">
        <v>0.80584354000000002</v>
      </c>
      <c r="R86">
        <v>0.38631346500000002</v>
      </c>
      <c r="S86">
        <v>6.1224489E-2</v>
      </c>
      <c r="T86">
        <v>92.046222923290898</v>
      </c>
      <c r="U86">
        <v>2.8986082619696698</v>
      </c>
      <c r="V86">
        <v>4.0326146741803699</v>
      </c>
      <c r="W86">
        <v>4.6440363430388301</v>
      </c>
      <c r="X86">
        <v>2.7496297359466499</v>
      </c>
    </row>
    <row r="87" spans="1:24" x14ac:dyDescent="0.45">
      <c r="A87">
        <v>2008</v>
      </c>
      <c r="B87" t="s">
        <v>139</v>
      </c>
      <c r="C87" t="s">
        <v>99</v>
      </c>
      <c r="D87">
        <v>9</v>
      </c>
      <c r="E87">
        <v>9</v>
      </c>
      <c r="F87">
        <v>0</v>
      </c>
      <c r="G87">
        <v>31</v>
      </c>
      <c r="H87">
        <v>31</v>
      </c>
      <c r="I87">
        <f t="shared" si="5"/>
        <v>18</v>
      </c>
      <c r="J87" s="2">
        <f t="shared" si="6"/>
        <v>0.58064516129032262</v>
      </c>
      <c r="K87">
        <v>206.1</v>
      </c>
      <c r="L87" s="1">
        <f t="shared" si="4"/>
        <v>6.6483870967741936</v>
      </c>
      <c r="M87">
        <v>6.0630049959840298</v>
      </c>
      <c r="N87">
        <v>2.7479806816330399</v>
      </c>
      <c r="O87">
        <v>0.91599356054434899</v>
      </c>
      <c r="P87">
        <v>0.28985507246376802</v>
      </c>
      <c r="Q87">
        <v>0.75533662000000001</v>
      </c>
      <c r="R87">
        <v>0.53600000000000003</v>
      </c>
      <c r="S87">
        <v>0.12068965500000001</v>
      </c>
      <c r="T87">
        <v>90.728166325566704</v>
      </c>
      <c r="U87">
        <v>3.7075929831557</v>
      </c>
      <c r="V87">
        <v>4.1546354296317096</v>
      </c>
      <c r="W87">
        <v>3.9438020272927599</v>
      </c>
      <c r="X87">
        <v>3.2879536151885902</v>
      </c>
    </row>
    <row r="88" spans="1:24" x14ac:dyDescent="0.45">
      <c r="A88">
        <v>2008</v>
      </c>
      <c r="B88" t="s">
        <v>140</v>
      </c>
      <c r="C88" t="s">
        <v>79</v>
      </c>
      <c r="D88">
        <v>11</v>
      </c>
      <c r="E88">
        <v>17</v>
      </c>
      <c r="F88">
        <v>0</v>
      </c>
      <c r="G88">
        <v>33</v>
      </c>
      <c r="H88">
        <v>33</v>
      </c>
      <c r="I88">
        <f t="shared" si="5"/>
        <v>28</v>
      </c>
      <c r="J88" s="2">
        <f t="shared" si="6"/>
        <v>0.84848484848484851</v>
      </c>
      <c r="K88">
        <v>201</v>
      </c>
      <c r="L88" s="1">
        <f t="shared" si="4"/>
        <v>6.0909090909090908</v>
      </c>
      <c r="M88">
        <v>7.2985063545634903</v>
      </c>
      <c r="N88">
        <v>3.8955217966075</v>
      </c>
      <c r="O88">
        <v>0.80597002688431196</v>
      </c>
      <c r="P88">
        <v>0.29598662207357801</v>
      </c>
      <c r="Q88">
        <v>0.65361891000000005</v>
      </c>
      <c r="R88">
        <v>0.39933993299999998</v>
      </c>
      <c r="S88">
        <v>7.03125E-2</v>
      </c>
      <c r="T88">
        <v>94.491226798143799</v>
      </c>
      <c r="U88">
        <v>4.83582016130587</v>
      </c>
      <c r="V88">
        <v>4.1817693644279998</v>
      </c>
      <c r="W88">
        <v>4.6974523321602897</v>
      </c>
      <c r="X88">
        <v>3.2217924594879102</v>
      </c>
    </row>
    <row r="89" spans="1:24" x14ac:dyDescent="0.45">
      <c r="A89">
        <v>2007</v>
      </c>
      <c r="B89" t="s">
        <v>141</v>
      </c>
      <c r="C89" t="s">
        <v>121</v>
      </c>
      <c r="D89">
        <v>10</v>
      </c>
      <c r="E89">
        <v>15</v>
      </c>
      <c r="F89">
        <v>0</v>
      </c>
      <c r="G89">
        <v>32</v>
      </c>
      <c r="H89">
        <v>32</v>
      </c>
      <c r="I89">
        <f t="shared" si="5"/>
        <v>25</v>
      </c>
      <c r="J89" s="2">
        <f t="shared" si="6"/>
        <v>0.78125</v>
      </c>
      <c r="K89">
        <v>193.2</v>
      </c>
      <c r="L89" s="1">
        <f t="shared" si="4"/>
        <v>6.0374999999999996</v>
      </c>
      <c r="M89">
        <v>5.2977627567554002</v>
      </c>
      <c r="N89">
        <v>3.11359740967203</v>
      </c>
      <c r="O89">
        <v>1.0688468719769599</v>
      </c>
      <c r="P89">
        <v>0.28389154704944097</v>
      </c>
      <c r="Q89">
        <v>0.71369974999999997</v>
      </c>
      <c r="R89">
        <v>0.36535433</v>
      </c>
      <c r="S89">
        <v>7.9861110999999999E-2</v>
      </c>
      <c r="T89">
        <v>87.118849734042499</v>
      </c>
      <c r="U89">
        <v>4.3218590910373003</v>
      </c>
      <c r="V89">
        <v>4.7680045324985096</v>
      </c>
      <c r="W89">
        <v>5.0896299158657499</v>
      </c>
      <c r="X89">
        <v>2.0458083152770898</v>
      </c>
    </row>
    <row r="90" spans="1:24" x14ac:dyDescent="0.45">
      <c r="A90">
        <v>2007</v>
      </c>
      <c r="B90" t="s">
        <v>142</v>
      </c>
      <c r="C90" t="s">
        <v>121</v>
      </c>
      <c r="D90">
        <v>15</v>
      </c>
      <c r="E90">
        <v>11</v>
      </c>
      <c r="F90">
        <v>0</v>
      </c>
      <c r="G90">
        <v>32</v>
      </c>
      <c r="H90">
        <v>32</v>
      </c>
      <c r="I90">
        <f t="shared" si="5"/>
        <v>26</v>
      </c>
      <c r="J90" s="2">
        <f t="shared" si="6"/>
        <v>0.8125</v>
      </c>
      <c r="K90">
        <v>192</v>
      </c>
      <c r="L90" s="1">
        <f t="shared" si="4"/>
        <v>6</v>
      </c>
      <c r="M90">
        <v>6.1875004917383496</v>
      </c>
      <c r="N90">
        <v>3.9843753166496998</v>
      </c>
      <c r="O90">
        <v>0.84375006705523004</v>
      </c>
      <c r="P90">
        <v>0.30995106035888997</v>
      </c>
      <c r="Q90">
        <v>0.72516316000000003</v>
      </c>
      <c r="R90">
        <v>0.44283413799999999</v>
      </c>
      <c r="S90">
        <v>7.4380164999999998E-2</v>
      </c>
      <c r="T90">
        <v>89.6764458550347</v>
      </c>
      <c r="U90">
        <v>4.3125003427267297</v>
      </c>
      <c r="V90">
        <v>4.5364802437523997</v>
      </c>
      <c r="W90">
        <v>4.8988884622779096</v>
      </c>
      <c r="X90">
        <v>2.1064639091491699</v>
      </c>
    </row>
    <row r="91" spans="1:24" x14ac:dyDescent="0.45">
      <c r="A91">
        <v>2007</v>
      </c>
      <c r="B91" t="s">
        <v>143</v>
      </c>
      <c r="C91" t="s">
        <v>58</v>
      </c>
      <c r="D91">
        <v>13</v>
      </c>
      <c r="E91">
        <v>8</v>
      </c>
      <c r="F91">
        <v>0</v>
      </c>
      <c r="G91">
        <v>34</v>
      </c>
      <c r="H91">
        <v>34</v>
      </c>
      <c r="I91">
        <f t="shared" si="5"/>
        <v>21</v>
      </c>
      <c r="J91" s="2">
        <f t="shared" si="6"/>
        <v>0.61764705882352944</v>
      </c>
      <c r="K91">
        <v>200.1</v>
      </c>
      <c r="L91" s="1">
        <f t="shared" si="4"/>
        <v>5.8852941176470583</v>
      </c>
      <c r="M91">
        <v>3.9983362080029399</v>
      </c>
      <c r="N91">
        <v>2.8752080596875098</v>
      </c>
      <c r="O91">
        <v>1.0332778964501901</v>
      </c>
      <c r="P91">
        <v>0.29037037037037</v>
      </c>
      <c r="Q91">
        <v>0.72605964999999995</v>
      </c>
      <c r="R91">
        <v>0.41751824799999998</v>
      </c>
      <c r="S91">
        <v>9.1269841000000004E-2</v>
      </c>
      <c r="T91">
        <v>84.687816577953299</v>
      </c>
      <c r="U91">
        <v>4.44758746732911</v>
      </c>
      <c r="V91">
        <v>4.8619013549194303</v>
      </c>
      <c r="W91">
        <v>4.9473943615509102</v>
      </c>
      <c r="X91">
        <v>1.4890713691711399</v>
      </c>
    </row>
    <row r="92" spans="1:24" x14ac:dyDescent="0.45">
      <c r="A92">
        <v>2007</v>
      </c>
      <c r="B92" t="s">
        <v>26</v>
      </c>
      <c r="C92" t="s">
        <v>73</v>
      </c>
      <c r="D92">
        <v>14</v>
      </c>
      <c r="E92">
        <v>11</v>
      </c>
      <c r="F92">
        <v>0</v>
      </c>
      <c r="G92">
        <v>34</v>
      </c>
      <c r="H92">
        <v>34</v>
      </c>
      <c r="I92">
        <f t="shared" si="5"/>
        <v>25</v>
      </c>
      <c r="J92" s="2">
        <f t="shared" si="6"/>
        <v>0.73529411764705888</v>
      </c>
      <c r="K92">
        <v>198</v>
      </c>
      <c r="L92" s="1">
        <f t="shared" si="4"/>
        <v>5.8235294117647056</v>
      </c>
      <c r="M92">
        <v>4.7272730915780903</v>
      </c>
      <c r="N92">
        <v>1.1363637239370401</v>
      </c>
      <c r="O92">
        <v>0.63636368540474297</v>
      </c>
      <c r="P92">
        <v>0.30396475770925102</v>
      </c>
      <c r="Q92">
        <v>0.68846816</v>
      </c>
      <c r="R92">
        <v>0.51479289900000003</v>
      </c>
      <c r="S92">
        <v>7.1428570999999996E-2</v>
      </c>
      <c r="T92">
        <v>80.927143554687504</v>
      </c>
      <c r="U92">
        <v>4.1363639551308298</v>
      </c>
      <c r="V92">
        <v>3.57798900514728</v>
      </c>
      <c r="W92">
        <v>3.9005982836130402</v>
      </c>
      <c r="X92">
        <v>3.9009220600128098</v>
      </c>
    </row>
    <row r="93" spans="1:24" x14ac:dyDescent="0.45">
      <c r="A93">
        <v>2007</v>
      </c>
      <c r="B93" t="s">
        <v>28</v>
      </c>
      <c r="C93" t="s">
        <v>29</v>
      </c>
      <c r="D93">
        <v>12</v>
      </c>
      <c r="E93">
        <v>9</v>
      </c>
      <c r="F93">
        <v>0</v>
      </c>
      <c r="G93">
        <v>33</v>
      </c>
      <c r="H93">
        <v>33</v>
      </c>
      <c r="I93">
        <f t="shared" si="5"/>
        <v>21</v>
      </c>
      <c r="J93" s="2">
        <f t="shared" si="6"/>
        <v>0.63636363636363635</v>
      </c>
      <c r="K93">
        <v>191</v>
      </c>
      <c r="L93" s="1">
        <f t="shared" si="4"/>
        <v>5.7878787878787881</v>
      </c>
      <c r="M93">
        <v>5.0418844139630803</v>
      </c>
      <c r="N93">
        <v>3.5340311312825299</v>
      </c>
      <c r="O93">
        <v>1.0366491318428701</v>
      </c>
      <c r="P93">
        <v>0.263665594855305</v>
      </c>
      <c r="Q93">
        <v>0.68538398</v>
      </c>
      <c r="R93">
        <v>0.49520766700000002</v>
      </c>
      <c r="S93">
        <v>0.10576923000000001</v>
      </c>
      <c r="T93">
        <v>90.625506273824598</v>
      </c>
      <c r="U93">
        <v>4.4293190178741098</v>
      </c>
      <c r="V93">
        <v>4.9830604987854104</v>
      </c>
      <c r="W93">
        <v>4.85180555415924</v>
      </c>
      <c r="X93">
        <v>1.4476146697998</v>
      </c>
    </row>
    <row r="94" spans="1:24" x14ac:dyDescent="0.45">
      <c r="A94">
        <v>2007</v>
      </c>
      <c r="B94" t="s">
        <v>30</v>
      </c>
      <c r="C94" t="s">
        <v>31</v>
      </c>
      <c r="D94">
        <v>10</v>
      </c>
      <c r="E94">
        <v>14</v>
      </c>
      <c r="F94">
        <v>0</v>
      </c>
      <c r="G94">
        <v>31</v>
      </c>
      <c r="H94">
        <v>31</v>
      </c>
      <c r="I94">
        <f t="shared" si="5"/>
        <v>24</v>
      </c>
      <c r="J94" s="2">
        <f t="shared" si="6"/>
        <v>0.77419354838709675</v>
      </c>
      <c r="K94">
        <v>172.2</v>
      </c>
      <c r="L94" s="1">
        <f t="shared" si="4"/>
        <v>5.5548387096774192</v>
      </c>
      <c r="M94">
        <v>6.4111961557753601</v>
      </c>
      <c r="N94">
        <v>3.4922775807881998</v>
      </c>
      <c r="O94">
        <v>0.99034737365635706</v>
      </c>
      <c r="P94">
        <v>0.33975481611208402</v>
      </c>
      <c r="Q94">
        <v>0.67712318000000005</v>
      </c>
      <c r="R94">
        <v>0.464163822</v>
      </c>
      <c r="S94">
        <v>0.1005291</v>
      </c>
      <c r="T94">
        <v>89.098652878852704</v>
      </c>
      <c r="U94">
        <v>5.1602310522094399</v>
      </c>
      <c r="V94">
        <v>4.54848529534297</v>
      </c>
      <c r="W94">
        <v>4.4911223132230997</v>
      </c>
      <c r="X94">
        <v>2.1001696586608798</v>
      </c>
    </row>
    <row r="95" spans="1:24" x14ac:dyDescent="0.45">
      <c r="A95">
        <v>2007</v>
      </c>
      <c r="B95" t="s">
        <v>144</v>
      </c>
      <c r="C95" t="s">
        <v>128</v>
      </c>
      <c r="D95">
        <v>14</v>
      </c>
      <c r="E95">
        <v>8</v>
      </c>
      <c r="F95">
        <v>0</v>
      </c>
      <c r="G95">
        <v>32</v>
      </c>
      <c r="H95">
        <v>32</v>
      </c>
      <c r="I95">
        <f t="shared" si="5"/>
        <v>22</v>
      </c>
      <c r="J95" s="2">
        <f t="shared" si="6"/>
        <v>0.6875</v>
      </c>
      <c r="K95">
        <v>205.2</v>
      </c>
      <c r="L95" s="1">
        <f t="shared" si="4"/>
        <v>6.4124999999999996</v>
      </c>
      <c r="M95">
        <v>8.6207453297534293</v>
      </c>
      <c r="N95">
        <v>2.0567260431391401</v>
      </c>
      <c r="O95">
        <v>0.78768231439371394</v>
      </c>
      <c r="P95">
        <v>0.30323679727427599</v>
      </c>
      <c r="Q95">
        <v>0.76194770000000001</v>
      </c>
      <c r="R95">
        <v>0.44691780800000003</v>
      </c>
      <c r="S95">
        <v>8.6956520999999995E-2</v>
      </c>
      <c r="T95">
        <v>92.410172594142196</v>
      </c>
      <c r="U95">
        <v>3.1069691289974202</v>
      </c>
      <c r="V95">
        <v>3.2055694851258099</v>
      </c>
      <c r="W95">
        <v>3.3304114478095799</v>
      </c>
      <c r="X95">
        <v>5.4670033454895002</v>
      </c>
    </row>
    <row r="96" spans="1:24" x14ac:dyDescent="0.45">
      <c r="A96">
        <v>2007</v>
      </c>
      <c r="B96" t="s">
        <v>145</v>
      </c>
      <c r="C96" t="s">
        <v>95</v>
      </c>
      <c r="D96">
        <v>13</v>
      </c>
      <c r="E96">
        <v>5</v>
      </c>
      <c r="F96">
        <v>0</v>
      </c>
      <c r="G96">
        <v>28</v>
      </c>
      <c r="H96">
        <v>28</v>
      </c>
      <c r="I96">
        <f t="shared" si="5"/>
        <v>18</v>
      </c>
      <c r="J96" s="2">
        <f t="shared" si="6"/>
        <v>0.6428571428571429</v>
      </c>
      <c r="K96">
        <v>182</v>
      </c>
      <c r="L96" s="1">
        <f t="shared" si="4"/>
        <v>6.5</v>
      </c>
      <c r="M96">
        <v>10.9285705123255</v>
      </c>
      <c r="N96">
        <v>2.8186810823644999</v>
      </c>
      <c r="O96">
        <v>0.93956036078816796</v>
      </c>
      <c r="P96">
        <v>0.2830626450116</v>
      </c>
      <c r="Q96">
        <v>0.77664398999999995</v>
      </c>
      <c r="R96">
        <v>0.47865168499999999</v>
      </c>
      <c r="S96">
        <v>0.122580645</v>
      </c>
      <c r="T96">
        <v>91.923736092931904</v>
      </c>
      <c r="U96">
        <v>3.1648348994969799</v>
      </c>
      <c r="V96">
        <v>3.1901545953813901</v>
      </c>
      <c r="W96">
        <v>2.9013812957836</v>
      </c>
      <c r="X96">
        <v>5.0140662193298304</v>
      </c>
    </row>
    <row r="97" spans="1:24" x14ac:dyDescent="0.45">
      <c r="A97">
        <v>2007</v>
      </c>
      <c r="B97" t="s">
        <v>32</v>
      </c>
      <c r="C97" t="s">
        <v>33</v>
      </c>
      <c r="D97">
        <v>12</v>
      </c>
      <c r="E97">
        <v>14</v>
      </c>
      <c r="F97">
        <v>0</v>
      </c>
      <c r="G97">
        <v>32</v>
      </c>
      <c r="H97">
        <v>32</v>
      </c>
      <c r="I97">
        <f t="shared" si="5"/>
        <v>26</v>
      </c>
      <c r="J97" s="2">
        <f t="shared" si="6"/>
        <v>0.8125</v>
      </c>
      <c r="K97">
        <v>198.1</v>
      </c>
      <c r="L97" s="1">
        <f t="shared" si="4"/>
        <v>6.1906249999999998</v>
      </c>
      <c r="M97">
        <v>6.6252102539372801</v>
      </c>
      <c r="N97">
        <v>2.6773109930294501</v>
      </c>
      <c r="O97">
        <v>0.90756304848455904</v>
      </c>
      <c r="P97">
        <v>0.28903654485049801</v>
      </c>
      <c r="Q97">
        <v>0.68141593</v>
      </c>
      <c r="R97">
        <v>0.64851485099999995</v>
      </c>
      <c r="S97">
        <v>0.17094017</v>
      </c>
      <c r="T97">
        <v>87.415359374999994</v>
      </c>
      <c r="U97">
        <v>3.9025211084836</v>
      </c>
      <c r="V97">
        <v>3.9858236472177802</v>
      </c>
      <c r="W97">
        <v>3.4149326868301499</v>
      </c>
      <c r="X97">
        <v>3.0797247886657702</v>
      </c>
    </row>
    <row r="98" spans="1:24" x14ac:dyDescent="0.45">
      <c r="A98">
        <v>2007</v>
      </c>
      <c r="B98" t="s">
        <v>34</v>
      </c>
      <c r="C98" t="s">
        <v>35</v>
      </c>
      <c r="D98">
        <v>17</v>
      </c>
      <c r="E98">
        <v>12</v>
      </c>
      <c r="F98">
        <v>0</v>
      </c>
      <c r="G98">
        <v>31</v>
      </c>
      <c r="H98">
        <v>31</v>
      </c>
      <c r="I98">
        <f t="shared" si="5"/>
        <v>29</v>
      </c>
      <c r="J98" s="2">
        <f t="shared" si="6"/>
        <v>0.93548387096774188</v>
      </c>
      <c r="K98">
        <v>189</v>
      </c>
      <c r="L98" s="1">
        <f t="shared" si="4"/>
        <v>6.096774193548387</v>
      </c>
      <c r="M98">
        <v>5.2380952380952301</v>
      </c>
      <c r="N98">
        <v>3.0476190476190399</v>
      </c>
      <c r="O98">
        <v>1.0476190476190399</v>
      </c>
      <c r="P98">
        <v>0.28166666666666601</v>
      </c>
      <c r="Q98">
        <v>0.67922875000000005</v>
      </c>
      <c r="R98">
        <v>0.38897893</v>
      </c>
      <c r="S98">
        <v>8.3969464999999993E-2</v>
      </c>
      <c r="T98">
        <v>72.130741825810105</v>
      </c>
      <c r="U98">
        <v>4.7619047619047601</v>
      </c>
      <c r="V98">
        <v>4.6681765692574597</v>
      </c>
      <c r="W98">
        <v>4.8939534194885699</v>
      </c>
      <c r="X98">
        <v>1.8980619907379099</v>
      </c>
    </row>
    <row r="99" spans="1:24" x14ac:dyDescent="0.45">
      <c r="A99">
        <v>2007</v>
      </c>
      <c r="B99" t="s">
        <v>36</v>
      </c>
      <c r="C99" t="s">
        <v>37</v>
      </c>
      <c r="D99">
        <v>10</v>
      </c>
      <c r="E99">
        <v>9</v>
      </c>
      <c r="F99">
        <v>0</v>
      </c>
      <c r="G99">
        <v>30</v>
      </c>
      <c r="H99">
        <v>30</v>
      </c>
      <c r="I99">
        <f t="shared" si="5"/>
        <v>19</v>
      </c>
      <c r="J99" s="2">
        <f t="shared" si="6"/>
        <v>0.6333333333333333</v>
      </c>
      <c r="K99">
        <v>201</v>
      </c>
      <c r="L99" s="1">
        <f t="shared" si="4"/>
        <v>6.7</v>
      </c>
      <c r="M99">
        <v>5.1492541222456802</v>
      </c>
      <c r="N99">
        <v>2.0149255260961301</v>
      </c>
      <c r="O99">
        <v>0.98507470164699995</v>
      </c>
      <c r="P99">
        <v>0.28703703703703698</v>
      </c>
      <c r="Q99">
        <v>0.75704225000000003</v>
      </c>
      <c r="R99">
        <v>0.43230769200000002</v>
      </c>
      <c r="S99">
        <v>8.7649402000000001E-2</v>
      </c>
      <c r="T99">
        <v>85.970104083466396</v>
      </c>
      <c r="U99">
        <v>3.62686594697304</v>
      </c>
      <c r="V99">
        <v>4.2644808403793704</v>
      </c>
      <c r="W99">
        <v>4.4081257564930398</v>
      </c>
      <c r="X99">
        <v>3.34801125526428</v>
      </c>
    </row>
    <row r="100" spans="1:24" x14ac:dyDescent="0.45">
      <c r="A100">
        <v>2007</v>
      </c>
      <c r="B100" t="s">
        <v>38</v>
      </c>
      <c r="C100" t="s">
        <v>37</v>
      </c>
      <c r="D100">
        <v>10</v>
      </c>
      <c r="E100">
        <v>13</v>
      </c>
      <c r="F100">
        <v>0</v>
      </c>
      <c r="G100">
        <v>32</v>
      </c>
      <c r="H100">
        <v>32</v>
      </c>
      <c r="I100">
        <f t="shared" si="5"/>
        <v>23</v>
      </c>
      <c r="J100" s="2">
        <f t="shared" si="6"/>
        <v>0.71875</v>
      </c>
      <c r="K100">
        <v>208.1</v>
      </c>
      <c r="L100" s="1">
        <f t="shared" si="4"/>
        <v>6.5031249999999998</v>
      </c>
      <c r="M100">
        <v>4.2336004134375402</v>
      </c>
      <c r="N100">
        <v>2.4624002404687699</v>
      </c>
      <c r="O100">
        <v>0.82080008015625705</v>
      </c>
      <c r="P100">
        <v>0.28368794326241098</v>
      </c>
      <c r="Q100">
        <v>0.65509077000000004</v>
      </c>
      <c r="R100">
        <v>0.39436619699999997</v>
      </c>
      <c r="S100">
        <v>7.0895522000000002E-2</v>
      </c>
      <c r="T100">
        <v>89.818951735688103</v>
      </c>
      <c r="U100">
        <v>4.2336004134375402</v>
      </c>
      <c r="V100">
        <v>4.3628052503735404</v>
      </c>
      <c r="W100">
        <v>4.7909588619791199</v>
      </c>
      <c r="X100">
        <v>3.4919135570526101</v>
      </c>
    </row>
    <row r="101" spans="1:24" x14ac:dyDescent="0.45">
      <c r="A101">
        <v>2007</v>
      </c>
      <c r="B101" t="s">
        <v>40</v>
      </c>
      <c r="C101" t="s">
        <v>29</v>
      </c>
      <c r="D101">
        <v>18</v>
      </c>
      <c r="E101">
        <v>13</v>
      </c>
      <c r="F101">
        <v>0</v>
      </c>
      <c r="G101">
        <v>34</v>
      </c>
      <c r="H101">
        <v>34</v>
      </c>
      <c r="I101">
        <f t="shared" si="5"/>
        <v>31</v>
      </c>
      <c r="J101" s="2">
        <f t="shared" si="6"/>
        <v>0.91176470588235292</v>
      </c>
      <c r="K101">
        <v>216.1</v>
      </c>
      <c r="L101" s="1">
        <f t="shared" si="4"/>
        <v>6.3558823529411761</v>
      </c>
      <c r="M101">
        <v>7.3636365367645196</v>
      </c>
      <c r="N101">
        <v>4.2018490972498101</v>
      </c>
      <c r="O101">
        <v>0.95685672511629405</v>
      </c>
      <c r="P101">
        <v>0.26885245901639299</v>
      </c>
      <c r="Q101">
        <v>0.74870274000000003</v>
      </c>
      <c r="R101">
        <v>0.46849757600000003</v>
      </c>
      <c r="S101">
        <v>0.101769911</v>
      </c>
      <c r="T101">
        <v>92.2170879911924</v>
      </c>
      <c r="U101">
        <v>3.9522342993933801</v>
      </c>
      <c r="V101">
        <v>4.5801290551001603</v>
      </c>
      <c r="W101">
        <v>4.5085303351438997</v>
      </c>
      <c r="X101">
        <v>2.7765133380889799</v>
      </c>
    </row>
    <row r="102" spans="1:24" x14ac:dyDescent="0.45">
      <c r="A102">
        <v>2007</v>
      </c>
      <c r="B102" t="s">
        <v>41</v>
      </c>
      <c r="C102" t="s">
        <v>88</v>
      </c>
      <c r="D102">
        <v>19</v>
      </c>
      <c r="E102">
        <v>7</v>
      </c>
      <c r="F102">
        <v>0</v>
      </c>
      <c r="G102">
        <v>34</v>
      </c>
      <c r="H102">
        <v>34</v>
      </c>
      <c r="I102">
        <f t="shared" si="5"/>
        <v>26</v>
      </c>
      <c r="J102" s="2">
        <f t="shared" si="6"/>
        <v>0.76470588235294112</v>
      </c>
      <c r="K102">
        <v>241</v>
      </c>
      <c r="L102" s="1">
        <f t="shared" si="4"/>
        <v>7.0882352941176467</v>
      </c>
      <c r="M102">
        <v>7.8049792531120303</v>
      </c>
      <c r="N102">
        <v>1.38174273858921</v>
      </c>
      <c r="O102">
        <v>0.74688796680497904</v>
      </c>
      <c r="P102">
        <v>0.31098430813124101</v>
      </c>
      <c r="Q102">
        <v>0.74117646999999998</v>
      </c>
      <c r="R102">
        <v>0.45</v>
      </c>
      <c r="S102">
        <v>7.8125E-2</v>
      </c>
      <c r="T102">
        <v>94.107152881736496</v>
      </c>
      <c r="U102">
        <v>3.21161825726141</v>
      </c>
      <c r="V102">
        <v>3.1441694560387301</v>
      </c>
      <c r="W102">
        <v>3.3978831033983599</v>
      </c>
      <c r="X102">
        <v>6.4468531608581499</v>
      </c>
    </row>
    <row r="103" spans="1:24" x14ac:dyDescent="0.45">
      <c r="A103">
        <v>2007</v>
      </c>
      <c r="B103" t="s">
        <v>42</v>
      </c>
      <c r="C103" t="s">
        <v>35</v>
      </c>
      <c r="D103">
        <v>20</v>
      </c>
      <c r="E103">
        <v>7</v>
      </c>
      <c r="F103">
        <v>0</v>
      </c>
      <c r="G103">
        <v>30</v>
      </c>
      <c r="H103">
        <v>30</v>
      </c>
      <c r="I103">
        <f t="shared" si="5"/>
        <v>27</v>
      </c>
      <c r="J103" s="2">
        <f t="shared" si="6"/>
        <v>0.9</v>
      </c>
      <c r="K103">
        <v>200.2</v>
      </c>
      <c r="L103" s="1">
        <f t="shared" si="4"/>
        <v>6.6733333333333329</v>
      </c>
      <c r="M103">
        <v>8.7009957955703694</v>
      </c>
      <c r="N103">
        <v>1.79401975166399</v>
      </c>
      <c r="O103">
        <v>0.76245839445719699</v>
      </c>
      <c r="P103">
        <v>0.303886925795053</v>
      </c>
      <c r="Q103">
        <v>0.75166507999999999</v>
      </c>
      <c r="R103">
        <v>0.47313691499999999</v>
      </c>
      <c r="S103">
        <v>7.9812205999999997E-2</v>
      </c>
      <c r="T103">
        <v>95.198850848337898</v>
      </c>
      <c r="U103">
        <v>3.2740860467867798</v>
      </c>
      <c r="V103">
        <v>3.0801367183159001</v>
      </c>
      <c r="W103">
        <v>3.3103825420164901</v>
      </c>
      <c r="X103">
        <v>5.6861281394958496</v>
      </c>
    </row>
    <row r="104" spans="1:24" x14ac:dyDescent="0.45">
      <c r="A104">
        <v>2007</v>
      </c>
      <c r="B104" t="s">
        <v>43</v>
      </c>
      <c r="C104" t="s">
        <v>44</v>
      </c>
      <c r="D104">
        <v>10</v>
      </c>
      <c r="E104">
        <v>8</v>
      </c>
      <c r="F104">
        <v>0</v>
      </c>
      <c r="G104">
        <v>25</v>
      </c>
      <c r="H104">
        <v>25</v>
      </c>
      <c r="I104">
        <f t="shared" si="5"/>
        <v>18</v>
      </c>
      <c r="J104" s="2">
        <f t="shared" si="6"/>
        <v>0.72</v>
      </c>
      <c r="K104">
        <v>165.2</v>
      </c>
      <c r="L104" s="1">
        <f t="shared" si="4"/>
        <v>6.6079999999999997</v>
      </c>
      <c r="M104">
        <v>9.5613670350512407</v>
      </c>
      <c r="N104">
        <v>3.58551263814421</v>
      </c>
      <c r="O104">
        <v>1.2494968284441901</v>
      </c>
      <c r="P104">
        <v>0.26086956521739102</v>
      </c>
      <c r="Q104">
        <v>0.76357465999999996</v>
      </c>
      <c r="R104">
        <v>0.54816513700000002</v>
      </c>
      <c r="S104">
        <v>0.17692307600000001</v>
      </c>
      <c r="T104">
        <v>95.072355960924995</v>
      </c>
      <c r="U104">
        <v>3.74849048533259</v>
      </c>
      <c r="V104">
        <v>4.3321603385043899</v>
      </c>
      <c r="W104">
        <v>3.5117264738682201</v>
      </c>
      <c r="X104">
        <v>2.2711009979247998</v>
      </c>
    </row>
    <row r="105" spans="1:24" x14ac:dyDescent="0.45">
      <c r="A105">
        <v>2007</v>
      </c>
      <c r="B105" t="s">
        <v>46</v>
      </c>
      <c r="C105" t="s">
        <v>47</v>
      </c>
      <c r="D105">
        <v>12</v>
      </c>
      <c r="E105">
        <v>12</v>
      </c>
      <c r="F105">
        <v>0</v>
      </c>
      <c r="G105">
        <v>30</v>
      </c>
      <c r="H105">
        <v>30</v>
      </c>
      <c r="I105">
        <f t="shared" si="5"/>
        <v>24</v>
      </c>
      <c r="J105" s="2">
        <f t="shared" si="6"/>
        <v>0.8</v>
      </c>
      <c r="K105">
        <v>174.2</v>
      </c>
      <c r="L105" s="1">
        <f t="shared" si="4"/>
        <v>5.8066666666666666</v>
      </c>
      <c r="M105">
        <v>4.4828246885590701</v>
      </c>
      <c r="N105">
        <v>2.62786274846566</v>
      </c>
      <c r="O105">
        <v>1.1335878522792999</v>
      </c>
      <c r="P105">
        <v>0.27461139896372999</v>
      </c>
      <c r="Q105">
        <v>0.66764133000000003</v>
      </c>
      <c r="R105">
        <v>0.420338983</v>
      </c>
      <c r="S105">
        <v>0.10185185099999999</v>
      </c>
      <c r="T105">
        <v>88.026262555803498</v>
      </c>
      <c r="U105">
        <v>4.8950384530242701</v>
      </c>
      <c r="V105">
        <v>4.8254830956424302</v>
      </c>
      <c r="W105">
        <v>4.7394110552114102</v>
      </c>
      <c r="X105">
        <v>1.3494137525558401</v>
      </c>
    </row>
    <row r="106" spans="1:24" x14ac:dyDescent="0.45">
      <c r="A106">
        <v>2007</v>
      </c>
      <c r="B106" t="s">
        <v>146</v>
      </c>
      <c r="C106" t="s">
        <v>33</v>
      </c>
      <c r="D106">
        <v>16</v>
      </c>
      <c r="E106">
        <v>4</v>
      </c>
      <c r="F106">
        <v>0</v>
      </c>
      <c r="G106">
        <v>33</v>
      </c>
      <c r="H106">
        <v>33</v>
      </c>
      <c r="I106">
        <f t="shared" si="5"/>
        <v>20</v>
      </c>
      <c r="J106" s="2">
        <f t="shared" si="6"/>
        <v>0.60606060606060608</v>
      </c>
      <c r="K106">
        <v>208</v>
      </c>
      <c r="L106" s="1">
        <f t="shared" si="4"/>
        <v>6.3030303030303028</v>
      </c>
      <c r="M106">
        <v>5.8413465823647801</v>
      </c>
      <c r="N106">
        <v>3.1586540778713199</v>
      </c>
      <c r="O106">
        <v>0.38942310549098502</v>
      </c>
      <c r="P106">
        <v>0.295489891135303</v>
      </c>
      <c r="Q106">
        <v>0.76399395000000003</v>
      </c>
      <c r="R106">
        <v>0.487220447</v>
      </c>
      <c r="S106">
        <v>4.6632123999999997E-2</v>
      </c>
      <c r="T106">
        <v>94.012997425093602</v>
      </c>
      <c r="U106">
        <v>3.0288463760409998</v>
      </c>
      <c r="V106">
        <v>3.62902824617702</v>
      </c>
      <c r="W106">
        <v>4.2305341286377898</v>
      </c>
      <c r="X106">
        <v>4.42984867095947</v>
      </c>
    </row>
    <row r="107" spans="1:24" x14ac:dyDescent="0.45">
      <c r="A107">
        <v>2007</v>
      </c>
      <c r="B107" t="s">
        <v>48</v>
      </c>
      <c r="C107" t="s">
        <v>49</v>
      </c>
      <c r="D107">
        <v>14</v>
      </c>
      <c r="E107">
        <v>7</v>
      </c>
      <c r="F107">
        <v>0</v>
      </c>
      <c r="G107">
        <v>32</v>
      </c>
      <c r="H107">
        <v>32</v>
      </c>
      <c r="I107">
        <f t="shared" si="5"/>
        <v>21</v>
      </c>
      <c r="J107" s="2">
        <f t="shared" si="6"/>
        <v>0.65625</v>
      </c>
      <c r="K107">
        <v>211.2</v>
      </c>
      <c r="L107" s="1">
        <f t="shared" si="4"/>
        <v>6.6</v>
      </c>
      <c r="M107">
        <v>6.5480313387164797</v>
      </c>
      <c r="N107">
        <v>2.5511810410583702</v>
      </c>
      <c r="O107">
        <v>0.59527557624695304</v>
      </c>
      <c r="P107">
        <v>0.30712166172106797</v>
      </c>
      <c r="Q107">
        <v>0.77496273999999998</v>
      </c>
      <c r="R107">
        <v>0.53046062400000005</v>
      </c>
      <c r="S107">
        <v>6.7307692000000002E-2</v>
      </c>
      <c r="T107">
        <v>93.546885790745804</v>
      </c>
      <c r="U107">
        <v>3.1889763013229602</v>
      </c>
      <c r="V107">
        <v>3.59393584083303</v>
      </c>
      <c r="W107">
        <v>3.9668349038737198</v>
      </c>
      <c r="X107">
        <v>4.9322519302368102</v>
      </c>
    </row>
    <row r="108" spans="1:24" x14ac:dyDescent="0.45">
      <c r="A108">
        <v>2007</v>
      </c>
      <c r="B108" t="s">
        <v>52</v>
      </c>
      <c r="C108" t="s">
        <v>88</v>
      </c>
      <c r="D108">
        <v>15</v>
      </c>
      <c r="E108">
        <v>8</v>
      </c>
      <c r="F108">
        <v>0</v>
      </c>
      <c r="G108">
        <v>31</v>
      </c>
      <c r="H108">
        <v>31</v>
      </c>
      <c r="I108">
        <f t="shared" si="5"/>
        <v>23</v>
      </c>
      <c r="J108" s="2">
        <f t="shared" si="6"/>
        <v>0.74193548387096775</v>
      </c>
      <c r="K108">
        <v>192.1</v>
      </c>
      <c r="L108" s="1">
        <f t="shared" si="4"/>
        <v>6.1967741935483867</v>
      </c>
      <c r="M108">
        <v>4.1178513887932402</v>
      </c>
      <c r="N108">
        <v>1.31022544188876</v>
      </c>
      <c r="O108">
        <v>1.2634316761070099</v>
      </c>
      <c r="P108">
        <v>0.30903790087463501</v>
      </c>
      <c r="Q108">
        <v>0.70578231000000002</v>
      </c>
      <c r="R108">
        <v>0.38264580300000001</v>
      </c>
      <c r="S108">
        <v>9.4736842000000002E-2</v>
      </c>
      <c r="T108">
        <v>85.751032488986695</v>
      </c>
      <c r="U108">
        <v>4.5857890466106603</v>
      </c>
      <c r="V108">
        <v>4.67981326530185</v>
      </c>
      <c r="W108">
        <v>4.7137371586669801</v>
      </c>
      <c r="X108">
        <v>1.7936551570892301</v>
      </c>
    </row>
    <row r="109" spans="1:24" x14ac:dyDescent="0.45">
      <c r="A109">
        <v>2007</v>
      </c>
      <c r="B109" t="s">
        <v>53</v>
      </c>
      <c r="C109" t="s">
        <v>54</v>
      </c>
      <c r="D109">
        <v>12</v>
      </c>
      <c r="E109">
        <v>12</v>
      </c>
      <c r="F109">
        <v>0</v>
      </c>
      <c r="G109">
        <v>34</v>
      </c>
      <c r="H109">
        <v>34</v>
      </c>
      <c r="I109">
        <f t="shared" si="5"/>
        <v>24</v>
      </c>
      <c r="J109" s="2">
        <f t="shared" si="6"/>
        <v>0.70588235294117652</v>
      </c>
      <c r="K109">
        <v>206.2</v>
      </c>
      <c r="L109" s="1">
        <f t="shared" si="4"/>
        <v>6.0647058823529409</v>
      </c>
      <c r="M109">
        <v>4.9645160068507996</v>
      </c>
      <c r="N109">
        <v>2.9612902497004701</v>
      </c>
      <c r="O109">
        <v>0.78387094845012595</v>
      </c>
      <c r="P109">
        <v>0.31779661016949101</v>
      </c>
      <c r="Q109">
        <v>0.70417790000000002</v>
      </c>
      <c r="R109">
        <v>0.45376955899999999</v>
      </c>
      <c r="S109">
        <v>7.3469386999999997E-2</v>
      </c>
      <c r="T109">
        <v>88.696832056025301</v>
      </c>
      <c r="U109">
        <v>4.6161289186507402</v>
      </c>
      <c r="V109">
        <v>4.4154115633612196</v>
      </c>
      <c r="W109">
        <v>4.7703105397896799</v>
      </c>
      <c r="X109">
        <v>2.6309859752654998</v>
      </c>
    </row>
    <row r="110" spans="1:24" x14ac:dyDescent="0.45">
      <c r="A110">
        <v>2007</v>
      </c>
      <c r="B110" t="s">
        <v>56</v>
      </c>
      <c r="C110" t="s">
        <v>27</v>
      </c>
      <c r="D110">
        <v>9</v>
      </c>
      <c r="E110">
        <v>12</v>
      </c>
      <c r="F110">
        <v>0</v>
      </c>
      <c r="G110">
        <v>32</v>
      </c>
      <c r="H110">
        <v>32</v>
      </c>
      <c r="I110">
        <f t="shared" si="5"/>
        <v>21</v>
      </c>
      <c r="J110" s="2">
        <f t="shared" si="6"/>
        <v>0.65625</v>
      </c>
      <c r="K110">
        <v>189.1</v>
      </c>
      <c r="L110" s="1">
        <f t="shared" si="4"/>
        <v>5.9093749999999998</v>
      </c>
      <c r="M110">
        <v>5.6091544021810504</v>
      </c>
      <c r="N110">
        <v>2.6619715806960902</v>
      </c>
      <c r="O110">
        <v>1.0457745495591699</v>
      </c>
      <c r="P110">
        <v>0.300986842105263</v>
      </c>
      <c r="Q110">
        <v>0.68538398</v>
      </c>
      <c r="R110">
        <v>0.36988543299999999</v>
      </c>
      <c r="S110">
        <v>8.7301587E-2</v>
      </c>
      <c r="T110">
        <v>90.890375393540097</v>
      </c>
      <c r="U110">
        <v>4.6584502662181597</v>
      </c>
      <c r="V110">
        <v>4.5811543103225496</v>
      </c>
      <c r="W110">
        <v>4.7402762947996102</v>
      </c>
      <c r="X110">
        <v>2.89808785915374</v>
      </c>
    </row>
    <row r="111" spans="1:24" x14ac:dyDescent="0.45">
      <c r="A111">
        <v>2007</v>
      </c>
      <c r="B111" t="s">
        <v>57</v>
      </c>
      <c r="C111" t="s">
        <v>115</v>
      </c>
      <c r="D111">
        <v>15</v>
      </c>
      <c r="E111">
        <v>13</v>
      </c>
      <c r="F111">
        <v>0</v>
      </c>
      <c r="G111">
        <v>33</v>
      </c>
      <c r="H111">
        <v>33</v>
      </c>
      <c r="I111">
        <f t="shared" si="5"/>
        <v>28</v>
      </c>
      <c r="J111" s="2">
        <f t="shared" si="6"/>
        <v>0.84848484848484851</v>
      </c>
      <c r="K111">
        <v>219</v>
      </c>
      <c r="L111" s="1">
        <f t="shared" si="4"/>
        <v>6.6363636363636367</v>
      </c>
      <c r="M111">
        <v>9.6575342465753398</v>
      </c>
      <c r="N111">
        <v>2.13698630136986</v>
      </c>
      <c r="O111">
        <v>1.3561643835616399</v>
      </c>
      <c r="P111">
        <v>0.27075812274368199</v>
      </c>
      <c r="Q111">
        <v>0.78319501999999996</v>
      </c>
      <c r="R111">
        <v>0.38020833300000001</v>
      </c>
      <c r="S111">
        <v>0.13147410300000001</v>
      </c>
      <c r="T111">
        <v>92.055937049711801</v>
      </c>
      <c r="U111">
        <v>3.3287671232876699</v>
      </c>
      <c r="V111">
        <v>3.8195138164851201</v>
      </c>
      <c r="W111">
        <v>3.2983842545992701</v>
      </c>
      <c r="X111">
        <v>4.0073299407958896</v>
      </c>
    </row>
    <row r="112" spans="1:24" x14ac:dyDescent="0.45">
      <c r="A112">
        <v>2007</v>
      </c>
      <c r="B112" t="s">
        <v>59</v>
      </c>
      <c r="C112" t="s">
        <v>37</v>
      </c>
      <c r="D112">
        <v>15</v>
      </c>
      <c r="E112">
        <v>8</v>
      </c>
      <c r="F112">
        <v>0</v>
      </c>
      <c r="G112">
        <v>32</v>
      </c>
      <c r="H112">
        <v>32</v>
      </c>
      <c r="I112">
        <f t="shared" si="5"/>
        <v>23</v>
      </c>
      <c r="J112" s="2">
        <f t="shared" si="6"/>
        <v>0.71875</v>
      </c>
      <c r="K112">
        <v>216.2</v>
      </c>
      <c r="L112" s="1">
        <f t="shared" si="4"/>
        <v>6.7562499999999996</v>
      </c>
      <c r="M112">
        <v>8.8476920999921997</v>
      </c>
      <c r="N112">
        <v>2.07692302816718</v>
      </c>
      <c r="O112">
        <v>1.2046153563369599</v>
      </c>
      <c r="P112">
        <v>0.28816466552315601</v>
      </c>
      <c r="Q112">
        <v>0.74507966000000003</v>
      </c>
      <c r="R112">
        <v>0.397689768</v>
      </c>
      <c r="S112">
        <v>0.110266159</v>
      </c>
      <c r="T112">
        <v>92.650733024691306</v>
      </c>
      <c r="U112">
        <v>3.7384614507009299</v>
      </c>
      <c r="V112">
        <v>3.8026820505446901</v>
      </c>
      <c r="W112">
        <v>3.58541881244656</v>
      </c>
      <c r="X112">
        <v>4.7747673988342196</v>
      </c>
    </row>
    <row r="113" spans="1:24" x14ac:dyDescent="0.45">
      <c r="A113">
        <v>2007</v>
      </c>
      <c r="B113" t="s">
        <v>60</v>
      </c>
      <c r="C113" t="s">
        <v>29</v>
      </c>
      <c r="D113">
        <v>15</v>
      </c>
      <c r="E113">
        <v>8</v>
      </c>
      <c r="F113">
        <v>0</v>
      </c>
      <c r="G113">
        <v>34</v>
      </c>
      <c r="H113">
        <v>34</v>
      </c>
      <c r="I113">
        <f t="shared" si="5"/>
        <v>23</v>
      </c>
      <c r="J113" s="2">
        <f t="shared" si="6"/>
        <v>0.67647058823529416</v>
      </c>
      <c r="K113">
        <v>207</v>
      </c>
      <c r="L113" s="1">
        <f t="shared" si="4"/>
        <v>6.0882352941176467</v>
      </c>
      <c r="M113">
        <v>7.5652173913043397</v>
      </c>
      <c r="N113">
        <v>2.3913043478260798</v>
      </c>
      <c r="O113">
        <v>1.2173913043478199</v>
      </c>
      <c r="P113">
        <v>0.26064735945485501</v>
      </c>
      <c r="Q113">
        <v>0.74074074000000001</v>
      </c>
      <c r="R113">
        <v>0.33671742799999999</v>
      </c>
      <c r="S113">
        <v>9.6551724000000005E-2</v>
      </c>
      <c r="T113">
        <v>89.044655885213999</v>
      </c>
      <c r="U113">
        <v>3.8260869565217299</v>
      </c>
      <c r="V113">
        <v>4.1574795368212998</v>
      </c>
      <c r="W113">
        <v>4.1564991400437599</v>
      </c>
      <c r="X113">
        <v>3.7505600452422998</v>
      </c>
    </row>
    <row r="114" spans="1:24" x14ac:dyDescent="0.45">
      <c r="A114">
        <v>2007</v>
      </c>
      <c r="B114" t="s">
        <v>63</v>
      </c>
      <c r="C114" t="s">
        <v>62</v>
      </c>
      <c r="D114">
        <v>15</v>
      </c>
      <c r="E114">
        <v>9</v>
      </c>
      <c r="F114">
        <v>0</v>
      </c>
      <c r="G114">
        <v>34</v>
      </c>
      <c r="H114">
        <v>34</v>
      </c>
      <c r="I114">
        <f t="shared" si="5"/>
        <v>24</v>
      </c>
      <c r="J114" s="2">
        <f t="shared" si="6"/>
        <v>0.70588235294117652</v>
      </c>
      <c r="K114">
        <v>213.1</v>
      </c>
      <c r="L114" s="1">
        <f t="shared" si="4"/>
        <v>6.2676470588235293</v>
      </c>
      <c r="M114">
        <v>5.9062501408159704</v>
      </c>
      <c r="N114">
        <v>2.8265625673904999</v>
      </c>
      <c r="O114">
        <v>0.675000016093254</v>
      </c>
      <c r="P114">
        <v>0.32408759124087499</v>
      </c>
      <c r="Q114">
        <v>0.70521862000000002</v>
      </c>
      <c r="R114">
        <v>0.47819767400000002</v>
      </c>
      <c r="S114">
        <v>7.1111111000000005E-2</v>
      </c>
      <c r="T114">
        <v>89.508998794043606</v>
      </c>
      <c r="U114">
        <v>4.0921875975653501</v>
      </c>
      <c r="V114">
        <v>3.8583551554381801</v>
      </c>
      <c r="W114">
        <v>4.2064317481133697</v>
      </c>
      <c r="X114">
        <v>4.06642389297485</v>
      </c>
    </row>
    <row r="115" spans="1:24" x14ac:dyDescent="0.45">
      <c r="A115">
        <v>2007</v>
      </c>
      <c r="B115" t="s">
        <v>147</v>
      </c>
      <c r="C115" t="s">
        <v>128</v>
      </c>
      <c r="D115">
        <v>16</v>
      </c>
      <c r="E115">
        <v>10</v>
      </c>
      <c r="F115">
        <v>0</v>
      </c>
      <c r="G115">
        <v>34</v>
      </c>
      <c r="H115">
        <v>34</v>
      </c>
      <c r="I115">
        <f t="shared" si="5"/>
        <v>26</v>
      </c>
      <c r="J115" s="2">
        <f t="shared" si="6"/>
        <v>0.76470588235294112</v>
      </c>
      <c r="K115">
        <v>224.1</v>
      </c>
      <c r="L115" s="1">
        <f t="shared" si="4"/>
        <v>6.591176470588235</v>
      </c>
      <c r="M115">
        <v>5.2956906959707899</v>
      </c>
      <c r="N115">
        <v>2.1263000521700901</v>
      </c>
      <c r="O115">
        <v>0.40118868908869598</v>
      </c>
      <c r="P115">
        <v>0.29224376731301899</v>
      </c>
      <c r="Q115">
        <v>0.72761193999999996</v>
      </c>
      <c r="R115">
        <v>0.61958041900000005</v>
      </c>
      <c r="S115">
        <v>6.4935064000000001E-2</v>
      </c>
      <c r="T115">
        <v>89.902729398885299</v>
      </c>
      <c r="U115">
        <v>3.32986611943618</v>
      </c>
      <c r="V115">
        <v>3.4580300936343198</v>
      </c>
      <c r="W115">
        <v>3.7397037024970499</v>
      </c>
      <c r="X115">
        <v>4.8707079887390101</v>
      </c>
    </row>
    <row r="116" spans="1:24" x14ac:dyDescent="0.45">
      <c r="A116">
        <v>2007</v>
      </c>
      <c r="B116" t="s">
        <v>64</v>
      </c>
      <c r="C116" t="s">
        <v>65</v>
      </c>
      <c r="D116">
        <v>11</v>
      </c>
      <c r="E116">
        <v>13</v>
      </c>
      <c r="F116">
        <v>0</v>
      </c>
      <c r="G116">
        <v>33</v>
      </c>
      <c r="H116">
        <v>33</v>
      </c>
      <c r="I116">
        <f t="shared" si="5"/>
        <v>24</v>
      </c>
      <c r="J116" s="2">
        <f t="shared" si="6"/>
        <v>0.72727272727272729</v>
      </c>
      <c r="K116">
        <v>195.2</v>
      </c>
      <c r="L116" s="1">
        <f t="shared" si="4"/>
        <v>5.915151515151515</v>
      </c>
      <c r="M116">
        <v>6.02555397595453</v>
      </c>
      <c r="N116">
        <v>3.8177174046124098</v>
      </c>
      <c r="O116">
        <v>1.1039182856710601</v>
      </c>
      <c r="P116">
        <v>0.26115702479338798</v>
      </c>
      <c r="Q116">
        <v>0.69668649000000005</v>
      </c>
      <c r="R116">
        <v>0.39151712799999999</v>
      </c>
      <c r="S116">
        <v>9.6385542000000005E-2</v>
      </c>
      <c r="T116">
        <v>84.893921370967703</v>
      </c>
      <c r="U116">
        <v>4.5536629283931198</v>
      </c>
      <c r="V116">
        <v>4.8290430427402002</v>
      </c>
      <c r="W116">
        <v>4.8309017177277802</v>
      </c>
      <c r="X116">
        <v>1.56995129585266</v>
      </c>
    </row>
    <row r="117" spans="1:24" x14ac:dyDescent="0.45">
      <c r="A117">
        <v>2007</v>
      </c>
      <c r="B117" t="s">
        <v>148</v>
      </c>
      <c r="C117" t="s">
        <v>115</v>
      </c>
      <c r="D117">
        <v>13</v>
      </c>
      <c r="E117">
        <v>14</v>
      </c>
      <c r="F117">
        <v>0</v>
      </c>
      <c r="G117">
        <v>33</v>
      </c>
      <c r="H117">
        <v>33</v>
      </c>
      <c r="I117">
        <f t="shared" si="5"/>
        <v>27</v>
      </c>
      <c r="J117" s="2">
        <f t="shared" si="6"/>
        <v>0.81818181818181823</v>
      </c>
      <c r="K117">
        <v>202</v>
      </c>
      <c r="L117" s="1">
        <f t="shared" si="4"/>
        <v>6.1212121212121211</v>
      </c>
      <c r="M117">
        <v>3.96534653465346</v>
      </c>
      <c r="N117">
        <v>1.6039603960396001</v>
      </c>
      <c r="O117">
        <v>0.89108910891089099</v>
      </c>
      <c r="P117">
        <v>0.29899856938483499</v>
      </c>
      <c r="Q117">
        <v>0.70539419000000003</v>
      </c>
      <c r="R117">
        <v>0.47538677899999998</v>
      </c>
      <c r="S117">
        <v>8.3682008000000002E-2</v>
      </c>
      <c r="T117">
        <v>90.371121258802802</v>
      </c>
      <c r="U117">
        <v>4.1881188118811803</v>
      </c>
      <c r="V117">
        <v>4.23960514068603</v>
      </c>
      <c r="W117">
        <v>4.4367286782453501</v>
      </c>
      <c r="X117">
        <v>2.5801024436950599</v>
      </c>
    </row>
    <row r="118" spans="1:24" x14ac:dyDescent="0.45">
      <c r="A118">
        <v>2007</v>
      </c>
      <c r="B118" t="s">
        <v>70</v>
      </c>
      <c r="C118" t="s">
        <v>71</v>
      </c>
      <c r="D118">
        <v>9</v>
      </c>
      <c r="E118">
        <v>15</v>
      </c>
      <c r="F118">
        <v>0</v>
      </c>
      <c r="G118">
        <v>34</v>
      </c>
      <c r="H118">
        <v>34</v>
      </c>
      <c r="I118">
        <f t="shared" si="5"/>
        <v>24</v>
      </c>
      <c r="J118" s="2">
        <f t="shared" si="6"/>
        <v>0.70588235294117652</v>
      </c>
      <c r="K118">
        <v>210.2</v>
      </c>
      <c r="L118" s="1">
        <f t="shared" si="4"/>
        <v>6.1823529411764699</v>
      </c>
      <c r="M118">
        <v>6.6645563183983603</v>
      </c>
      <c r="N118">
        <v>2.6914554362762599</v>
      </c>
      <c r="O118">
        <v>1.19620241612278</v>
      </c>
      <c r="P118">
        <v>0.30862329803328198</v>
      </c>
      <c r="Q118">
        <v>0.74032737999999998</v>
      </c>
      <c r="R118">
        <v>0.35276532100000002</v>
      </c>
      <c r="S118">
        <v>9.5563139000000005E-2</v>
      </c>
      <c r="T118">
        <v>88.507095025510196</v>
      </c>
      <c r="U118">
        <v>4.2294299712912604</v>
      </c>
      <c r="V118">
        <v>4.5687189363780103</v>
      </c>
      <c r="W118">
        <v>4.58561992702613</v>
      </c>
      <c r="X118">
        <v>3.36244320869445</v>
      </c>
    </row>
    <row r="119" spans="1:24" x14ac:dyDescent="0.45">
      <c r="A119">
        <v>2007</v>
      </c>
      <c r="B119" t="s">
        <v>149</v>
      </c>
      <c r="C119" t="s">
        <v>86</v>
      </c>
      <c r="D119">
        <v>10</v>
      </c>
      <c r="E119">
        <v>9</v>
      </c>
      <c r="F119">
        <v>0</v>
      </c>
      <c r="G119">
        <v>29</v>
      </c>
      <c r="H119">
        <v>29</v>
      </c>
      <c r="I119">
        <f t="shared" si="5"/>
        <v>19</v>
      </c>
      <c r="J119" s="2">
        <f t="shared" si="6"/>
        <v>0.65517241379310343</v>
      </c>
      <c r="K119">
        <v>163.19999999999999</v>
      </c>
      <c r="L119" s="1">
        <f t="shared" si="4"/>
        <v>5.6275862068965514</v>
      </c>
      <c r="M119">
        <v>5.1140527942275904</v>
      </c>
      <c r="N119">
        <v>3.2443990845099702</v>
      </c>
      <c r="O119">
        <v>1.26476574480897</v>
      </c>
      <c r="P119">
        <v>0.30783242258651999</v>
      </c>
      <c r="Q119">
        <v>0.71182053000000001</v>
      </c>
      <c r="R119">
        <v>0.40178571400000002</v>
      </c>
      <c r="S119">
        <v>0.102222222</v>
      </c>
      <c r="T119">
        <v>88.079869791666596</v>
      </c>
      <c r="U119">
        <v>5.0040731642441996</v>
      </c>
      <c r="V119">
        <v>5.2497883776046397</v>
      </c>
      <c r="W119">
        <v>5.1474849469771904</v>
      </c>
      <c r="X119">
        <v>1.2279360294342001</v>
      </c>
    </row>
    <row r="120" spans="1:24" x14ac:dyDescent="0.45">
      <c r="A120">
        <v>2007</v>
      </c>
      <c r="B120" t="s">
        <v>72</v>
      </c>
      <c r="C120" t="s">
        <v>73</v>
      </c>
      <c r="D120">
        <v>19</v>
      </c>
      <c r="E120">
        <v>6</v>
      </c>
      <c r="F120">
        <v>0</v>
      </c>
      <c r="G120">
        <v>34</v>
      </c>
      <c r="H120">
        <v>34</v>
      </c>
      <c r="I120">
        <f t="shared" si="5"/>
        <v>25</v>
      </c>
      <c r="J120" s="2">
        <f t="shared" si="6"/>
        <v>0.73529411764705888</v>
      </c>
      <c r="K120">
        <v>223.1</v>
      </c>
      <c r="L120" s="1">
        <f t="shared" si="4"/>
        <v>6.5617647058823527</v>
      </c>
      <c r="M120">
        <v>9.6716420113097694</v>
      </c>
      <c r="N120">
        <v>2.7402985698711002</v>
      </c>
      <c r="O120">
        <v>0.52388060894594501</v>
      </c>
      <c r="P120">
        <v>0.27320490367775802</v>
      </c>
      <c r="Q120">
        <v>0.78291814999999998</v>
      </c>
      <c r="R120">
        <v>0.44</v>
      </c>
      <c r="S120">
        <v>5.8295963999999999E-2</v>
      </c>
      <c r="T120">
        <v>92.691940197841703</v>
      </c>
      <c r="U120">
        <v>2.5388060279688101</v>
      </c>
      <c r="V120">
        <v>2.8410976689237302</v>
      </c>
      <c r="W120">
        <v>3.3369815284572701</v>
      </c>
      <c r="X120">
        <v>6.6756157875061</v>
      </c>
    </row>
    <row r="121" spans="1:24" x14ac:dyDescent="0.45">
      <c r="A121">
        <v>2007</v>
      </c>
      <c r="B121" t="s">
        <v>74</v>
      </c>
      <c r="C121" t="s">
        <v>75</v>
      </c>
      <c r="D121">
        <v>9</v>
      </c>
      <c r="E121">
        <v>13</v>
      </c>
      <c r="F121">
        <v>0</v>
      </c>
      <c r="G121">
        <v>34</v>
      </c>
      <c r="H121">
        <v>34</v>
      </c>
      <c r="I121">
        <f t="shared" si="5"/>
        <v>22</v>
      </c>
      <c r="J121" s="2">
        <f t="shared" si="6"/>
        <v>0.6470588235294118</v>
      </c>
      <c r="K121">
        <v>216</v>
      </c>
      <c r="L121" s="1">
        <f t="shared" si="4"/>
        <v>6.3529411764705879</v>
      </c>
      <c r="M121">
        <v>6.5000004591765501</v>
      </c>
      <c r="N121">
        <v>2.58333351582657</v>
      </c>
      <c r="O121">
        <v>0.91666673142233401</v>
      </c>
      <c r="P121">
        <v>0.295625942684766</v>
      </c>
      <c r="Q121">
        <v>0.73354481000000005</v>
      </c>
      <c r="R121">
        <v>0.46814814799999999</v>
      </c>
      <c r="S121">
        <v>9.2050208999999994E-2</v>
      </c>
      <c r="T121">
        <v>92.403658175355403</v>
      </c>
      <c r="U121">
        <v>3.6666669256893298</v>
      </c>
      <c r="V121">
        <v>4.0220126033646899</v>
      </c>
      <c r="W121">
        <v>4.0859892494905603</v>
      </c>
      <c r="X121">
        <v>3.72590899467468</v>
      </c>
    </row>
    <row r="122" spans="1:24" x14ac:dyDescent="0.45">
      <c r="A122">
        <v>2007</v>
      </c>
      <c r="B122" t="s">
        <v>76</v>
      </c>
      <c r="C122" t="s">
        <v>67</v>
      </c>
      <c r="D122">
        <v>14</v>
      </c>
      <c r="E122">
        <v>12</v>
      </c>
      <c r="F122">
        <v>0</v>
      </c>
      <c r="G122">
        <v>33</v>
      </c>
      <c r="H122">
        <v>33</v>
      </c>
      <c r="I122">
        <f t="shared" si="5"/>
        <v>26</v>
      </c>
      <c r="J122" s="2">
        <f t="shared" si="6"/>
        <v>0.78787878787878785</v>
      </c>
      <c r="K122">
        <v>199.1</v>
      </c>
      <c r="L122" s="1">
        <f t="shared" si="4"/>
        <v>6.0333333333333332</v>
      </c>
      <c r="M122">
        <v>6.0050168756342499</v>
      </c>
      <c r="N122">
        <v>2.9799331864049599</v>
      </c>
      <c r="O122">
        <v>1.35451508472953</v>
      </c>
      <c r="P122">
        <v>0.303317535545023</v>
      </c>
      <c r="Q122">
        <v>0.69721116000000005</v>
      </c>
      <c r="R122">
        <v>0.39412673799999998</v>
      </c>
      <c r="S122">
        <v>0.117647058</v>
      </c>
      <c r="T122">
        <v>81.824586397058795</v>
      </c>
      <c r="U122">
        <v>5.01170581349926</v>
      </c>
      <c r="V122">
        <v>4.9302406353299304</v>
      </c>
      <c r="W122">
        <v>4.5785208089656999</v>
      </c>
      <c r="X122">
        <v>2.0083558559417698</v>
      </c>
    </row>
    <row r="123" spans="1:24" x14ac:dyDescent="0.45">
      <c r="A123">
        <v>2007</v>
      </c>
      <c r="B123" t="s">
        <v>77</v>
      </c>
      <c r="C123" t="s">
        <v>25</v>
      </c>
      <c r="D123">
        <v>11</v>
      </c>
      <c r="E123">
        <v>11</v>
      </c>
      <c r="F123">
        <v>0</v>
      </c>
      <c r="G123">
        <v>33</v>
      </c>
      <c r="H123">
        <v>33</v>
      </c>
      <c r="I123">
        <f t="shared" si="5"/>
        <v>22</v>
      </c>
      <c r="J123" s="2">
        <f t="shared" si="6"/>
        <v>0.66666666666666663</v>
      </c>
      <c r="K123">
        <v>204.1</v>
      </c>
      <c r="L123" s="1">
        <f t="shared" si="4"/>
        <v>6.1848484848484846</v>
      </c>
      <c r="M123">
        <v>3.9641110285277801</v>
      </c>
      <c r="N123">
        <v>3.4796085694854999</v>
      </c>
      <c r="O123">
        <v>1.4975530552216001</v>
      </c>
      <c r="P123">
        <v>0.30255681818181801</v>
      </c>
      <c r="Q123">
        <v>0.75949367000000001</v>
      </c>
      <c r="R123">
        <v>0.38450704200000002</v>
      </c>
      <c r="S123">
        <v>0.11805555500000001</v>
      </c>
      <c r="T123">
        <v>84.271684861341001</v>
      </c>
      <c r="U123">
        <v>4.9331159466123502</v>
      </c>
      <c r="V123">
        <v>5.7697846490179696</v>
      </c>
      <c r="W123">
        <v>5.3747835591222097</v>
      </c>
      <c r="X123">
        <v>0.15310344099998399</v>
      </c>
    </row>
    <row r="124" spans="1:24" x14ac:dyDescent="0.45">
      <c r="A124">
        <v>2007</v>
      </c>
      <c r="B124" t="s">
        <v>150</v>
      </c>
      <c r="C124" t="s">
        <v>27</v>
      </c>
      <c r="D124">
        <v>10</v>
      </c>
      <c r="E124">
        <v>11</v>
      </c>
      <c r="F124">
        <v>0</v>
      </c>
      <c r="G124">
        <v>32</v>
      </c>
      <c r="H124">
        <v>32</v>
      </c>
      <c r="I124">
        <f t="shared" si="5"/>
        <v>21</v>
      </c>
      <c r="J124" s="2">
        <f t="shared" si="6"/>
        <v>0.65625</v>
      </c>
      <c r="K124">
        <v>198.2</v>
      </c>
      <c r="L124" s="1">
        <f t="shared" si="4"/>
        <v>6.1937499999999996</v>
      </c>
      <c r="M124">
        <v>4.6208052508256801</v>
      </c>
      <c r="N124">
        <v>2.7634227480428102</v>
      </c>
      <c r="O124">
        <v>0.81543622073394395</v>
      </c>
      <c r="P124">
        <v>0.31988472622478298</v>
      </c>
      <c r="Q124">
        <v>0.65660112000000004</v>
      </c>
      <c r="R124">
        <v>0.48480463000000001</v>
      </c>
      <c r="S124">
        <v>8.2568806999999994E-2</v>
      </c>
      <c r="T124">
        <v>82.0423990885416</v>
      </c>
      <c r="U124">
        <v>4.8926173244036599</v>
      </c>
      <c r="V124">
        <v>4.4476588010326097</v>
      </c>
      <c r="W124">
        <v>4.6463586099066898</v>
      </c>
      <c r="X124">
        <v>2.4608160257339402</v>
      </c>
    </row>
    <row r="125" spans="1:24" x14ac:dyDescent="0.45">
      <c r="A125">
        <v>2007</v>
      </c>
      <c r="B125" t="s">
        <v>151</v>
      </c>
      <c r="C125" t="s">
        <v>49</v>
      </c>
      <c r="D125">
        <v>8</v>
      </c>
      <c r="E125">
        <v>15</v>
      </c>
      <c r="F125">
        <v>0</v>
      </c>
      <c r="G125">
        <v>31</v>
      </c>
      <c r="H125">
        <v>31</v>
      </c>
      <c r="I125">
        <f t="shared" si="5"/>
        <v>23</v>
      </c>
      <c r="J125" s="2">
        <f t="shared" si="6"/>
        <v>0.74193548387096775</v>
      </c>
      <c r="K125">
        <v>186.2</v>
      </c>
      <c r="L125" s="1">
        <f t="shared" si="4"/>
        <v>6.0064516129032253</v>
      </c>
      <c r="M125">
        <v>4.8696427244556197</v>
      </c>
      <c r="N125">
        <v>2.5553570732291799</v>
      </c>
      <c r="O125">
        <v>1.6392856696187199</v>
      </c>
      <c r="P125">
        <v>0.282504012841091</v>
      </c>
      <c r="Q125">
        <v>0.72999119999999995</v>
      </c>
      <c r="R125">
        <v>0.39308176099999997</v>
      </c>
      <c r="S125">
        <v>0.11971830899999999</v>
      </c>
      <c r="T125">
        <v>87.092727803738299</v>
      </c>
      <c r="U125">
        <v>5.0624998620578197</v>
      </c>
      <c r="V125">
        <v>5.56996222004598</v>
      </c>
      <c r="W125">
        <v>5.1106955657048703</v>
      </c>
      <c r="X125">
        <v>0.69662910699844305</v>
      </c>
    </row>
    <row r="126" spans="1:24" x14ac:dyDescent="0.45">
      <c r="A126">
        <v>2007</v>
      </c>
      <c r="B126" t="s">
        <v>152</v>
      </c>
      <c r="C126" t="s">
        <v>25</v>
      </c>
      <c r="D126">
        <v>13</v>
      </c>
      <c r="E126">
        <v>12</v>
      </c>
      <c r="F126">
        <v>0</v>
      </c>
      <c r="G126">
        <v>33</v>
      </c>
      <c r="H126">
        <v>33</v>
      </c>
      <c r="I126">
        <f t="shared" si="5"/>
        <v>25</v>
      </c>
      <c r="J126" s="2">
        <f t="shared" si="6"/>
        <v>0.75757575757575757</v>
      </c>
      <c r="K126">
        <v>192.2</v>
      </c>
      <c r="L126" s="1">
        <f t="shared" si="4"/>
        <v>5.8242424242424242</v>
      </c>
      <c r="M126">
        <v>6.7266428883015497</v>
      </c>
      <c r="N126">
        <v>4.4377157943656096</v>
      </c>
      <c r="O126">
        <v>0.98096875454397703</v>
      </c>
      <c r="P126">
        <v>0.31825795644891097</v>
      </c>
      <c r="Q126">
        <v>0.74928976999999997</v>
      </c>
      <c r="R126">
        <v>0.47019867500000001</v>
      </c>
      <c r="S126">
        <v>0.10344827500000001</v>
      </c>
      <c r="T126">
        <v>84.029741488821102</v>
      </c>
      <c r="U126">
        <v>4.2508646030239001</v>
      </c>
      <c r="V126">
        <v>4.7188437388078999</v>
      </c>
      <c r="W126">
        <v>4.6236427480318003</v>
      </c>
      <c r="X126">
        <v>2.2470719814300502</v>
      </c>
    </row>
    <row r="127" spans="1:24" x14ac:dyDescent="0.45">
      <c r="A127">
        <v>2007</v>
      </c>
      <c r="B127" t="s">
        <v>153</v>
      </c>
      <c r="C127" t="s">
        <v>39</v>
      </c>
      <c r="D127">
        <v>18</v>
      </c>
      <c r="E127">
        <v>7</v>
      </c>
      <c r="F127">
        <v>0</v>
      </c>
      <c r="G127">
        <v>30</v>
      </c>
      <c r="H127">
        <v>30</v>
      </c>
      <c r="I127">
        <f t="shared" si="5"/>
        <v>25</v>
      </c>
      <c r="J127" s="2">
        <f t="shared" si="6"/>
        <v>0.83333333333333337</v>
      </c>
      <c r="K127">
        <v>195.2</v>
      </c>
      <c r="L127" s="1">
        <f t="shared" si="4"/>
        <v>6.5066666666666659</v>
      </c>
      <c r="M127">
        <v>7.3594546638903404</v>
      </c>
      <c r="N127">
        <v>3.0357750488547599</v>
      </c>
      <c r="O127">
        <v>0.50596250814246102</v>
      </c>
      <c r="P127">
        <v>0.29895104895104802</v>
      </c>
      <c r="Q127">
        <v>0.73005092999999999</v>
      </c>
      <c r="R127">
        <v>0.44</v>
      </c>
      <c r="S127">
        <v>4.9549548999999998E-2</v>
      </c>
      <c r="T127">
        <v>94.270384339080394</v>
      </c>
      <c r="U127">
        <v>3.4037477820492801</v>
      </c>
      <c r="V127">
        <v>3.3929271128504102</v>
      </c>
      <c r="W127">
        <v>4.0853951706266596</v>
      </c>
      <c r="X127">
        <v>4.8204417228698704</v>
      </c>
    </row>
    <row r="128" spans="1:24" x14ac:dyDescent="0.45">
      <c r="A128">
        <v>2007</v>
      </c>
      <c r="B128" t="s">
        <v>80</v>
      </c>
      <c r="C128" t="s">
        <v>44</v>
      </c>
      <c r="D128">
        <v>16</v>
      </c>
      <c r="E128">
        <v>7</v>
      </c>
      <c r="F128">
        <v>0</v>
      </c>
      <c r="G128">
        <v>31</v>
      </c>
      <c r="H128">
        <v>31</v>
      </c>
      <c r="I128">
        <f t="shared" si="5"/>
        <v>23</v>
      </c>
      <c r="J128" s="2">
        <f t="shared" si="6"/>
        <v>0.74193548387096775</v>
      </c>
      <c r="K128">
        <v>225.1</v>
      </c>
      <c r="L128" s="1">
        <f t="shared" si="4"/>
        <v>7.2612903225806447</v>
      </c>
      <c r="M128">
        <v>5.5517752732446199</v>
      </c>
      <c r="N128">
        <v>1.9171598065880699</v>
      </c>
      <c r="O128">
        <v>0.59911243955877203</v>
      </c>
      <c r="P128">
        <v>0.30055401662049802</v>
      </c>
      <c r="Q128">
        <v>0.69465648999999996</v>
      </c>
      <c r="R128">
        <v>0.53103448200000003</v>
      </c>
      <c r="S128">
        <v>7.1428570999999996E-2</v>
      </c>
      <c r="T128">
        <v>88.7118860003592</v>
      </c>
      <c r="U128">
        <v>3.7144971252643901</v>
      </c>
      <c r="V128">
        <v>3.55025603527206</v>
      </c>
      <c r="W128">
        <v>3.8539805190520902</v>
      </c>
      <c r="X128">
        <v>5.0755939483642498</v>
      </c>
    </row>
    <row r="129" spans="1:24" x14ac:dyDescent="0.45">
      <c r="A129">
        <v>2007</v>
      </c>
      <c r="B129" t="s">
        <v>81</v>
      </c>
      <c r="C129" t="s">
        <v>71</v>
      </c>
      <c r="D129">
        <v>16</v>
      </c>
      <c r="E129">
        <v>6</v>
      </c>
      <c r="F129">
        <v>0</v>
      </c>
      <c r="G129">
        <v>34</v>
      </c>
      <c r="H129">
        <v>34</v>
      </c>
      <c r="I129">
        <f t="shared" si="5"/>
        <v>22</v>
      </c>
      <c r="J129" s="2">
        <f t="shared" si="6"/>
        <v>0.6470588235294118</v>
      </c>
      <c r="K129">
        <v>231.2</v>
      </c>
      <c r="L129" s="1">
        <f t="shared" si="4"/>
        <v>6.8</v>
      </c>
      <c r="M129">
        <v>8.4690640044451104</v>
      </c>
      <c r="N129">
        <v>2.0201437074823199</v>
      </c>
      <c r="O129">
        <v>1.08776968864432</v>
      </c>
      <c r="P129">
        <v>0.28816199376946999</v>
      </c>
      <c r="Q129">
        <v>0.73994866999999998</v>
      </c>
      <c r="R129">
        <v>0.40273556199999999</v>
      </c>
      <c r="S129">
        <v>0.10181818099999999</v>
      </c>
      <c r="T129">
        <v>90.189781200941894</v>
      </c>
      <c r="U129">
        <v>3.7294960753519701</v>
      </c>
      <c r="V129">
        <v>3.7057921501050299</v>
      </c>
      <c r="W129">
        <v>3.62369130264047</v>
      </c>
      <c r="X129">
        <v>5.3591647148132298</v>
      </c>
    </row>
    <row r="130" spans="1:24" x14ac:dyDescent="0.45">
      <c r="A130">
        <v>2007</v>
      </c>
      <c r="B130" t="s">
        <v>82</v>
      </c>
      <c r="C130" t="s">
        <v>39</v>
      </c>
      <c r="D130">
        <v>19</v>
      </c>
      <c r="E130">
        <v>9</v>
      </c>
      <c r="F130">
        <v>0</v>
      </c>
      <c r="G130">
        <v>33</v>
      </c>
      <c r="H130">
        <v>33</v>
      </c>
      <c r="I130">
        <f t="shared" si="5"/>
        <v>28</v>
      </c>
      <c r="J130" s="2">
        <f t="shared" si="6"/>
        <v>0.84848484848484851</v>
      </c>
      <c r="K130">
        <v>224</v>
      </c>
      <c r="L130" s="1">
        <f t="shared" si="4"/>
        <v>6.7878787878787881</v>
      </c>
      <c r="M130">
        <v>7.1919642857142803</v>
      </c>
      <c r="N130">
        <v>2.08928571428571</v>
      </c>
      <c r="O130">
        <v>0.72321428571428503</v>
      </c>
      <c r="P130">
        <v>0.300898203592814</v>
      </c>
      <c r="Q130">
        <v>0.76027929000000005</v>
      </c>
      <c r="R130">
        <v>0.44690265400000001</v>
      </c>
      <c r="S130">
        <v>7.3469386999999997E-2</v>
      </c>
      <c r="T130">
        <v>90.913676075268796</v>
      </c>
      <c r="U130">
        <v>3.0133928571428501</v>
      </c>
      <c r="V130">
        <v>3.5431765692574602</v>
      </c>
      <c r="W130">
        <v>3.87061313294938</v>
      </c>
      <c r="X130">
        <v>5.0482497215270996</v>
      </c>
    </row>
    <row r="131" spans="1:24" x14ac:dyDescent="0.45">
      <c r="A131">
        <v>2007</v>
      </c>
      <c r="B131" t="s">
        <v>83</v>
      </c>
      <c r="C131" t="s">
        <v>58</v>
      </c>
      <c r="D131">
        <v>15</v>
      </c>
      <c r="E131">
        <v>10</v>
      </c>
      <c r="F131">
        <v>0</v>
      </c>
      <c r="G131">
        <v>29</v>
      </c>
      <c r="H131">
        <v>29</v>
      </c>
      <c r="I131">
        <f t="shared" si="5"/>
        <v>25</v>
      </c>
      <c r="J131" s="2">
        <f t="shared" si="6"/>
        <v>0.86206896551724133</v>
      </c>
      <c r="K131">
        <v>177</v>
      </c>
      <c r="L131" s="1">
        <f t="shared" ref="L131:L194" si="7">K131/H131</f>
        <v>6.1034482758620694</v>
      </c>
      <c r="M131">
        <v>8.8474568643984295</v>
      </c>
      <c r="N131">
        <v>4.0169488062498599</v>
      </c>
      <c r="O131">
        <v>1.1186439713607199</v>
      </c>
      <c r="P131">
        <v>0.27122153209109701</v>
      </c>
      <c r="Q131">
        <v>0.71565802000000001</v>
      </c>
      <c r="R131">
        <v>0.32793522200000003</v>
      </c>
      <c r="S131">
        <v>8.8353413000000006E-2</v>
      </c>
      <c r="T131">
        <v>91.972932576366503</v>
      </c>
      <c r="U131">
        <v>3.55932172705683</v>
      </c>
      <c r="V131">
        <v>4.3469496779926002</v>
      </c>
      <c r="W131">
        <v>4.4958970138546004</v>
      </c>
      <c r="X131">
        <v>2.7069337368011399</v>
      </c>
    </row>
    <row r="132" spans="1:24" x14ac:dyDescent="0.45">
      <c r="A132">
        <v>2007</v>
      </c>
      <c r="B132" t="s">
        <v>85</v>
      </c>
      <c r="C132" t="s">
        <v>86</v>
      </c>
      <c r="D132">
        <v>8</v>
      </c>
      <c r="E132">
        <v>7</v>
      </c>
      <c r="F132">
        <v>0</v>
      </c>
      <c r="G132">
        <v>25</v>
      </c>
      <c r="H132">
        <v>25</v>
      </c>
      <c r="I132">
        <f t="shared" ref="I132:I195" si="8">SUM(D132:E132)</f>
        <v>15</v>
      </c>
      <c r="J132" s="2">
        <f t="shared" ref="J132:J195" si="9">I132/H132</f>
        <v>0.6</v>
      </c>
      <c r="K132">
        <v>166</v>
      </c>
      <c r="L132" s="1">
        <f t="shared" si="7"/>
        <v>6.64</v>
      </c>
      <c r="M132">
        <v>3.3072292196645301</v>
      </c>
      <c r="N132">
        <v>2.3855423879547399</v>
      </c>
      <c r="O132">
        <v>0.81325308680275399</v>
      </c>
      <c r="P132">
        <v>0.284965034965034</v>
      </c>
      <c r="Q132">
        <v>0.68115941999999996</v>
      </c>
      <c r="R132">
        <v>0.57885615199999996</v>
      </c>
      <c r="S132">
        <v>0.110294117</v>
      </c>
      <c r="T132">
        <v>89.0115288628472</v>
      </c>
      <c r="U132">
        <v>4.1204823064672897</v>
      </c>
      <c r="V132">
        <v>4.5829787581453996</v>
      </c>
      <c r="W132">
        <v>4.4360406447201903</v>
      </c>
      <c r="X132">
        <v>2.0990281105041499</v>
      </c>
    </row>
    <row r="133" spans="1:24" x14ac:dyDescent="0.45">
      <c r="A133">
        <v>2007</v>
      </c>
      <c r="B133" t="s">
        <v>154</v>
      </c>
      <c r="C133" t="s">
        <v>79</v>
      </c>
      <c r="D133">
        <v>9</v>
      </c>
      <c r="E133">
        <v>13</v>
      </c>
      <c r="F133">
        <v>0</v>
      </c>
      <c r="G133">
        <v>30</v>
      </c>
      <c r="H133">
        <v>30</v>
      </c>
      <c r="I133">
        <f t="shared" si="8"/>
        <v>22</v>
      </c>
      <c r="J133" s="2">
        <f t="shared" si="9"/>
        <v>0.73333333333333328</v>
      </c>
      <c r="K133">
        <v>177.2</v>
      </c>
      <c r="L133" s="1">
        <f t="shared" si="7"/>
        <v>5.9066666666666663</v>
      </c>
      <c r="M133">
        <v>6.0281418988206701</v>
      </c>
      <c r="N133">
        <v>3.1913692405521101</v>
      </c>
      <c r="O133">
        <v>1.1144464014626401</v>
      </c>
      <c r="P133">
        <v>0.308362369337979</v>
      </c>
      <c r="Q133">
        <v>0.71306575999999999</v>
      </c>
      <c r="R133">
        <v>0.44633730799999999</v>
      </c>
      <c r="S133">
        <v>0.1</v>
      </c>
      <c r="T133">
        <v>89.562089560688406</v>
      </c>
      <c r="U133">
        <v>4.7617255335222097</v>
      </c>
      <c r="V133">
        <v>4.6242203667456803</v>
      </c>
      <c r="W133">
        <v>4.5678449975932498</v>
      </c>
      <c r="X133">
        <v>1.83138310909271</v>
      </c>
    </row>
    <row r="134" spans="1:24" x14ac:dyDescent="0.45">
      <c r="A134">
        <v>2007</v>
      </c>
      <c r="B134" t="s">
        <v>155</v>
      </c>
      <c r="C134" t="s">
        <v>37</v>
      </c>
      <c r="D134">
        <v>9</v>
      </c>
      <c r="E134">
        <v>17</v>
      </c>
      <c r="F134">
        <v>0</v>
      </c>
      <c r="G134">
        <v>30</v>
      </c>
      <c r="H134">
        <v>30</v>
      </c>
      <c r="I134">
        <f t="shared" si="8"/>
        <v>26</v>
      </c>
      <c r="J134" s="2">
        <f t="shared" si="9"/>
        <v>0.8666666666666667</v>
      </c>
      <c r="K134">
        <v>182</v>
      </c>
      <c r="L134" s="1">
        <f t="shared" si="7"/>
        <v>6.0666666666666664</v>
      </c>
      <c r="M134">
        <v>5.2912092348211299</v>
      </c>
      <c r="N134">
        <v>3.0164837693840001</v>
      </c>
      <c r="O134">
        <v>1.03846162552564</v>
      </c>
      <c r="P134">
        <v>0.32692307692307598</v>
      </c>
      <c r="Q134">
        <v>0.61855669999999996</v>
      </c>
      <c r="R134">
        <v>0.45192307599999998</v>
      </c>
      <c r="S134">
        <v>9.4170403E-2</v>
      </c>
      <c r="T134">
        <v>91.274142699115004</v>
      </c>
      <c r="U134">
        <v>5.7857147707857202</v>
      </c>
      <c r="V134">
        <v>4.8165283498175597</v>
      </c>
      <c r="W134">
        <v>4.8536019395940802</v>
      </c>
      <c r="X134">
        <v>2.0555362701415998</v>
      </c>
    </row>
    <row r="135" spans="1:24" x14ac:dyDescent="0.45">
      <c r="A135">
        <v>2007</v>
      </c>
      <c r="B135" t="s">
        <v>156</v>
      </c>
      <c r="C135" t="s">
        <v>79</v>
      </c>
      <c r="D135">
        <v>11</v>
      </c>
      <c r="E135">
        <v>9</v>
      </c>
      <c r="F135">
        <v>0</v>
      </c>
      <c r="G135">
        <v>28</v>
      </c>
      <c r="H135">
        <v>28</v>
      </c>
      <c r="I135">
        <f t="shared" si="8"/>
        <v>20</v>
      </c>
      <c r="J135" s="2">
        <f t="shared" si="9"/>
        <v>0.7142857142857143</v>
      </c>
      <c r="K135">
        <v>174.1</v>
      </c>
      <c r="L135" s="1">
        <f t="shared" si="7"/>
        <v>6.2178571428571425</v>
      </c>
      <c r="M135">
        <v>7.4856598742296399</v>
      </c>
      <c r="N135">
        <v>2.4780115445725701</v>
      </c>
      <c r="O135">
        <v>1.18738053177435</v>
      </c>
      <c r="P135">
        <v>0.31894934333958702</v>
      </c>
      <c r="Q135">
        <v>0.65789474000000003</v>
      </c>
      <c r="R135">
        <v>0.47912885599999999</v>
      </c>
      <c r="S135">
        <v>0.12105263099999999</v>
      </c>
      <c r="T135">
        <v>92.056280551675897</v>
      </c>
      <c r="U135">
        <v>5.0076483296570702</v>
      </c>
      <c r="V135">
        <v>4.1860678834047196</v>
      </c>
      <c r="W135">
        <v>3.8381699566212699</v>
      </c>
      <c r="X135">
        <v>2.78442311286926</v>
      </c>
    </row>
    <row r="136" spans="1:24" x14ac:dyDescent="0.45">
      <c r="A136">
        <v>2007</v>
      </c>
      <c r="B136" t="s">
        <v>89</v>
      </c>
      <c r="C136" t="s">
        <v>25</v>
      </c>
      <c r="D136">
        <v>18</v>
      </c>
      <c r="E136">
        <v>10</v>
      </c>
      <c r="F136">
        <v>0</v>
      </c>
      <c r="G136">
        <v>34</v>
      </c>
      <c r="H136">
        <v>34</v>
      </c>
      <c r="I136">
        <f t="shared" si="8"/>
        <v>28</v>
      </c>
      <c r="J136" s="2">
        <f t="shared" si="9"/>
        <v>0.82352941176470584</v>
      </c>
      <c r="K136">
        <v>236.1</v>
      </c>
      <c r="L136" s="1">
        <f t="shared" si="7"/>
        <v>6.9441176470588237</v>
      </c>
      <c r="M136">
        <v>7.3878703987728498</v>
      </c>
      <c r="N136">
        <v>2.7418900449053898</v>
      </c>
      <c r="O136">
        <v>0.45698167415089802</v>
      </c>
      <c r="P136">
        <v>0.28468208092485497</v>
      </c>
      <c r="Q136">
        <v>0.72436849999999997</v>
      </c>
      <c r="R136">
        <v>0.61764705799999997</v>
      </c>
      <c r="S136">
        <v>8.7591240000000001E-2</v>
      </c>
      <c r="T136">
        <v>78.229033499053003</v>
      </c>
      <c r="U136">
        <v>3.0084626881600798</v>
      </c>
      <c r="V136">
        <v>3.2353738288883398</v>
      </c>
      <c r="W136">
        <v>3.3024940617581802</v>
      </c>
      <c r="X136">
        <v>6.2166476249694798</v>
      </c>
    </row>
    <row r="137" spans="1:24" x14ac:dyDescent="0.45">
      <c r="A137">
        <v>2007</v>
      </c>
      <c r="B137" t="s">
        <v>157</v>
      </c>
      <c r="C137" t="s">
        <v>108</v>
      </c>
      <c r="D137">
        <v>10</v>
      </c>
      <c r="E137">
        <v>15</v>
      </c>
      <c r="F137">
        <v>0</v>
      </c>
      <c r="G137">
        <v>35</v>
      </c>
      <c r="H137">
        <v>35</v>
      </c>
      <c r="I137">
        <f t="shared" si="8"/>
        <v>25</v>
      </c>
      <c r="J137" s="2">
        <f t="shared" si="9"/>
        <v>0.7142857142857143</v>
      </c>
      <c r="K137">
        <v>205.1</v>
      </c>
      <c r="L137" s="1">
        <f t="shared" si="7"/>
        <v>5.8599999999999994</v>
      </c>
      <c r="M137">
        <v>6.3993508078674397</v>
      </c>
      <c r="N137">
        <v>3.8133117827703198</v>
      </c>
      <c r="O137">
        <v>1.2711039275900999</v>
      </c>
      <c r="P137">
        <v>0.31831831831831803</v>
      </c>
      <c r="Q137">
        <v>0.70006636</v>
      </c>
      <c r="R137">
        <v>0.464391691</v>
      </c>
      <c r="S137">
        <v>0.133640552</v>
      </c>
      <c r="T137">
        <v>90.580369438559302</v>
      </c>
      <c r="U137">
        <v>5.1720780501942301</v>
      </c>
      <c r="V137">
        <v>5.1292155771035102</v>
      </c>
      <c r="W137">
        <v>4.6189260697893202</v>
      </c>
      <c r="X137">
        <v>0.90789729356765703</v>
      </c>
    </row>
    <row r="138" spans="1:24" x14ac:dyDescent="0.45">
      <c r="A138">
        <v>2007</v>
      </c>
      <c r="B138" t="s">
        <v>91</v>
      </c>
      <c r="C138" t="s">
        <v>105</v>
      </c>
      <c r="D138">
        <v>15</v>
      </c>
      <c r="E138">
        <v>9</v>
      </c>
      <c r="F138">
        <v>0</v>
      </c>
      <c r="G138">
        <v>34</v>
      </c>
      <c r="H138">
        <v>34</v>
      </c>
      <c r="I138">
        <f t="shared" si="8"/>
        <v>24</v>
      </c>
      <c r="J138" s="2">
        <f t="shared" si="9"/>
        <v>0.70588235294117652</v>
      </c>
      <c r="K138">
        <v>222.2</v>
      </c>
      <c r="L138" s="1">
        <f t="shared" si="7"/>
        <v>6.5352941176470587</v>
      </c>
      <c r="M138">
        <v>7.7604788646474399</v>
      </c>
      <c r="N138">
        <v>2.2230538414354601</v>
      </c>
      <c r="O138">
        <v>0.97005985808092998</v>
      </c>
      <c r="P138">
        <v>0.28744326777609602</v>
      </c>
      <c r="Q138">
        <v>0.75922818999999997</v>
      </c>
      <c r="R138">
        <v>0.44444444399999999</v>
      </c>
      <c r="S138">
        <v>9.3385213999999994E-2</v>
      </c>
      <c r="T138">
        <v>90.9736328125</v>
      </c>
      <c r="U138">
        <v>3.0718562172562698</v>
      </c>
      <c r="V138">
        <v>3.6976889625575802</v>
      </c>
      <c r="W138">
        <v>3.7443931304742999</v>
      </c>
      <c r="X138">
        <v>4.6557717323303196</v>
      </c>
    </row>
    <row r="139" spans="1:24" x14ac:dyDescent="0.45">
      <c r="A139">
        <v>2007</v>
      </c>
      <c r="B139" t="s">
        <v>158</v>
      </c>
      <c r="C139" t="s">
        <v>105</v>
      </c>
      <c r="D139">
        <v>11</v>
      </c>
      <c r="E139">
        <v>13</v>
      </c>
      <c r="F139">
        <v>0</v>
      </c>
      <c r="G139">
        <v>34</v>
      </c>
      <c r="H139">
        <v>34</v>
      </c>
      <c r="I139">
        <f t="shared" si="8"/>
        <v>24</v>
      </c>
      <c r="J139" s="2">
        <f t="shared" si="9"/>
        <v>0.70588235294117652</v>
      </c>
      <c r="K139">
        <v>199.1</v>
      </c>
      <c r="L139" s="1">
        <f t="shared" si="7"/>
        <v>5.8558823529411761</v>
      </c>
      <c r="M139">
        <v>6.9531763704259903</v>
      </c>
      <c r="N139">
        <v>4.5150495911856998</v>
      </c>
      <c r="O139">
        <v>0.94816041414899799</v>
      </c>
      <c r="P139">
        <v>0.30514096185737899</v>
      </c>
      <c r="Q139">
        <v>0.72284908000000003</v>
      </c>
      <c r="R139">
        <v>0.50974025899999997</v>
      </c>
      <c r="S139">
        <v>0.114754098</v>
      </c>
      <c r="T139">
        <v>91.348367639040305</v>
      </c>
      <c r="U139">
        <v>4.4247485993619904</v>
      </c>
      <c r="V139">
        <v>4.6894377316334399</v>
      </c>
      <c r="W139">
        <v>4.4715539211718101</v>
      </c>
      <c r="X139">
        <v>1.7875716686248699</v>
      </c>
    </row>
    <row r="140" spans="1:24" x14ac:dyDescent="0.45">
      <c r="A140">
        <v>2007</v>
      </c>
      <c r="B140" t="s">
        <v>159</v>
      </c>
      <c r="C140" t="s">
        <v>71</v>
      </c>
      <c r="D140">
        <v>8</v>
      </c>
      <c r="E140">
        <v>9</v>
      </c>
      <c r="F140">
        <v>0</v>
      </c>
      <c r="G140">
        <v>30</v>
      </c>
      <c r="H140">
        <v>30</v>
      </c>
      <c r="I140">
        <f t="shared" si="8"/>
        <v>17</v>
      </c>
      <c r="J140" s="2">
        <f t="shared" si="9"/>
        <v>0.56666666666666665</v>
      </c>
      <c r="K140">
        <v>177.2</v>
      </c>
      <c r="L140" s="1">
        <f t="shared" si="7"/>
        <v>5.9066666666666663</v>
      </c>
      <c r="M140">
        <v>6.33208237031912</v>
      </c>
      <c r="N140">
        <v>2.1782363353897698</v>
      </c>
      <c r="O140">
        <v>1.3170731330263701</v>
      </c>
      <c r="P140">
        <v>0.326315789473684</v>
      </c>
      <c r="Q140">
        <v>0.66932623999999996</v>
      </c>
      <c r="R140">
        <v>0.41752577299999999</v>
      </c>
      <c r="S140">
        <v>0.12322274799999999</v>
      </c>
      <c r="T140">
        <v>91.525183105468699</v>
      </c>
      <c r="U140">
        <v>5.31894919106806</v>
      </c>
      <c r="V140">
        <v>4.5791923443624301</v>
      </c>
      <c r="W140">
        <v>4.1665866605663702</v>
      </c>
      <c r="X140">
        <v>2.3955063819885201</v>
      </c>
    </row>
    <row r="141" spans="1:24" x14ac:dyDescent="0.45">
      <c r="A141">
        <v>2007</v>
      </c>
      <c r="B141" t="s">
        <v>94</v>
      </c>
      <c r="C141" t="s">
        <v>95</v>
      </c>
      <c r="D141">
        <v>9</v>
      </c>
      <c r="E141">
        <v>18</v>
      </c>
      <c r="F141">
        <v>0</v>
      </c>
      <c r="G141">
        <v>34</v>
      </c>
      <c r="H141">
        <v>34</v>
      </c>
      <c r="I141">
        <f t="shared" si="8"/>
        <v>27</v>
      </c>
      <c r="J141" s="2">
        <f t="shared" si="9"/>
        <v>0.79411764705882348</v>
      </c>
      <c r="K141">
        <v>204.1</v>
      </c>
      <c r="L141" s="1">
        <f t="shared" si="7"/>
        <v>6.0029411764705882</v>
      </c>
      <c r="M141">
        <v>7.3115820177295596</v>
      </c>
      <c r="N141">
        <v>4.7569328790047702</v>
      </c>
      <c r="O141">
        <v>1.10114187013999</v>
      </c>
      <c r="P141">
        <v>0.29934210526315702</v>
      </c>
      <c r="Q141">
        <v>0.66779661000000001</v>
      </c>
      <c r="R141">
        <v>0.49514563099999997</v>
      </c>
      <c r="S141">
        <v>0.11682242900000001</v>
      </c>
      <c r="T141">
        <v>94.911982972338194</v>
      </c>
      <c r="U141">
        <v>5.5497550255055703</v>
      </c>
      <c r="V141">
        <v>5.0112200606446002</v>
      </c>
      <c r="W141">
        <v>4.7345013431986498</v>
      </c>
      <c r="X141">
        <v>1.68231284618377</v>
      </c>
    </row>
    <row r="142" spans="1:24" x14ac:dyDescent="0.45">
      <c r="A142">
        <v>2007</v>
      </c>
      <c r="B142" t="s">
        <v>97</v>
      </c>
      <c r="C142" t="s">
        <v>95</v>
      </c>
      <c r="D142">
        <v>6</v>
      </c>
      <c r="E142">
        <v>5</v>
      </c>
      <c r="F142">
        <v>0</v>
      </c>
      <c r="G142">
        <v>26</v>
      </c>
      <c r="H142">
        <v>26</v>
      </c>
      <c r="I142">
        <f t="shared" si="8"/>
        <v>11</v>
      </c>
      <c r="J142" s="2">
        <f t="shared" si="9"/>
        <v>0.42307692307692307</v>
      </c>
      <c r="K142">
        <v>165</v>
      </c>
      <c r="L142" s="1">
        <f t="shared" si="7"/>
        <v>6.3461538461538458</v>
      </c>
      <c r="M142">
        <v>6.2181818181818098</v>
      </c>
      <c r="N142">
        <v>2.3454545454545399</v>
      </c>
      <c r="O142">
        <v>1.2</v>
      </c>
      <c r="P142">
        <v>0.260692464358452</v>
      </c>
      <c r="Q142">
        <v>0.76876513000000002</v>
      </c>
      <c r="R142">
        <v>0.42345924400000001</v>
      </c>
      <c r="S142">
        <v>0.112820512</v>
      </c>
      <c r="T142">
        <v>93.790188754561996</v>
      </c>
      <c r="U142">
        <v>3.4363636363636298</v>
      </c>
      <c r="V142">
        <v>4.4274839285648202</v>
      </c>
      <c r="W142">
        <v>4.1767091382633499</v>
      </c>
      <c r="X142">
        <v>2.2967226505279501</v>
      </c>
    </row>
    <row r="143" spans="1:24" x14ac:dyDescent="0.45">
      <c r="A143">
        <v>2007</v>
      </c>
      <c r="B143" t="s">
        <v>160</v>
      </c>
      <c r="C143" t="s">
        <v>62</v>
      </c>
      <c r="D143">
        <v>19</v>
      </c>
      <c r="E143">
        <v>7</v>
      </c>
      <c r="F143">
        <v>0</v>
      </c>
      <c r="G143">
        <v>30</v>
      </c>
      <c r="H143">
        <v>30</v>
      </c>
      <c r="I143">
        <f t="shared" si="8"/>
        <v>26</v>
      </c>
      <c r="J143" s="2">
        <f t="shared" si="9"/>
        <v>0.8666666666666667</v>
      </c>
      <c r="K143">
        <v>199.1</v>
      </c>
      <c r="L143" s="1">
        <f t="shared" si="7"/>
        <v>6.6366666666666667</v>
      </c>
      <c r="M143">
        <v>4.6956522937290401</v>
      </c>
      <c r="N143">
        <v>2.66387966663474</v>
      </c>
      <c r="O143">
        <v>0.40635452541885902</v>
      </c>
      <c r="P143">
        <v>0.295489891135303</v>
      </c>
      <c r="Q143">
        <v>0.71823203999999996</v>
      </c>
      <c r="R143">
        <v>0.58449612399999995</v>
      </c>
      <c r="S143">
        <v>0.06</v>
      </c>
      <c r="T143">
        <v>94.077859375000003</v>
      </c>
      <c r="U143">
        <v>3.7023412315940498</v>
      </c>
      <c r="V143">
        <v>3.7914446196499099</v>
      </c>
      <c r="W143">
        <v>4.1484892374570403</v>
      </c>
      <c r="X143">
        <v>3.7364957332611</v>
      </c>
    </row>
    <row r="144" spans="1:24" x14ac:dyDescent="0.45">
      <c r="A144">
        <v>2007</v>
      </c>
      <c r="B144" t="s">
        <v>161</v>
      </c>
      <c r="C144" t="s">
        <v>115</v>
      </c>
      <c r="D144">
        <v>8</v>
      </c>
      <c r="E144">
        <v>12</v>
      </c>
      <c r="F144">
        <v>0</v>
      </c>
      <c r="G144">
        <v>30</v>
      </c>
      <c r="H144">
        <v>30</v>
      </c>
      <c r="I144">
        <f t="shared" si="8"/>
        <v>20</v>
      </c>
      <c r="J144" s="2">
        <f t="shared" si="9"/>
        <v>0.66666666666666663</v>
      </c>
      <c r="K144">
        <v>170</v>
      </c>
      <c r="L144" s="1">
        <f t="shared" si="7"/>
        <v>5.666666666666667</v>
      </c>
      <c r="M144">
        <v>7.0411764705882298</v>
      </c>
      <c r="N144">
        <v>3.3352941176470501</v>
      </c>
      <c r="O144">
        <v>1.3235294117647001</v>
      </c>
      <c r="P144">
        <v>0.31499051233396502</v>
      </c>
      <c r="Q144">
        <v>0.69642857000000002</v>
      </c>
      <c r="R144">
        <v>0.44916820699999999</v>
      </c>
      <c r="S144">
        <v>0.121951219</v>
      </c>
      <c r="T144">
        <v>92.973915816326496</v>
      </c>
      <c r="U144">
        <v>4.9235294117646999</v>
      </c>
      <c r="V144">
        <v>4.7866639642154398</v>
      </c>
      <c r="W144">
        <v>4.3876456450013501</v>
      </c>
      <c r="X144">
        <v>1.12667679786682</v>
      </c>
    </row>
    <row r="145" spans="1:24" x14ac:dyDescent="0.45">
      <c r="A145">
        <v>2007</v>
      </c>
      <c r="B145" t="s">
        <v>98</v>
      </c>
      <c r="C145" t="s">
        <v>99</v>
      </c>
      <c r="D145">
        <v>9</v>
      </c>
      <c r="E145">
        <v>12</v>
      </c>
      <c r="F145">
        <v>0</v>
      </c>
      <c r="G145">
        <v>32</v>
      </c>
      <c r="H145">
        <v>32</v>
      </c>
      <c r="I145">
        <f t="shared" si="8"/>
        <v>21</v>
      </c>
      <c r="J145" s="2">
        <f t="shared" si="9"/>
        <v>0.65625</v>
      </c>
      <c r="K145">
        <v>208</v>
      </c>
      <c r="L145" s="1">
        <f t="shared" si="7"/>
        <v>6.5</v>
      </c>
      <c r="M145">
        <v>7.6586538461538396</v>
      </c>
      <c r="N145">
        <v>2.9423076923076898</v>
      </c>
      <c r="O145">
        <v>0.95192307692307598</v>
      </c>
      <c r="P145">
        <v>0.30807248764415102</v>
      </c>
      <c r="Q145">
        <v>0.75137686999999997</v>
      </c>
      <c r="R145">
        <v>0.45928338699999999</v>
      </c>
      <c r="S145">
        <v>9.5652172999999993E-2</v>
      </c>
      <c r="T145">
        <v>93.247535342261898</v>
      </c>
      <c r="U145">
        <v>3.76442307692307</v>
      </c>
      <c r="V145">
        <v>4.0088359099168001</v>
      </c>
      <c r="W145">
        <v>4.0209931265849299</v>
      </c>
      <c r="X145">
        <v>3.4298934936523402</v>
      </c>
    </row>
    <row r="146" spans="1:24" x14ac:dyDescent="0.45">
      <c r="A146">
        <v>2007</v>
      </c>
      <c r="B146" t="s">
        <v>162</v>
      </c>
      <c r="C146" t="s">
        <v>47</v>
      </c>
      <c r="D146">
        <v>14</v>
      </c>
      <c r="E146">
        <v>12</v>
      </c>
      <c r="F146">
        <v>0</v>
      </c>
      <c r="G146">
        <v>32</v>
      </c>
      <c r="H146">
        <v>32</v>
      </c>
      <c r="I146">
        <f t="shared" si="8"/>
        <v>26</v>
      </c>
      <c r="J146" s="2">
        <f t="shared" si="9"/>
        <v>0.8125</v>
      </c>
      <c r="K146">
        <v>202</v>
      </c>
      <c r="L146" s="1">
        <f t="shared" si="7"/>
        <v>6.3125</v>
      </c>
      <c r="M146">
        <v>6.0594059405940497</v>
      </c>
      <c r="N146">
        <v>3.11881188118811</v>
      </c>
      <c r="O146">
        <v>0.57920792079207895</v>
      </c>
      <c r="P146">
        <v>0.30428134556574898</v>
      </c>
      <c r="Q146">
        <v>0.72580644999999999</v>
      </c>
      <c r="R146">
        <v>0.48153846099999997</v>
      </c>
      <c r="S146">
        <v>5.8295963999999999E-2</v>
      </c>
      <c r="T146">
        <v>88.800036308092899</v>
      </c>
      <c r="U146">
        <v>3.6980198019801902</v>
      </c>
      <c r="V146">
        <v>3.90297147731969</v>
      </c>
      <c r="W146">
        <v>4.4512258969911196</v>
      </c>
      <c r="X146">
        <v>3.71978712081909</v>
      </c>
    </row>
    <row r="147" spans="1:24" x14ac:dyDescent="0.45">
      <c r="A147">
        <v>2007</v>
      </c>
      <c r="B147" t="s">
        <v>163</v>
      </c>
      <c r="C147" t="s">
        <v>49</v>
      </c>
      <c r="D147">
        <v>9</v>
      </c>
      <c r="E147">
        <v>13</v>
      </c>
      <c r="F147">
        <v>0</v>
      </c>
      <c r="G147">
        <v>31</v>
      </c>
      <c r="H147">
        <v>31</v>
      </c>
      <c r="I147">
        <f t="shared" si="8"/>
        <v>22</v>
      </c>
      <c r="J147" s="2">
        <f t="shared" si="9"/>
        <v>0.70967741935483875</v>
      </c>
      <c r="K147">
        <v>182.2</v>
      </c>
      <c r="L147" s="1">
        <f t="shared" si="7"/>
        <v>5.8774193548387093</v>
      </c>
      <c r="M147">
        <v>7.7846719663673998</v>
      </c>
      <c r="N147">
        <v>3.0547446956631501</v>
      </c>
      <c r="O147">
        <v>1.0839416662030501</v>
      </c>
      <c r="P147">
        <v>0.293457943925233</v>
      </c>
      <c r="Q147">
        <v>0.66914498</v>
      </c>
      <c r="R147">
        <v>0.41436464000000001</v>
      </c>
      <c r="S147">
        <v>0.10138248800000001</v>
      </c>
      <c r="T147">
        <v>90.209027353300698</v>
      </c>
      <c r="U147">
        <v>4.5821170434947298</v>
      </c>
      <c r="V147">
        <v>4.1757365796795796</v>
      </c>
      <c r="W147">
        <v>4.1003016690568996</v>
      </c>
      <c r="X147">
        <v>3.0845823287963801</v>
      </c>
    </row>
    <row r="148" spans="1:24" x14ac:dyDescent="0.45">
      <c r="A148">
        <v>2007</v>
      </c>
      <c r="B148" t="s">
        <v>164</v>
      </c>
      <c r="C148" t="s">
        <v>73</v>
      </c>
      <c r="D148">
        <v>9</v>
      </c>
      <c r="E148">
        <v>8</v>
      </c>
      <c r="F148">
        <v>0</v>
      </c>
      <c r="G148">
        <v>30</v>
      </c>
      <c r="H148">
        <v>30</v>
      </c>
      <c r="I148">
        <f t="shared" si="8"/>
        <v>17</v>
      </c>
      <c r="J148" s="2">
        <f t="shared" si="9"/>
        <v>0.56666666666666665</v>
      </c>
      <c r="K148">
        <v>173</v>
      </c>
      <c r="L148" s="1">
        <f t="shared" si="7"/>
        <v>5.7666666666666666</v>
      </c>
      <c r="M148">
        <v>8.6878612716763008</v>
      </c>
      <c r="N148">
        <v>3.7456647398843899</v>
      </c>
      <c r="O148">
        <v>0.520231213872832</v>
      </c>
      <c r="P148">
        <v>0.24053452115812901</v>
      </c>
      <c r="Q148">
        <v>0.71584698999999996</v>
      </c>
      <c r="R148">
        <v>0.29147982</v>
      </c>
      <c r="S148">
        <v>4.1152263000000001E-2</v>
      </c>
      <c r="T148">
        <v>89.066764794685994</v>
      </c>
      <c r="U148">
        <v>3.1213872832369902</v>
      </c>
      <c r="V148">
        <v>3.4303565857727398</v>
      </c>
      <c r="W148">
        <v>4.4409741871618804</v>
      </c>
      <c r="X148">
        <v>4.2651205062866202</v>
      </c>
    </row>
    <row r="149" spans="1:24" x14ac:dyDescent="0.45">
      <c r="A149">
        <v>2007</v>
      </c>
      <c r="B149" t="s">
        <v>165</v>
      </c>
      <c r="C149" t="s">
        <v>88</v>
      </c>
      <c r="D149">
        <v>19</v>
      </c>
      <c r="E149">
        <v>8</v>
      </c>
      <c r="F149">
        <v>0</v>
      </c>
      <c r="G149">
        <v>32</v>
      </c>
      <c r="H149">
        <v>32</v>
      </c>
      <c r="I149">
        <f t="shared" si="8"/>
        <v>27</v>
      </c>
      <c r="J149" s="2">
        <f t="shared" si="9"/>
        <v>0.84375</v>
      </c>
      <c r="K149">
        <v>215</v>
      </c>
      <c r="L149" s="1">
        <f t="shared" si="7"/>
        <v>6.71875</v>
      </c>
      <c r="M149">
        <v>5.7348841279413296</v>
      </c>
      <c r="N149">
        <v>2.55348855331694</v>
      </c>
      <c r="O149">
        <v>0.66976748939460795</v>
      </c>
      <c r="P149">
        <v>0.27981651376146699</v>
      </c>
      <c r="Q149">
        <v>0.77634755</v>
      </c>
      <c r="R149">
        <v>0.64307228900000002</v>
      </c>
      <c r="S149">
        <v>0.111111111</v>
      </c>
      <c r="T149">
        <v>92.612771105410403</v>
      </c>
      <c r="U149">
        <v>3.0558141703629</v>
      </c>
      <c r="V149">
        <v>3.9372796088054098</v>
      </c>
      <c r="W149">
        <v>3.8100426524273101</v>
      </c>
      <c r="X149">
        <v>3.3335175514221098</v>
      </c>
    </row>
    <row r="150" spans="1:24" x14ac:dyDescent="0.45">
      <c r="A150">
        <v>2007</v>
      </c>
      <c r="B150" t="s">
        <v>117</v>
      </c>
      <c r="C150" t="s">
        <v>108</v>
      </c>
      <c r="D150">
        <v>10</v>
      </c>
      <c r="E150">
        <v>15</v>
      </c>
      <c r="F150">
        <v>0</v>
      </c>
      <c r="G150">
        <v>33</v>
      </c>
      <c r="H150">
        <v>33</v>
      </c>
      <c r="I150">
        <f t="shared" si="8"/>
        <v>25</v>
      </c>
      <c r="J150" s="2">
        <f t="shared" si="9"/>
        <v>0.75757575757575757</v>
      </c>
      <c r="K150">
        <v>176.2</v>
      </c>
      <c r="L150" s="1">
        <f t="shared" si="7"/>
        <v>5.3393939393939389</v>
      </c>
      <c r="M150">
        <v>6.7754720882471604</v>
      </c>
      <c r="N150">
        <v>4.3301889285790098</v>
      </c>
      <c r="O150">
        <v>1.47735857563284</v>
      </c>
      <c r="P150">
        <v>0.34083044982698901</v>
      </c>
      <c r="Q150">
        <v>0.65585850999999995</v>
      </c>
      <c r="R150">
        <v>0.37649062999999999</v>
      </c>
      <c r="S150">
        <v>0.12775330300000001</v>
      </c>
      <c r="T150">
        <v>90.103419811320705</v>
      </c>
      <c r="U150">
        <v>5.8075475042118496</v>
      </c>
      <c r="V150">
        <v>5.3282845062359101</v>
      </c>
      <c r="W150">
        <v>4.8062011736853103</v>
      </c>
      <c r="X150">
        <v>0.54509478807449296</v>
      </c>
    </row>
    <row r="151" spans="1:24" x14ac:dyDescent="0.45">
      <c r="A151">
        <v>2007</v>
      </c>
      <c r="B151" t="s">
        <v>118</v>
      </c>
      <c r="C151" t="s">
        <v>54</v>
      </c>
      <c r="D151">
        <v>10</v>
      </c>
      <c r="E151">
        <v>10</v>
      </c>
      <c r="F151">
        <v>0</v>
      </c>
      <c r="G151">
        <v>31</v>
      </c>
      <c r="H151">
        <v>31</v>
      </c>
      <c r="I151">
        <f t="shared" si="8"/>
        <v>20</v>
      </c>
      <c r="J151" s="2">
        <f t="shared" si="9"/>
        <v>0.64516129032258063</v>
      </c>
      <c r="K151">
        <v>183.1</v>
      </c>
      <c r="L151" s="1">
        <f t="shared" si="7"/>
        <v>5.9064516129032256</v>
      </c>
      <c r="M151">
        <v>6.5290916336438602</v>
      </c>
      <c r="N151">
        <v>2.0618184106243702</v>
      </c>
      <c r="O151">
        <v>1.3254546925442401</v>
      </c>
      <c r="P151">
        <v>0.321367521367521</v>
      </c>
      <c r="Q151">
        <v>0.68635968999999997</v>
      </c>
      <c r="R151">
        <v>0.42760942699999999</v>
      </c>
      <c r="S151">
        <v>0.118421052</v>
      </c>
      <c r="T151">
        <v>89.820375504032199</v>
      </c>
      <c r="U151">
        <v>5.2036369410996199</v>
      </c>
      <c r="V151">
        <v>4.5705143792901302</v>
      </c>
      <c r="W151">
        <v>4.2160766445405704</v>
      </c>
      <c r="X151">
        <v>2.19799351692199</v>
      </c>
    </row>
    <row r="152" spans="1:24" x14ac:dyDescent="0.45">
      <c r="A152">
        <v>2007</v>
      </c>
      <c r="B152" t="s">
        <v>166</v>
      </c>
      <c r="C152" t="s">
        <v>86</v>
      </c>
      <c r="D152">
        <v>17</v>
      </c>
      <c r="E152">
        <v>9</v>
      </c>
      <c r="F152">
        <v>0</v>
      </c>
      <c r="G152">
        <v>34</v>
      </c>
      <c r="H152">
        <v>34</v>
      </c>
      <c r="I152">
        <f t="shared" si="8"/>
        <v>26</v>
      </c>
      <c r="J152" s="2">
        <f t="shared" si="9"/>
        <v>0.76470588235294112</v>
      </c>
      <c r="K152">
        <v>215.1</v>
      </c>
      <c r="L152" s="1">
        <f t="shared" si="7"/>
        <v>6.3264705882352938</v>
      </c>
      <c r="M152">
        <v>6.89628499261448</v>
      </c>
      <c r="N152">
        <v>2.6331269971800699</v>
      </c>
      <c r="O152">
        <v>1.0448916655476399</v>
      </c>
      <c r="P152">
        <v>0.31570996978851901</v>
      </c>
      <c r="Q152">
        <v>0.74721190000000004</v>
      </c>
      <c r="R152">
        <v>0.44394618800000002</v>
      </c>
      <c r="S152">
        <v>0.100401606</v>
      </c>
      <c r="T152">
        <v>84.541985927483907</v>
      </c>
      <c r="U152">
        <v>4.2213623288125</v>
      </c>
      <c r="V152">
        <v>4.1916175470738901</v>
      </c>
      <c r="W152">
        <v>4.1329349484137703</v>
      </c>
      <c r="X152">
        <v>3.7239143848419101</v>
      </c>
    </row>
    <row r="153" spans="1:24" x14ac:dyDescent="0.45">
      <c r="A153">
        <v>2007</v>
      </c>
      <c r="B153" t="s">
        <v>119</v>
      </c>
      <c r="C153" t="s">
        <v>65</v>
      </c>
      <c r="D153">
        <v>7</v>
      </c>
      <c r="E153">
        <v>16</v>
      </c>
      <c r="F153">
        <v>0</v>
      </c>
      <c r="G153">
        <v>32</v>
      </c>
      <c r="H153">
        <v>32</v>
      </c>
      <c r="I153">
        <f t="shared" si="8"/>
        <v>23</v>
      </c>
      <c r="J153" s="2">
        <f t="shared" si="9"/>
        <v>0.71875</v>
      </c>
      <c r="K153">
        <v>200</v>
      </c>
      <c r="L153" s="1">
        <f t="shared" si="7"/>
        <v>6.25</v>
      </c>
      <c r="M153">
        <v>7.335</v>
      </c>
      <c r="N153">
        <v>3.5550000000000002</v>
      </c>
      <c r="O153">
        <v>0.63</v>
      </c>
      <c r="P153">
        <v>0.27845884413309901</v>
      </c>
      <c r="Q153">
        <v>0.72872789000000004</v>
      </c>
      <c r="R153">
        <v>0.39441535700000002</v>
      </c>
      <c r="S153">
        <v>5.490196E-2</v>
      </c>
      <c r="T153">
        <v>93.295394934052695</v>
      </c>
      <c r="U153">
        <v>3.645</v>
      </c>
      <c r="V153">
        <v>3.77960514068603</v>
      </c>
      <c r="W153">
        <v>4.4690577226877197</v>
      </c>
      <c r="X153">
        <v>4.0946393013000399</v>
      </c>
    </row>
    <row r="154" spans="1:24" x14ac:dyDescent="0.45">
      <c r="A154">
        <v>2007</v>
      </c>
      <c r="B154" t="s">
        <v>120</v>
      </c>
      <c r="C154" t="s">
        <v>121</v>
      </c>
      <c r="D154">
        <v>14</v>
      </c>
      <c r="E154">
        <v>7</v>
      </c>
      <c r="F154">
        <v>0</v>
      </c>
      <c r="G154">
        <v>30</v>
      </c>
      <c r="H154">
        <v>30</v>
      </c>
      <c r="I154">
        <f t="shared" si="8"/>
        <v>21</v>
      </c>
      <c r="J154" s="2">
        <f t="shared" si="9"/>
        <v>0.7</v>
      </c>
      <c r="K154">
        <v>190.1</v>
      </c>
      <c r="L154" s="1">
        <f t="shared" si="7"/>
        <v>6.3366666666666669</v>
      </c>
      <c r="M154">
        <v>7.8021011591922296</v>
      </c>
      <c r="N154">
        <v>2.5061294632556801</v>
      </c>
      <c r="O154">
        <v>0.94570923141724095</v>
      </c>
      <c r="P154">
        <v>0.33333333333333298</v>
      </c>
      <c r="Q154">
        <v>0.74683544000000002</v>
      </c>
      <c r="R154">
        <v>0.60831888999999995</v>
      </c>
      <c r="S154">
        <v>0.15037593899999999</v>
      </c>
      <c r="T154">
        <v>95.604320729961799</v>
      </c>
      <c r="U154">
        <v>3.9246933103815498</v>
      </c>
      <c r="V154">
        <v>3.75449127779097</v>
      </c>
      <c r="W154">
        <v>3.2650597325314199</v>
      </c>
      <c r="X154">
        <v>3.47833847999572</v>
      </c>
    </row>
    <row r="155" spans="1:24" x14ac:dyDescent="0.45">
      <c r="A155">
        <v>2007</v>
      </c>
      <c r="B155" t="s">
        <v>167</v>
      </c>
      <c r="C155" t="s">
        <v>58</v>
      </c>
      <c r="D155">
        <v>15</v>
      </c>
      <c r="E155">
        <v>10</v>
      </c>
      <c r="F155">
        <v>0</v>
      </c>
      <c r="G155">
        <v>32</v>
      </c>
      <c r="H155">
        <v>32</v>
      </c>
      <c r="I155">
        <f t="shared" si="8"/>
        <v>25</v>
      </c>
      <c r="J155" s="2">
        <f t="shared" si="9"/>
        <v>0.78125</v>
      </c>
      <c r="K155">
        <v>191</v>
      </c>
      <c r="L155" s="1">
        <f t="shared" si="7"/>
        <v>5.96875</v>
      </c>
      <c r="M155">
        <v>8.4816747150780802</v>
      </c>
      <c r="N155">
        <v>3.5340311312825299</v>
      </c>
      <c r="O155">
        <v>1.08376954692664</v>
      </c>
      <c r="P155">
        <v>0.275142314990512</v>
      </c>
      <c r="Q155">
        <v>0.73215940999999995</v>
      </c>
      <c r="R155">
        <v>0.36960600300000002</v>
      </c>
      <c r="S155">
        <v>9.6234309000000004E-2</v>
      </c>
      <c r="T155">
        <v>92.603817557367094</v>
      </c>
      <c r="U155">
        <v>3.91099445195267</v>
      </c>
      <c r="V155">
        <v>4.1767778406853999</v>
      </c>
      <c r="W155">
        <v>4.1810655606935496</v>
      </c>
      <c r="X155">
        <v>3.1601984500885001</v>
      </c>
    </row>
    <row r="156" spans="1:24" x14ac:dyDescent="0.45">
      <c r="A156">
        <v>2007</v>
      </c>
      <c r="B156" t="s">
        <v>168</v>
      </c>
      <c r="C156" t="s">
        <v>29</v>
      </c>
      <c r="D156">
        <v>11</v>
      </c>
      <c r="E156">
        <v>8</v>
      </c>
      <c r="F156">
        <v>0</v>
      </c>
      <c r="G156">
        <v>32</v>
      </c>
      <c r="H156">
        <v>32</v>
      </c>
      <c r="I156">
        <f t="shared" si="8"/>
        <v>19</v>
      </c>
      <c r="J156" s="2">
        <f t="shared" si="9"/>
        <v>0.59375</v>
      </c>
      <c r="K156">
        <v>195</v>
      </c>
      <c r="L156" s="1">
        <f t="shared" si="7"/>
        <v>6.09375</v>
      </c>
      <c r="M156">
        <v>8.4461531852406608</v>
      </c>
      <c r="N156">
        <v>2.9076920801648201</v>
      </c>
      <c r="O156">
        <v>1.24615374864206</v>
      </c>
      <c r="P156">
        <v>0.27134724857685</v>
      </c>
      <c r="Q156">
        <v>0.75289574999999997</v>
      </c>
      <c r="R156">
        <v>0.36007462600000001</v>
      </c>
      <c r="S156">
        <v>0.117391304</v>
      </c>
      <c r="T156">
        <v>90.716626053740697</v>
      </c>
      <c r="U156">
        <v>3.9230766160953898</v>
      </c>
      <c r="V156">
        <v>4.3165281333396699</v>
      </c>
      <c r="W156">
        <v>3.99616252285435</v>
      </c>
      <c r="X156">
        <v>3.0997459888458199</v>
      </c>
    </row>
    <row r="157" spans="1:24" x14ac:dyDescent="0.45">
      <c r="A157">
        <v>2007</v>
      </c>
      <c r="B157" t="s">
        <v>122</v>
      </c>
      <c r="C157" t="s">
        <v>105</v>
      </c>
      <c r="D157">
        <v>14</v>
      </c>
      <c r="E157">
        <v>10</v>
      </c>
      <c r="F157">
        <v>0</v>
      </c>
      <c r="G157">
        <v>34</v>
      </c>
      <c r="H157">
        <v>34</v>
      </c>
      <c r="I157">
        <f t="shared" si="8"/>
        <v>24</v>
      </c>
      <c r="J157" s="2">
        <f t="shared" si="9"/>
        <v>0.70588235294117652</v>
      </c>
      <c r="K157">
        <v>230</v>
      </c>
      <c r="L157" s="1">
        <f t="shared" si="7"/>
        <v>6.7647058823529411</v>
      </c>
      <c r="M157">
        <v>5.4782608695652097</v>
      </c>
      <c r="N157">
        <v>1.5652173913043399</v>
      </c>
      <c r="O157">
        <v>0.62608695652173896</v>
      </c>
      <c r="P157">
        <v>0.29866666666666603</v>
      </c>
      <c r="Q157">
        <v>0.68042813000000002</v>
      </c>
      <c r="R157">
        <v>0.46949602099999999</v>
      </c>
      <c r="S157">
        <v>6.5306121999999994E-2</v>
      </c>
      <c r="T157">
        <v>88.073621402491398</v>
      </c>
      <c r="U157">
        <v>3.9521739130434699</v>
      </c>
      <c r="V157">
        <v>3.5004747059034198</v>
      </c>
      <c r="W157">
        <v>3.9324129244555599</v>
      </c>
      <c r="X157">
        <v>5.2879233360290501</v>
      </c>
    </row>
    <row r="158" spans="1:24" x14ac:dyDescent="0.45">
      <c r="A158">
        <v>2007</v>
      </c>
      <c r="B158" t="s">
        <v>169</v>
      </c>
      <c r="C158" t="s">
        <v>170</v>
      </c>
      <c r="D158">
        <v>13</v>
      </c>
      <c r="E158">
        <v>9</v>
      </c>
      <c r="F158">
        <v>0</v>
      </c>
      <c r="G158">
        <v>34</v>
      </c>
      <c r="H158">
        <v>34</v>
      </c>
      <c r="I158">
        <f t="shared" si="8"/>
        <v>22</v>
      </c>
      <c r="J158" s="2">
        <f t="shared" si="9"/>
        <v>0.6470588235294118</v>
      </c>
      <c r="K158">
        <v>206.2</v>
      </c>
      <c r="L158" s="1">
        <f t="shared" si="7"/>
        <v>6.0647058823529409</v>
      </c>
      <c r="M158">
        <v>10.4080642599766</v>
      </c>
      <c r="N158">
        <v>3.87580635622562</v>
      </c>
      <c r="O158">
        <v>0.78387094845012595</v>
      </c>
      <c r="P158">
        <v>0.33333333333333298</v>
      </c>
      <c r="Q158">
        <v>0.75337330999999996</v>
      </c>
      <c r="R158">
        <v>0.431481481</v>
      </c>
      <c r="S158">
        <v>8.0717488000000004E-2</v>
      </c>
      <c r="T158">
        <v>92.373663039434504</v>
      </c>
      <c r="U158">
        <v>3.4838708820005602</v>
      </c>
      <c r="V158">
        <v>3.4525083612527299</v>
      </c>
      <c r="W158">
        <v>3.6738667079353502</v>
      </c>
      <c r="X158">
        <v>4.8401355743408203</v>
      </c>
    </row>
    <row r="159" spans="1:24" x14ac:dyDescent="0.45">
      <c r="A159">
        <v>2007</v>
      </c>
      <c r="B159" t="s">
        <v>124</v>
      </c>
      <c r="C159" t="s">
        <v>67</v>
      </c>
      <c r="D159">
        <v>15</v>
      </c>
      <c r="E159">
        <v>5</v>
      </c>
      <c r="F159">
        <v>0</v>
      </c>
      <c r="G159">
        <v>28</v>
      </c>
      <c r="H159">
        <v>28</v>
      </c>
      <c r="I159">
        <f t="shared" si="8"/>
        <v>20</v>
      </c>
      <c r="J159" s="2">
        <f t="shared" si="9"/>
        <v>0.7142857142857143</v>
      </c>
      <c r="K159">
        <v>183.1</v>
      </c>
      <c r="L159" s="1">
        <f t="shared" si="7"/>
        <v>6.5392857142857137</v>
      </c>
      <c r="M159">
        <v>8.6890911501545602</v>
      </c>
      <c r="N159">
        <v>2.1109091494725698</v>
      </c>
      <c r="O159">
        <v>1.22727276132126</v>
      </c>
      <c r="P159">
        <v>0.27878787878787797</v>
      </c>
      <c r="Q159">
        <v>0.78735632</v>
      </c>
      <c r="R159">
        <v>0.41865079300000002</v>
      </c>
      <c r="S159">
        <v>0.128205128</v>
      </c>
      <c r="T159">
        <v>90.928550935734407</v>
      </c>
      <c r="U159">
        <v>3.38727282124669</v>
      </c>
      <c r="V159">
        <v>3.8341506117261099</v>
      </c>
      <c r="W159">
        <v>3.3957260155641902</v>
      </c>
      <c r="X159">
        <v>3.9436757564544598</v>
      </c>
    </row>
    <row r="160" spans="1:24" x14ac:dyDescent="0.45">
      <c r="A160">
        <v>2007</v>
      </c>
      <c r="B160" t="s">
        <v>130</v>
      </c>
      <c r="C160" t="s">
        <v>75</v>
      </c>
      <c r="D160">
        <v>12</v>
      </c>
      <c r="E160">
        <v>9</v>
      </c>
      <c r="F160">
        <v>0</v>
      </c>
      <c r="G160">
        <v>27</v>
      </c>
      <c r="H160">
        <v>27</v>
      </c>
      <c r="I160">
        <f t="shared" si="8"/>
        <v>21</v>
      </c>
      <c r="J160" s="2">
        <f t="shared" si="9"/>
        <v>0.77777777777777779</v>
      </c>
      <c r="K160">
        <v>165</v>
      </c>
      <c r="L160" s="1">
        <f t="shared" si="7"/>
        <v>6.1111111111111107</v>
      </c>
      <c r="M160">
        <v>4.2</v>
      </c>
      <c r="N160">
        <v>2.4</v>
      </c>
      <c r="O160">
        <v>0.81818181818181801</v>
      </c>
      <c r="P160">
        <v>0.26062846580406601</v>
      </c>
      <c r="Q160">
        <v>0.70270270000000001</v>
      </c>
      <c r="R160">
        <v>0.408348457</v>
      </c>
      <c r="S160">
        <v>6.8181818000000005E-2</v>
      </c>
      <c r="T160">
        <v>89.2355232348703</v>
      </c>
      <c r="U160">
        <v>3.8727272727272699</v>
      </c>
      <c r="V160">
        <v>4.3971808982617899</v>
      </c>
      <c r="W160">
        <v>4.8879928675564797</v>
      </c>
      <c r="X160">
        <v>2.3326573371887198</v>
      </c>
    </row>
    <row r="161" spans="1:24" x14ac:dyDescent="0.45">
      <c r="A161">
        <v>2007</v>
      </c>
      <c r="B161" t="s">
        <v>171</v>
      </c>
      <c r="C161" t="s">
        <v>51</v>
      </c>
      <c r="D161">
        <v>7</v>
      </c>
      <c r="E161">
        <v>9</v>
      </c>
      <c r="F161">
        <v>0</v>
      </c>
      <c r="G161">
        <v>31</v>
      </c>
      <c r="H161">
        <v>31</v>
      </c>
      <c r="I161">
        <f t="shared" si="8"/>
        <v>16</v>
      </c>
      <c r="J161" s="2">
        <f t="shared" si="9"/>
        <v>0.5161290322580645</v>
      </c>
      <c r="K161">
        <v>167</v>
      </c>
      <c r="L161" s="1">
        <f t="shared" si="7"/>
        <v>5.387096774193548</v>
      </c>
      <c r="M161">
        <v>5.0658682634730496</v>
      </c>
      <c r="N161">
        <v>3.9880239520958001</v>
      </c>
      <c r="O161">
        <v>1.40119760479041</v>
      </c>
      <c r="P161">
        <v>0.28649635036496301</v>
      </c>
      <c r="Q161">
        <v>0.73581560000000001</v>
      </c>
      <c r="R161">
        <v>0.333922261</v>
      </c>
      <c r="S161">
        <v>9.8484848E-2</v>
      </c>
      <c r="T161">
        <v>85.861707642180093</v>
      </c>
      <c r="U161">
        <v>4.6347305389221498</v>
      </c>
      <c r="V161">
        <v>5.5569704101471098</v>
      </c>
      <c r="W161">
        <v>5.5161366970953098</v>
      </c>
      <c r="X161">
        <v>0.134726881980896</v>
      </c>
    </row>
    <row r="162" spans="1:24" x14ac:dyDescent="0.45">
      <c r="A162">
        <v>2007</v>
      </c>
      <c r="B162" t="s">
        <v>172</v>
      </c>
      <c r="C162" t="s">
        <v>99</v>
      </c>
      <c r="D162">
        <v>14</v>
      </c>
      <c r="E162">
        <v>10</v>
      </c>
      <c r="F162">
        <v>0</v>
      </c>
      <c r="G162">
        <v>32</v>
      </c>
      <c r="H162">
        <v>32</v>
      </c>
      <c r="I162">
        <f t="shared" si="8"/>
        <v>24</v>
      </c>
      <c r="J162" s="2">
        <f t="shared" si="9"/>
        <v>0.75</v>
      </c>
      <c r="K162">
        <v>201.2</v>
      </c>
      <c r="L162" s="1">
        <f t="shared" si="7"/>
        <v>6.2874999999999996</v>
      </c>
      <c r="M162">
        <v>6.0247936923340699</v>
      </c>
      <c r="N162">
        <v>3.0347108968793801</v>
      </c>
      <c r="O162">
        <v>0.803305825644542</v>
      </c>
      <c r="P162">
        <v>0.305295950155763</v>
      </c>
      <c r="Q162">
        <v>0.75802837999999995</v>
      </c>
      <c r="R162">
        <v>0.42089093700000002</v>
      </c>
      <c r="S162">
        <v>6.9767440999999999E-2</v>
      </c>
      <c r="T162">
        <v>90.916297156531499</v>
      </c>
      <c r="U162">
        <v>3.88264482394862</v>
      </c>
      <c r="V162">
        <v>4.23629940583759</v>
      </c>
      <c r="W162">
        <v>4.6808643914377104</v>
      </c>
      <c r="X162">
        <v>3.0886778831481898</v>
      </c>
    </row>
    <row r="163" spans="1:24" x14ac:dyDescent="0.45">
      <c r="A163">
        <v>2007</v>
      </c>
      <c r="B163" t="s">
        <v>135</v>
      </c>
      <c r="C163" t="s">
        <v>170</v>
      </c>
      <c r="D163">
        <v>12</v>
      </c>
      <c r="E163">
        <v>8</v>
      </c>
      <c r="F163">
        <v>0</v>
      </c>
      <c r="G163">
        <v>31</v>
      </c>
      <c r="H163">
        <v>31</v>
      </c>
      <c r="I163">
        <f t="shared" si="8"/>
        <v>20</v>
      </c>
      <c r="J163" s="2">
        <f t="shared" si="9"/>
        <v>0.64516129032258063</v>
      </c>
      <c r="K163">
        <v>215</v>
      </c>
      <c r="L163" s="1">
        <f t="shared" si="7"/>
        <v>6.935483870967742</v>
      </c>
      <c r="M163">
        <v>7.7023261280379902</v>
      </c>
      <c r="N163">
        <v>1.5069768511378601</v>
      </c>
      <c r="O163">
        <v>1.17209310644056</v>
      </c>
      <c r="P163">
        <v>0.28246753246753198</v>
      </c>
      <c r="Q163">
        <v>0.7183908</v>
      </c>
      <c r="R163">
        <v>0.43381180200000002</v>
      </c>
      <c r="S163">
        <v>0.110671936</v>
      </c>
      <c r="T163">
        <v>90.692589962121204</v>
      </c>
      <c r="U163">
        <v>3.8511630640189898</v>
      </c>
      <c r="V163">
        <v>3.8628609988726801</v>
      </c>
      <c r="W163">
        <v>3.6460310819661998</v>
      </c>
      <c r="X163">
        <v>4.0227360725402797</v>
      </c>
    </row>
    <row r="164" spans="1:24" x14ac:dyDescent="0.45">
      <c r="A164">
        <v>2007</v>
      </c>
      <c r="B164" t="s">
        <v>138</v>
      </c>
      <c r="C164" t="s">
        <v>35</v>
      </c>
      <c r="D164">
        <v>15</v>
      </c>
      <c r="E164">
        <v>12</v>
      </c>
      <c r="F164">
        <v>0</v>
      </c>
      <c r="G164">
        <v>32</v>
      </c>
      <c r="H164">
        <v>32</v>
      </c>
      <c r="I164">
        <f t="shared" si="8"/>
        <v>27</v>
      </c>
      <c r="J164" s="2">
        <f t="shared" si="9"/>
        <v>0.84375</v>
      </c>
      <c r="K164">
        <v>204.2</v>
      </c>
      <c r="L164" s="1">
        <f t="shared" si="7"/>
        <v>6.3812499999999996</v>
      </c>
      <c r="M164">
        <v>8.8387619953276797</v>
      </c>
      <c r="N164">
        <v>3.5179152220209602</v>
      </c>
      <c r="O164">
        <v>1.0993485068815501</v>
      </c>
      <c r="P164">
        <v>0.29909909909909899</v>
      </c>
      <c r="Q164">
        <v>0.73895582000000004</v>
      </c>
      <c r="R164">
        <v>0.38394415300000001</v>
      </c>
      <c r="S164">
        <v>0.1</v>
      </c>
      <c r="T164">
        <v>92.263985174914595</v>
      </c>
      <c r="U164">
        <v>4.3973940275262002</v>
      </c>
      <c r="V164">
        <v>4.2265758001974696</v>
      </c>
      <c r="W164">
        <v>4.1709641729166202</v>
      </c>
      <c r="X164">
        <v>2.8668344020843501</v>
      </c>
    </row>
    <row r="165" spans="1:24" x14ac:dyDescent="0.45">
      <c r="A165">
        <v>2007</v>
      </c>
      <c r="B165" t="s">
        <v>173</v>
      </c>
      <c r="C165" t="s">
        <v>44</v>
      </c>
      <c r="D165">
        <v>12</v>
      </c>
      <c r="E165">
        <v>10</v>
      </c>
      <c r="F165">
        <v>0</v>
      </c>
      <c r="G165">
        <v>27</v>
      </c>
      <c r="H165">
        <v>27</v>
      </c>
      <c r="I165">
        <f t="shared" si="8"/>
        <v>22</v>
      </c>
      <c r="J165" s="2">
        <f t="shared" si="9"/>
        <v>0.81481481481481477</v>
      </c>
      <c r="K165">
        <v>169.2</v>
      </c>
      <c r="L165" s="1">
        <f t="shared" si="7"/>
        <v>6.2666666666666666</v>
      </c>
      <c r="M165">
        <v>7.6385066472409298</v>
      </c>
      <c r="N165">
        <v>3.2357562880673401</v>
      </c>
      <c r="O165">
        <v>0.74263259070398002</v>
      </c>
      <c r="P165">
        <v>0.27272727272727199</v>
      </c>
      <c r="Q165">
        <v>0.68109819999999999</v>
      </c>
      <c r="R165">
        <v>0.53036437199999997</v>
      </c>
      <c r="S165">
        <v>9.1503266999999999E-2</v>
      </c>
      <c r="T165">
        <v>95.464421452702695</v>
      </c>
      <c r="U165">
        <v>4.0844792488718902</v>
      </c>
      <c r="V165">
        <v>3.7287996250386501</v>
      </c>
      <c r="W165">
        <v>3.7873515476853599</v>
      </c>
      <c r="X165">
        <v>3.3548913002014098</v>
      </c>
    </row>
    <row r="166" spans="1:24" x14ac:dyDescent="0.45">
      <c r="A166">
        <v>2007</v>
      </c>
      <c r="B166" t="s">
        <v>139</v>
      </c>
      <c r="C166" t="s">
        <v>99</v>
      </c>
      <c r="D166">
        <v>10</v>
      </c>
      <c r="E166">
        <v>15</v>
      </c>
      <c r="F166">
        <v>0</v>
      </c>
      <c r="G166">
        <v>29</v>
      </c>
      <c r="H166">
        <v>29</v>
      </c>
      <c r="I166">
        <f t="shared" si="8"/>
        <v>25</v>
      </c>
      <c r="J166" s="2">
        <f t="shared" si="9"/>
        <v>0.86206896551724133</v>
      </c>
      <c r="K166">
        <v>177.2</v>
      </c>
      <c r="L166" s="1">
        <f t="shared" si="7"/>
        <v>6.1103448275862062</v>
      </c>
      <c r="M166">
        <v>5.3189487342535298</v>
      </c>
      <c r="N166">
        <v>2.48217607598498</v>
      </c>
      <c r="O166">
        <v>1.1144464014626401</v>
      </c>
      <c r="P166">
        <v>0.31217838765008499</v>
      </c>
      <c r="Q166">
        <v>0.65293601999999995</v>
      </c>
      <c r="R166">
        <v>0.53253424599999999</v>
      </c>
      <c r="S166">
        <v>0.12716763</v>
      </c>
      <c r="T166">
        <v>89.774176766939206</v>
      </c>
      <c r="U166">
        <v>5.0150088065818998</v>
      </c>
      <c r="V166">
        <v>4.5960777808501598</v>
      </c>
      <c r="W166">
        <v>4.2078438409188399</v>
      </c>
      <c r="X166">
        <v>1.76447200775146</v>
      </c>
    </row>
    <row r="167" spans="1:24" x14ac:dyDescent="0.45">
      <c r="A167">
        <v>2007</v>
      </c>
      <c r="B167" t="s">
        <v>140</v>
      </c>
      <c r="C167" t="s">
        <v>79</v>
      </c>
      <c r="D167">
        <v>18</v>
      </c>
      <c r="E167">
        <v>6</v>
      </c>
      <c r="F167">
        <v>0</v>
      </c>
      <c r="G167">
        <v>32</v>
      </c>
      <c r="H167">
        <v>32</v>
      </c>
      <c r="I167">
        <f t="shared" si="8"/>
        <v>24</v>
      </c>
      <c r="J167" s="2">
        <f t="shared" si="9"/>
        <v>0.75</v>
      </c>
      <c r="K167">
        <v>201.2</v>
      </c>
      <c r="L167" s="1">
        <f t="shared" si="7"/>
        <v>6.2874999999999996</v>
      </c>
      <c r="M167">
        <v>8.1669419427807508</v>
      </c>
      <c r="N167">
        <v>2.9900825692148101</v>
      </c>
      <c r="O167">
        <v>0.89256196095964502</v>
      </c>
      <c r="P167">
        <v>0.27902946273830098</v>
      </c>
      <c r="Q167">
        <v>0.74895396999999997</v>
      </c>
      <c r="R167">
        <v>0.41116751200000001</v>
      </c>
      <c r="S167">
        <v>8.5106381999999994E-2</v>
      </c>
      <c r="T167">
        <v>94.625229030944595</v>
      </c>
      <c r="U167">
        <v>3.6595040399345402</v>
      </c>
      <c r="V167">
        <v>3.9933241299408402</v>
      </c>
      <c r="W167">
        <v>4.1658913857553301</v>
      </c>
      <c r="X167">
        <v>3.6523675918579102</v>
      </c>
    </row>
    <row r="168" spans="1:24" x14ac:dyDescent="0.45">
      <c r="A168">
        <v>2006</v>
      </c>
      <c r="B168" t="s">
        <v>174</v>
      </c>
      <c r="C168" t="s">
        <v>51</v>
      </c>
      <c r="D168">
        <v>11</v>
      </c>
      <c r="E168">
        <v>16</v>
      </c>
      <c r="F168">
        <v>0</v>
      </c>
      <c r="G168">
        <v>33</v>
      </c>
      <c r="H168">
        <v>33</v>
      </c>
      <c r="I168">
        <f t="shared" si="8"/>
        <v>27</v>
      </c>
      <c r="J168" s="2">
        <f t="shared" si="9"/>
        <v>0.81818181818181823</v>
      </c>
      <c r="K168">
        <v>190.2</v>
      </c>
      <c r="L168" s="1">
        <f t="shared" si="7"/>
        <v>5.7636363636363637</v>
      </c>
      <c r="M168">
        <v>4.9090903852673096</v>
      </c>
      <c r="N168">
        <v>3.0209786986260299</v>
      </c>
      <c r="O168">
        <v>1.46328655714698</v>
      </c>
      <c r="P168">
        <v>0.30428134556574898</v>
      </c>
      <c r="Q168">
        <v>0.68875651999999998</v>
      </c>
      <c r="R168">
        <v>0.40807174800000001</v>
      </c>
      <c r="S168">
        <v>0.117424242</v>
      </c>
      <c r="U168">
        <v>5.5699294755917501</v>
      </c>
      <c r="V168">
        <v>5.4596845959817504</v>
      </c>
      <c r="W168">
        <v>5.2942035786344102</v>
      </c>
      <c r="X168">
        <v>0.236825406551361</v>
      </c>
    </row>
    <row r="169" spans="1:24" x14ac:dyDescent="0.45">
      <c r="A169">
        <v>2006</v>
      </c>
      <c r="B169" t="s">
        <v>141</v>
      </c>
      <c r="C169" t="s">
        <v>121</v>
      </c>
      <c r="D169">
        <v>8</v>
      </c>
      <c r="E169">
        <v>14</v>
      </c>
      <c r="F169">
        <v>0</v>
      </c>
      <c r="G169">
        <v>31</v>
      </c>
      <c r="H169">
        <v>31</v>
      </c>
      <c r="I169">
        <f t="shared" si="8"/>
        <v>22</v>
      </c>
      <c r="J169" s="2">
        <f t="shared" si="9"/>
        <v>0.70967741935483875</v>
      </c>
      <c r="K169">
        <v>187</v>
      </c>
      <c r="L169" s="1">
        <f t="shared" si="7"/>
        <v>6.032258064516129</v>
      </c>
      <c r="M169">
        <v>4.9572192513368902</v>
      </c>
      <c r="N169">
        <v>2.6470588235294099</v>
      </c>
      <c r="O169">
        <v>1.2032085561497301</v>
      </c>
      <c r="P169">
        <v>0.27948303715670397</v>
      </c>
      <c r="Q169">
        <v>0.69777778000000001</v>
      </c>
      <c r="R169">
        <v>0.397174254</v>
      </c>
      <c r="S169">
        <v>9.2592592000000001E-2</v>
      </c>
      <c r="U169">
        <v>4.6684491978609604</v>
      </c>
      <c r="V169">
        <v>4.7777638226269401</v>
      </c>
      <c r="W169">
        <v>5.0712947802906996</v>
      </c>
      <c r="X169">
        <v>1.92927742004394</v>
      </c>
    </row>
    <row r="170" spans="1:24" x14ac:dyDescent="0.45">
      <c r="A170">
        <v>2006</v>
      </c>
      <c r="B170" t="s">
        <v>142</v>
      </c>
      <c r="C170" t="s">
        <v>25</v>
      </c>
      <c r="D170">
        <v>11</v>
      </c>
      <c r="E170">
        <v>8</v>
      </c>
      <c r="F170">
        <v>0</v>
      </c>
      <c r="G170">
        <v>33</v>
      </c>
      <c r="H170">
        <v>33</v>
      </c>
      <c r="I170">
        <f t="shared" si="8"/>
        <v>19</v>
      </c>
      <c r="J170" s="2">
        <f t="shared" si="9"/>
        <v>0.5757575757575758</v>
      </c>
      <c r="K170">
        <v>206</v>
      </c>
      <c r="L170" s="1">
        <f t="shared" si="7"/>
        <v>6.2424242424242422</v>
      </c>
      <c r="M170">
        <v>4.8058248867423803</v>
      </c>
      <c r="N170">
        <v>3.6699026407850899</v>
      </c>
      <c r="O170">
        <v>0.78640770873966304</v>
      </c>
      <c r="P170">
        <v>0.30824891461649701</v>
      </c>
      <c r="Q170">
        <v>0.69303583999999996</v>
      </c>
      <c r="R170">
        <v>0.51589595300000002</v>
      </c>
      <c r="S170">
        <v>9.2307691999999997E-2</v>
      </c>
      <c r="U170">
        <v>4.5873783009813698</v>
      </c>
      <c r="V170">
        <v>4.5253884544268299</v>
      </c>
      <c r="W170">
        <v>4.7213360553604797</v>
      </c>
      <c r="X170">
        <v>2.8688280582427899</v>
      </c>
    </row>
    <row r="171" spans="1:24" x14ac:dyDescent="0.45">
      <c r="A171">
        <v>2006</v>
      </c>
      <c r="B171" t="s">
        <v>24</v>
      </c>
      <c r="C171" t="s">
        <v>62</v>
      </c>
      <c r="D171">
        <v>17</v>
      </c>
      <c r="E171">
        <v>11</v>
      </c>
      <c r="F171">
        <v>0</v>
      </c>
      <c r="G171">
        <v>33</v>
      </c>
      <c r="H171">
        <v>33</v>
      </c>
      <c r="I171">
        <f t="shared" si="8"/>
        <v>28</v>
      </c>
      <c r="J171" s="2">
        <f t="shared" si="9"/>
        <v>0.84848484848484851</v>
      </c>
      <c r="K171">
        <v>205</v>
      </c>
      <c r="L171" s="1">
        <f t="shared" si="7"/>
        <v>6.2121212121212119</v>
      </c>
      <c r="M171">
        <v>7.5512195121951198</v>
      </c>
      <c r="N171">
        <v>2.6341463414634099</v>
      </c>
      <c r="O171">
        <v>1.2292682926829199</v>
      </c>
      <c r="P171">
        <v>0.281355932203389</v>
      </c>
      <c r="Q171">
        <v>0.61832739999999997</v>
      </c>
      <c r="R171">
        <v>0.41871921099999998</v>
      </c>
      <c r="S171">
        <v>0.108527131</v>
      </c>
      <c r="U171">
        <v>5.0048780487804798</v>
      </c>
      <c r="V171">
        <v>4.2686989993583797</v>
      </c>
      <c r="W171">
        <v>4.2638515663583103</v>
      </c>
      <c r="X171">
        <v>3.2405138015746999</v>
      </c>
    </row>
    <row r="172" spans="1:24" x14ac:dyDescent="0.45">
      <c r="A172">
        <v>2006</v>
      </c>
      <c r="B172" t="s">
        <v>175</v>
      </c>
      <c r="C172" t="s">
        <v>35</v>
      </c>
      <c r="D172">
        <v>15</v>
      </c>
      <c r="E172">
        <v>7</v>
      </c>
      <c r="F172">
        <v>0</v>
      </c>
      <c r="G172">
        <v>31</v>
      </c>
      <c r="H172">
        <v>31</v>
      </c>
      <c r="I172">
        <f t="shared" si="8"/>
        <v>22</v>
      </c>
      <c r="J172" s="2">
        <f t="shared" si="9"/>
        <v>0.70967741935483875</v>
      </c>
      <c r="K172">
        <v>204</v>
      </c>
      <c r="L172" s="1">
        <f t="shared" si="7"/>
        <v>6.580645161290323</v>
      </c>
      <c r="M172">
        <v>8.0735294117646994</v>
      </c>
      <c r="N172">
        <v>1.23529411764705</v>
      </c>
      <c r="O172">
        <v>1.23529411764705</v>
      </c>
      <c r="P172">
        <v>0.32432432432432401</v>
      </c>
      <c r="Q172">
        <v>0.76015109000000003</v>
      </c>
      <c r="R172">
        <v>0.39834710699999998</v>
      </c>
      <c r="S172">
        <v>0.114285714</v>
      </c>
      <c r="U172">
        <v>3.9705882352941102</v>
      </c>
      <c r="V172">
        <v>3.5928262112187399</v>
      </c>
      <c r="W172">
        <v>3.4982931833568101</v>
      </c>
      <c r="X172">
        <v>4.5543560981750399</v>
      </c>
    </row>
    <row r="173" spans="1:24" x14ac:dyDescent="0.45">
      <c r="A173">
        <v>2006</v>
      </c>
      <c r="B173" t="s">
        <v>143</v>
      </c>
      <c r="C173" t="s">
        <v>58</v>
      </c>
      <c r="D173">
        <v>15</v>
      </c>
      <c r="E173">
        <v>7</v>
      </c>
      <c r="F173">
        <v>0</v>
      </c>
      <c r="G173">
        <v>32</v>
      </c>
      <c r="H173">
        <v>32</v>
      </c>
      <c r="I173">
        <f t="shared" si="8"/>
        <v>22</v>
      </c>
      <c r="J173" s="2">
        <f t="shared" si="9"/>
        <v>0.6875</v>
      </c>
      <c r="K173">
        <v>198</v>
      </c>
      <c r="L173" s="1">
        <f t="shared" si="7"/>
        <v>6.1875</v>
      </c>
      <c r="M173">
        <v>5.9545459134301</v>
      </c>
      <c r="N173">
        <v>2.81818203536386</v>
      </c>
      <c r="O173">
        <v>1.00000007706459</v>
      </c>
      <c r="P173">
        <v>0.28985507246376802</v>
      </c>
      <c r="Q173">
        <v>0.73578595000000002</v>
      </c>
      <c r="R173">
        <v>0.44283413799999999</v>
      </c>
      <c r="S173">
        <v>0.10945273599999999</v>
      </c>
      <c r="U173">
        <v>3.8181821124284601</v>
      </c>
      <c r="V173">
        <v>4.2982630201023904</v>
      </c>
      <c r="W173">
        <v>4.2821378431340804</v>
      </c>
      <c r="X173">
        <v>2.8865993022918701</v>
      </c>
    </row>
    <row r="174" spans="1:24" x14ac:dyDescent="0.45">
      <c r="A174">
        <v>2006</v>
      </c>
      <c r="B174" t="s">
        <v>26</v>
      </c>
      <c r="C174" t="s">
        <v>27</v>
      </c>
      <c r="D174">
        <v>15</v>
      </c>
      <c r="E174">
        <v>14</v>
      </c>
      <c r="F174">
        <v>0</v>
      </c>
      <c r="G174">
        <v>34</v>
      </c>
      <c r="H174">
        <v>34</v>
      </c>
      <c r="I174">
        <f t="shared" si="8"/>
        <v>29</v>
      </c>
      <c r="J174" s="2">
        <f t="shared" si="9"/>
        <v>0.8529411764705882</v>
      </c>
      <c r="K174">
        <v>210</v>
      </c>
      <c r="L174" s="1">
        <f t="shared" si="7"/>
        <v>6.1764705882352944</v>
      </c>
      <c r="M174">
        <v>5.0142860786282499</v>
      </c>
      <c r="N174">
        <v>1.5857144009337201</v>
      </c>
      <c r="O174">
        <v>0.85714291942363297</v>
      </c>
      <c r="P174">
        <v>0.28924418604651098</v>
      </c>
      <c r="Q174">
        <v>0.64473683999999998</v>
      </c>
      <c r="R174">
        <v>0.506512301</v>
      </c>
      <c r="S174">
        <v>0.103626943</v>
      </c>
      <c r="U174">
        <v>4.2000003051758004</v>
      </c>
      <c r="V174">
        <v>3.7991287796297302</v>
      </c>
      <c r="W174">
        <v>3.85413452953554</v>
      </c>
      <c r="X174">
        <v>4.3450742959976196</v>
      </c>
    </row>
    <row r="175" spans="1:24" x14ac:dyDescent="0.45">
      <c r="A175">
        <v>2006</v>
      </c>
      <c r="B175" t="s">
        <v>28</v>
      </c>
      <c r="C175" t="s">
        <v>47</v>
      </c>
      <c r="D175">
        <v>14</v>
      </c>
      <c r="E175">
        <v>16</v>
      </c>
      <c r="F175">
        <v>0</v>
      </c>
      <c r="G175">
        <v>33</v>
      </c>
      <c r="H175">
        <v>33</v>
      </c>
      <c r="I175">
        <f t="shared" si="8"/>
        <v>30</v>
      </c>
      <c r="J175" s="2">
        <f t="shared" si="9"/>
        <v>0.90909090909090906</v>
      </c>
      <c r="K175">
        <v>194.1</v>
      </c>
      <c r="L175" s="1">
        <f t="shared" si="7"/>
        <v>5.8818181818181818</v>
      </c>
      <c r="M175">
        <v>4.4459688924867802</v>
      </c>
      <c r="N175">
        <v>3.4734131972553</v>
      </c>
      <c r="O175">
        <v>1.6209261587191399</v>
      </c>
      <c r="P175">
        <v>0.28703703703703698</v>
      </c>
      <c r="Q175">
        <v>0.66920151999999999</v>
      </c>
      <c r="R175">
        <v>0.42642642600000003</v>
      </c>
      <c r="S175">
        <v>0.13108614199999999</v>
      </c>
      <c r="U175">
        <v>6.0205828752425203</v>
      </c>
      <c r="V175">
        <v>5.9048951483333596</v>
      </c>
      <c r="W175">
        <v>5.4966753714399497</v>
      </c>
      <c r="X175">
        <v>-0.47750353813171298</v>
      </c>
    </row>
    <row r="176" spans="1:24" x14ac:dyDescent="0.45">
      <c r="A176">
        <v>2006</v>
      </c>
      <c r="B176" t="s">
        <v>30</v>
      </c>
      <c r="C176" t="s">
        <v>31</v>
      </c>
      <c r="D176">
        <v>16</v>
      </c>
      <c r="E176">
        <v>12</v>
      </c>
      <c r="F176">
        <v>0</v>
      </c>
      <c r="G176">
        <v>34</v>
      </c>
      <c r="H176">
        <v>34</v>
      </c>
      <c r="I176">
        <f t="shared" si="8"/>
        <v>28</v>
      </c>
      <c r="J176" s="2">
        <f t="shared" si="9"/>
        <v>0.82352941176470584</v>
      </c>
      <c r="K176">
        <v>215</v>
      </c>
      <c r="L176" s="1">
        <f t="shared" si="7"/>
        <v>6.3235294117647056</v>
      </c>
      <c r="M176">
        <v>6.5720934896845904</v>
      </c>
      <c r="N176">
        <v>2.2186048086196402</v>
      </c>
      <c r="O176">
        <v>0.962790766004749</v>
      </c>
      <c r="P176">
        <v>0.30597014925373101</v>
      </c>
      <c r="Q176">
        <v>0.67642405000000005</v>
      </c>
      <c r="R176">
        <v>0.44721407600000002</v>
      </c>
      <c r="S176">
        <v>9.7872340000000002E-2</v>
      </c>
      <c r="U176">
        <v>4.5209305534136002</v>
      </c>
      <c r="V176">
        <v>3.8723292266903502</v>
      </c>
      <c r="W176">
        <v>4.0195164539242203</v>
      </c>
      <c r="X176">
        <v>4.2787055969238201</v>
      </c>
    </row>
    <row r="177" spans="1:24" x14ac:dyDescent="0.45">
      <c r="A177">
        <v>2006</v>
      </c>
      <c r="B177" t="s">
        <v>144</v>
      </c>
      <c r="C177" t="s">
        <v>128</v>
      </c>
      <c r="D177">
        <v>16</v>
      </c>
      <c r="E177">
        <v>9</v>
      </c>
      <c r="F177">
        <v>0</v>
      </c>
      <c r="G177">
        <v>35</v>
      </c>
      <c r="H177">
        <v>35</v>
      </c>
      <c r="I177">
        <f t="shared" si="8"/>
        <v>25</v>
      </c>
      <c r="J177" s="2">
        <f t="shared" si="9"/>
        <v>0.7142857142857143</v>
      </c>
      <c r="K177">
        <v>232</v>
      </c>
      <c r="L177" s="1">
        <f t="shared" si="7"/>
        <v>6.628571428571429</v>
      </c>
      <c r="M177">
        <v>8.1853448275861993</v>
      </c>
      <c r="N177">
        <v>2.1336206896551699</v>
      </c>
      <c r="O177">
        <v>0.89224137931034397</v>
      </c>
      <c r="P177">
        <v>0.29909365558912299</v>
      </c>
      <c r="Q177">
        <v>0.75949367000000001</v>
      </c>
      <c r="R177">
        <v>0.46290801100000001</v>
      </c>
      <c r="S177">
        <v>0.102222222</v>
      </c>
      <c r="U177">
        <v>3.4913793103448199</v>
      </c>
      <c r="V177">
        <v>3.44416157294964</v>
      </c>
      <c r="W177">
        <v>3.5199169216677499</v>
      </c>
      <c r="X177">
        <v>5.4889755249023402</v>
      </c>
    </row>
    <row r="178" spans="1:24" x14ac:dyDescent="0.45">
      <c r="A178">
        <v>2006</v>
      </c>
      <c r="B178" t="s">
        <v>145</v>
      </c>
      <c r="C178" t="s">
        <v>95</v>
      </c>
      <c r="D178">
        <v>15</v>
      </c>
      <c r="E178">
        <v>11</v>
      </c>
      <c r="F178">
        <v>0</v>
      </c>
      <c r="G178">
        <v>33</v>
      </c>
      <c r="H178">
        <v>33</v>
      </c>
      <c r="I178">
        <f t="shared" si="8"/>
        <v>26</v>
      </c>
      <c r="J178" s="2">
        <f t="shared" si="9"/>
        <v>0.78787878787878785</v>
      </c>
      <c r="K178">
        <v>196.1</v>
      </c>
      <c r="L178" s="1">
        <f t="shared" si="7"/>
        <v>5.9424242424242424</v>
      </c>
      <c r="M178">
        <v>7.83870927127602</v>
      </c>
      <c r="N178">
        <v>3.1629879515675099</v>
      </c>
      <c r="O178">
        <v>0.73344648152290204</v>
      </c>
      <c r="P178">
        <v>0.30874785591766701</v>
      </c>
      <c r="Q178">
        <v>0.71890145000000005</v>
      </c>
      <c r="R178">
        <v>0.48813559299999998</v>
      </c>
      <c r="S178">
        <v>9.039548E-2</v>
      </c>
      <c r="U178">
        <v>3.7589132178048699</v>
      </c>
      <c r="V178">
        <v>3.59496507411018</v>
      </c>
      <c r="W178">
        <v>3.8039931932122402</v>
      </c>
      <c r="X178">
        <v>4.58916807174682</v>
      </c>
    </row>
    <row r="179" spans="1:24" x14ac:dyDescent="0.45">
      <c r="A179">
        <v>2006</v>
      </c>
      <c r="B179" t="s">
        <v>176</v>
      </c>
      <c r="C179" t="s">
        <v>95</v>
      </c>
      <c r="D179">
        <v>9</v>
      </c>
      <c r="E179">
        <v>15</v>
      </c>
      <c r="F179">
        <v>0</v>
      </c>
      <c r="G179">
        <v>29</v>
      </c>
      <c r="H179">
        <v>29</v>
      </c>
      <c r="I179">
        <f t="shared" si="8"/>
        <v>24</v>
      </c>
      <c r="J179" s="2">
        <f t="shared" si="9"/>
        <v>0.82758620689655171</v>
      </c>
      <c r="K179">
        <v>174.2</v>
      </c>
      <c r="L179" s="1">
        <f t="shared" si="7"/>
        <v>6.0068965517241377</v>
      </c>
      <c r="M179">
        <v>6.2862588097656698</v>
      </c>
      <c r="N179">
        <v>2.6278622893282702</v>
      </c>
      <c r="O179">
        <v>1.54580134666368</v>
      </c>
      <c r="P179">
        <v>0.32578397212543497</v>
      </c>
      <c r="Q179">
        <v>0.66521739000000002</v>
      </c>
      <c r="R179">
        <v>0.42929292899999999</v>
      </c>
      <c r="S179">
        <v>0.14285714199999999</v>
      </c>
      <c r="U179">
        <v>5.8740451173220203</v>
      </c>
      <c r="V179">
        <v>4.9272819235958396</v>
      </c>
      <c r="W179">
        <v>4.38608098382403</v>
      </c>
      <c r="X179">
        <v>1.6586996316909699</v>
      </c>
    </row>
    <row r="180" spans="1:24" x14ac:dyDescent="0.45">
      <c r="A180">
        <v>2006</v>
      </c>
      <c r="B180" t="s">
        <v>32</v>
      </c>
      <c r="C180" t="s">
        <v>33</v>
      </c>
      <c r="D180">
        <v>15</v>
      </c>
      <c r="E180">
        <v>8</v>
      </c>
      <c r="F180">
        <v>0</v>
      </c>
      <c r="G180">
        <v>34</v>
      </c>
      <c r="H180">
        <v>34</v>
      </c>
      <c r="I180">
        <f t="shared" si="8"/>
        <v>23</v>
      </c>
      <c r="J180" s="2">
        <f t="shared" si="9"/>
        <v>0.67647058823529416</v>
      </c>
      <c r="K180">
        <v>215</v>
      </c>
      <c r="L180" s="1">
        <f t="shared" si="7"/>
        <v>6.3235294117647056</v>
      </c>
      <c r="M180">
        <v>5.0651159195928503</v>
      </c>
      <c r="N180">
        <v>2.3023254179967498</v>
      </c>
      <c r="O180">
        <v>0.586046470035537</v>
      </c>
      <c r="P180">
        <v>0.290960451977401</v>
      </c>
      <c r="Q180">
        <v>0.70276497999999998</v>
      </c>
      <c r="R180">
        <v>0.66853932500000002</v>
      </c>
      <c r="S180">
        <v>0.112903225</v>
      </c>
      <c r="U180">
        <v>3.6837206687948001</v>
      </c>
      <c r="V180">
        <v>3.7048872751181299</v>
      </c>
      <c r="W180">
        <v>3.6698553369722902</v>
      </c>
      <c r="X180">
        <v>4.28501272201538</v>
      </c>
    </row>
    <row r="181" spans="1:24" x14ac:dyDescent="0.45">
      <c r="A181">
        <v>2006</v>
      </c>
      <c r="B181" t="s">
        <v>36</v>
      </c>
      <c r="C181" t="s">
        <v>37</v>
      </c>
      <c r="D181">
        <v>12</v>
      </c>
      <c r="E181">
        <v>13</v>
      </c>
      <c r="F181">
        <v>0</v>
      </c>
      <c r="G181">
        <v>32</v>
      </c>
      <c r="H181">
        <v>32</v>
      </c>
      <c r="I181">
        <f t="shared" si="8"/>
        <v>25</v>
      </c>
      <c r="J181" s="2">
        <f t="shared" si="9"/>
        <v>0.78125</v>
      </c>
      <c r="K181">
        <v>204</v>
      </c>
      <c r="L181" s="1">
        <f t="shared" si="7"/>
        <v>6.375</v>
      </c>
      <c r="M181">
        <v>4.3235294117647003</v>
      </c>
      <c r="N181">
        <v>2.1176470588235201</v>
      </c>
      <c r="O181">
        <v>1.5882352941176401</v>
      </c>
      <c r="P181">
        <v>0.30668604651162701</v>
      </c>
      <c r="Q181">
        <v>0.70630486999999997</v>
      </c>
      <c r="R181">
        <v>0.44067796599999998</v>
      </c>
      <c r="S181">
        <v>0.13793103400000001</v>
      </c>
      <c r="U181">
        <v>4.98529411764705</v>
      </c>
      <c r="V181">
        <v>5.27419876023834</v>
      </c>
      <c r="W181">
        <v>4.78021483595903</v>
      </c>
      <c r="X181">
        <v>1.7142914533615099</v>
      </c>
    </row>
    <row r="182" spans="1:24" x14ac:dyDescent="0.45">
      <c r="A182">
        <v>2006</v>
      </c>
      <c r="B182" t="s">
        <v>38</v>
      </c>
      <c r="C182" t="s">
        <v>37</v>
      </c>
      <c r="D182">
        <v>18</v>
      </c>
      <c r="E182">
        <v>7</v>
      </c>
      <c r="F182">
        <v>0</v>
      </c>
      <c r="G182">
        <v>32</v>
      </c>
      <c r="H182">
        <v>32</v>
      </c>
      <c r="I182">
        <f t="shared" si="8"/>
        <v>25</v>
      </c>
      <c r="J182" s="2">
        <f t="shared" si="9"/>
        <v>0.78125</v>
      </c>
      <c r="K182">
        <v>211</v>
      </c>
      <c r="L182" s="1">
        <f t="shared" si="7"/>
        <v>6.59375</v>
      </c>
      <c r="M182">
        <v>4.7772515303084004</v>
      </c>
      <c r="N182">
        <v>1.74881529234504</v>
      </c>
      <c r="O182">
        <v>1.1090048195358699</v>
      </c>
      <c r="P182">
        <v>0.30661040787623001</v>
      </c>
      <c r="Q182">
        <v>0.70699135999999996</v>
      </c>
      <c r="R182">
        <v>0.420689655</v>
      </c>
      <c r="S182">
        <v>9.5238094999999995E-2</v>
      </c>
      <c r="U182">
        <v>4.4786733096641296</v>
      </c>
      <c r="V182">
        <v>4.3552786729301598</v>
      </c>
      <c r="W182">
        <v>4.5738156190427999</v>
      </c>
      <c r="X182">
        <v>3.5837879180908199</v>
      </c>
    </row>
    <row r="183" spans="1:24" x14ac:dyDescent="0.45">
      <c r="A183">
        <v>2006</v>
      </c>
      <c r="B183" t="s">
        <v>177</v>
      </c>
      <c r="C183" t="s">
        <v>67</v>
      </c>
      <c r="D183">
        <v>9</v>
      </c>
      <c r="E183">
        <v>11</v>
      </c>
      <c r="F183">
        <v>0</v>
      </c>
      <c r="G183">
        <v>27</v>
      </c>
      <c r="H183">
        <v>27</v>
      </c>
      <c r="I183">
        <f t="shared" si="8"/>
        <v>20</v>
      </c>
      <c r="J183" s="2">
        <f t="shared" si="9"/>
        <v>0.7407407407407407</v>
      </c>
      <c r="K183">
        <v>168</v>
      </c>
      <c r="L183" s="1">
        <f t="shared" si="7"/>
        <v>6.2222222222222223</v>
      </c>
      <c r="M183">
        <v>5.3571433437114298</v>
      </c>
      <c r="N183">
        <v>1.2857144024907401</v>
      </c>
      <c r="O183">
        <v>1.4464287028020799</v>
      </c>
      <c r="P183">
        <v>0.303411131059245</v>
      </c>
      <c r="Q183">
        <v>0.66950052999999998</v>
      </c>
      <c r="R183">
        <v>0.42957746400000002</v>
      </c>
      <c r="S183">
        <v>0.13500000000000001</v>
      </c>
      <c r="U183">
        <v>4.9285718762145097</v>
      </c>
      <c r="V183">
        <v>4.5812717196622499</v>
      </c>
      <c r="W183">
        <v>4.1669872423656198</v>
      </c>
      <c r="X183">
        <v>2.4131696224212602</v>
      </c>
    </row>
    <row r="184" spans="1:24" x14ac:dyDescent="0.45">
      <c r="A184">
        <v>2006</v>
      </c>
      <c r="B184" t="s">
        <v>40</v>
      </c>
      <c r="C184" t="s">
        <v>29</v>
      </c>
      <c r="D184">
        <v>16</v>
      </c>
      <c r="E184">
        <v>7</v>
      </c>
      <c r="F184">
        <v>0</v>
      </c>
      <c r="G184">
        <v>33</v>
      </c>
      <c r="H184">
        <v>33</v>
      </c>
      <c r="I184">
        <f t="shared" si="8"/>
        <v>23</v>
      </c>
      <c r="J184" s="2">
        <f t="shared" si="9"/>
        <v>0.69696969696969702</v>
      </c>
      <c r="K184">
        <v>214</v>
      </c>
      <c r="L184" s="1">
        <f t="shared" si="7"/>
        <v>6.4848484848484844</v>
      </c>
      <c r="M184">
        <v>8.8317750712046994</v>
      </c>
      <c r="N184">
        <v>4.8364482532787596</v>
      </c>
      <c r="O184">
        <v>0.84112143535282902</v>
      </c>
      <c r="P184">
        <v>0.25222024866784998</v>
      </c>
      <c r="Q184">
        <v>0.75581394999999996</v>
      </c>
      <c r="R184">
        <v>0.46880570399999999</v>
      </c>
      <c r="S184">
        <v>9.9502487000000001E-2</v>
      </c>
      <c r="U184">
        <v>3.4065418131789502</v>
      </c>
      <c r="V184">
        <v>4.1374019148172998</v>
      </c>
      <c r="W184">
        <v>4.2439776792103201</v>
      </c>
      <c r="X184">
        <v>3.8565711975097599</v>
      </c>
    </row>
    <row r="185" spans="1:24" x14ac:dyDescent="0.45">
      <c r="A185">
        <v>2006</v>
      </c>
      <c r="B185" t="s">
        <v>41</v>
      </c>
      <c r="C185" t="s">
        <v>88</v>
      </c>
      <c r="D185">
        <v>12</v>
      </c>
      <c r="E185">
        <v>11</v>
      </c>
      <c r="F185">
        <v>0</v>
      </c>
      <c r="G185">
        <v>28</v>
      </c>
      <c r="H185">
        <v>28</v>
      </c>
      <c r="I185">
        <f t="shared" si="8"/>
        <v>23</v>
      </c>
      <c r="J185" s="2">
        <f t="shared" si="9"/>
        <v>0.8214285714285714</v>
      </c>
      <c r="K185">
        <v>192.2</v>
      </c>
      <c r="L185" s="1">
        <f t="shared" si="7"/>
        <v>6.8642857142857139</v>
      </c>
      <c r="M185">
        <v>8.0346025003401493</v>
      </c>
      <c r="N185">
        <v>2.05536343031957</v>
      </c>
      <c r="O185">
        <v>0.79411768898710799</v>
      </c>
      <c r="P185">
        <v>0.29359430604982201</v>
      </c>
      <c r="Q185">
        <v>0.71701720999999996</v>
      </c>
      <c r="R185">
        <v>0.450530035</v>
      </c>
      <c r="S185">
        <v>8.4158415E-2</v>
      </c>
      <c r="U185">
        <v>3.2231835611829598</v>
      </c>
      <c r="V185">
        <v>3.3024571306279702</v>
      </c>
      <c r="W185">
        <v>3.63055861651703</v>
      </c>
      <c r="X185">
        <v>5.0212883949279696</v>
      </c>
    </row>
    <row r="186" spans="1:24" x14ac:dyDescent="0.45">
      <c r="A186">
        <v>2006</v>
      </c>
      <c r="B186" t="s">
        <v>178</v>
      </c>
      <c r="C186" t="s">
        <v>88</v>
      </c>
      <c r="D186">
        <v>15</v>
      </c>
      <c r="E186">
        <v>10</v>
      </c>
      <c r="F186">
        <v>0</v>
      </c>
      <c r="G186">
        <v>32</v>
      </c>
      <c r="H186">
        <v>32</v>
      </c>
      <c r="I186">
        <f t="shared" si="8"/>
        <v>25</v>
      </c>
      <c r="J186" s="2">
        <f t="shared" si="9"/>
        <v>0.78125</v>
      </c>
      <c r="K186">
        <v>211.1</v>
      </c>
      <c r="L186" s="1">
        <f t="shared" si="7"/>
        <v>6.5968749999999998</v>
      </c>
      <c r="M186">
        <v>4.6419556125216896</v>
      </c>
      <c r="N186">
        <v>2.3422711806302101</v>
      </c>
      <c r="O186">
        <v>0.63880123108096698</v>
      </c>
      <c r="P186">
        <v>0.321775312066574</v>
      </c>
      <c r="Q186">
        <v>0.70175438999999995</v>
      </c>
      <c r="R186">
        <v>0.60803324000000003</v>
      </c>
      <c r="S186">
        <v>9.5541400999999998E-2</v>
      </c>
      <c r="U186">
        <v>4.1735013763956497</v>
      </c>
      <c r="V186">
        <v>3.8754543693755901</v>
      </c>
      <c r="W186">
        <v>3.9980056320719299</v>
      </c>
      <c r="X186">
        <v>3.5726008415222101</v>
      </c>
    </row>
    <row r="187" spans="1:24" x14ac:dyDescent="0.45">
      <c r="A187">
        <v>2006</v>
      </c>
      <c r="B187" t="s">
        <v>179</v>
      </c>
      <c r="C187" t="s">
        <v>86</v>
      </c>
      <c r="D187">
        <v>9</v>
      </c>
      <c r="E187">
        <v>13</v>
      </c>
      <c r="F187">
        <v>0</v>
      </c>
      <c r="G187">
        <v>32</v>
      </c>
      <c r="H187">
        <v>32</v>
      </c>
      <c r="I187">
        <f t="shared" si="8"/>
        <v>22</v>
      </c>
      <c r="J187" s="2">
        <f t="shared" si="9"/>
        <v>0.6875</v>
      </c>
      <c r="K187">
        <v>212</v>
      </c>
      <c r="L187" s="1">
        <f t="shared" si="7"/>
        <v>6.625</v>
      </c>
      <c r="M187">
        <v>6.02830188679245</v>
      </c>
      <c r="N187">
        <v>3.6084905660377302</v>
      </c>
      <c r="O187">
        <v>0.72169811320754695</v>
      </c>
      <c r="P187">
        <v>0.28854961832060999</v>
      </c>
      <c r="Q187">
        <v>0.74019245</v>
      </c>
      <c r="R187">
        <v>0.43920972600000002</v>
      </c>
      <c r="S187">
        <v>6.9958847000000005E-2</v>
      </c>
      <c r="U187">
        <v>3.77830188679245</v>
      </c>
      <c r="V187">
        <v>4.0948609873933597</v>
      </c>
      <c r="W187">
        <v>4.6651499504820899</v>
      </c>
      <c r="X187">
        <v>4.1942434310912997</v>
      </c>
    </row>
    <row r="188" spans="1:24" x14ac:dyDescent="0.45">
      <c r="A188">
        <v>2006</v>
      </c>
      <c r="B188" t="s">
        <v>180</v>
      </c>
      <c r="C188" t="s">
        <v>75</v>
      </c>
      <c r="D188">
        <v>11</v>
      </c>
      <c r="E188">
        <v>10</v>
      </c>
      <c r="F188">
        <v>0</v>
      </c>
      <c r="G188">
        <v>29</v>
      </c>
      <c r="H188">
        <v>29</v>
      </c>
      <c r="I188">
        <f t="shared" si="8"/>
        <v>21</v>
      </c>
      <c r="J188" s="2">
        <f t="shared" si="9"/>
        <v>0.72413793103448276</v>
      </c>
      <c r="K188">
        <v>167</v>
      </c>
      <c r="L188" s="1">
        <f t="shared" si="7"/>
        <v>5.7586206896551726</v>
      </c>
      <c r="M188">
        <v>4.0958083832335301</v>
      </c>
      <c r="N188">
        <v>3.39520958083832</v>
      </c>
      <c r="O188">
        <v>1.0239520958083801</v>
      </c>
      <c r="P188">
        <v>0.31881533101045201</v>
      </c>
      <c r="Q188">
        <v>0.66152597000000002</v>
      </c>
      <c r="R188">
        <v>0.44755244700000002</v>
      </c>
      <c r="S188">
        <v>9.3596058999999995E-2</v>
      </c>
      <c r="U188">
        <v>5.7125748502993998</v>
      </c>
      <c r="V188">
        <v>4.9910591570916996</v>
      </c>
      <c r="W188">
        <v>5.2223239316287096</v>
      </c>
      <c r="X188">
        <v>1.16870236396789</v>
      </c>
    </row>
    <row r="189" spans="1:24" x14ac:dyDescent="0.45">
      <c r="A189">
        <v>2006</v>
      </c>
      <c r="B189" t="s">
        <v>181</v>
      </c>
      <c r="C189" t="s">
        <v>27</v>
      </c>
      <c r="D189">
        <v>8</v>
      </c>
      <c r="E189">
        <v>14</v>
      </c>
      <c r="F189">
        <v>0</v>
      </c>
      <c r="G189">
        <v>31</v>
      </c>
      <c r="H189">
        <v>31</v>
      </c>
      <c r="I189">
        <f t="shared" si="8"/>
        <v>22</v>
      </c>
      <c r="J189" s="2">
        <f t="shared" si="9"/>
        <v>0.70967741935483875</v>
      </c>
      <c r="K189">
        <v>172</v>
      </c>
      <c r="L189" s="1">
        <f t="shared" si="7"/>
        <v>5.5483870967741939</v>
      </c>
      <c r="M189">
        <v>5.5988377059969903</v>
      </c>
      <c r="N189">
        <v>2.4593025437556899</v>
      </c>
      <c r="O189">
        <v>1.7790699252700699</v>
      </c>
      <c r="P189">
        <v>0.31293706293706203</v>
      </c>
      <c r="Q189">
        <v>0.68794964000000003</v>
      </c>
      <c r="R189">
        <v>0.389915966</v>
      </c>
      <c r="S189">
        <v>0.149122807</v>
      </c>
      <c r="U189">
        <v>5.7558144641090596</v>
      </c>
      <c r="V189">
        <v>5.4665154275022596</v>
      </c>
      <c r="W189">
        <v>4.7618423656544699</v>
      </c>
      <c r="X189">
        <v>0.292775126872584</v>
      </c>
    </row>
    <row r="190" spans="1:24" x14ac:dyDescent="0.45">
      <c r="A190">
        <v>2006</v>
      </c>
      <c r="B190" t="s">
        <v>42</v>
      </c>
      <c r="C190" t="s">
        <v>35</v>
      </c>
      <c r="D190">
        <v>16</v>
      </c>
      <c r="E190">
        <v>11</v>
      </c>
      <c r="F190">
        <v>0</v>
      </c>
      <c r="G190">
        <v>33</v>
      </c>
      <c r="H190">
        <v>33</v>
      </c>
      <c r="I190">
        <f t="shared" si="8"/>
        <v>27</v>
      </c>
      <c r="J190" s="2">
        <f t="shared" si="9"/>
        <v>0.81818181818181823</v>
      </c>
      <c r="K190">
        <v>204.2</v>
      </c>
      <c r="L190" s="1">
        <f t="shared" si="7"/>
        <v>6.1878787878787875</v>
      </c>
      <c r="M190">
        <v>6.9478825634914099</v>
      </c>
      <c r="N190">
        <v>3.25407158036939</v>
      </c>
      <c r="O190">
        <v>1.58306184990943</v>
      </c>
      <c r="P190">
        <v>0.26226734348561698</v>
      </c>
      <c r="Q190">
        <v>0.69011575999999997</v>
      </c>
      <c r="R190">
        <v>0.45104333800000002</v>
      </c>
      <c r="S190">
        <v>0.15384615300000001</v>
      </c>
      <c r="U190">
        <v>5.0130291913798697</v>
      </c>
      <c r="V190">
        <v>5.1206890988690601</v>
      </c>
      <c r="W190">
        <v>4.4427001118355296</v>
      </c>
      <c r="X190">
        <v>0.985440373420715</v>
      </c>
    </row>
    <row r="191" spans="1:24" x14ac:dyDescent="0.45">
      <c r="A191">
        <v>2006</v>
      </c>
      <c r="B191" t="s">
        <v>146</v>
      </c>
      <c r="C191" t="s">
        <v>33</v>
      </c>
      <c r="D191">
        <v>16</v>
      </c>
      <c r="E191">
        <v>9</v>
      </c>
      <c r="F191">
        <v>0</v>
      </c>
      <c r="G191">
        <v>33</v>
      </c>
      <c r="H191">
        <v>33</v>
      </c>
      <c r="I191">
        <f t="shared" si="8"/>
        <v>25</v>
      </c>
      <c r="J191" s="2">
        <f t="shared" si="9"/>
        <v>0.75757575757575757</v>
      </c>
      <c r="K191">
        <v>188.2</v>
      </c>
      <c r="L191" s="1">
        <f t="shared" si="7"/>
        <v>5.7030303030303031</v>
      </c>
      <c r="M191">
        <v>7.06007105204288</v>
      </c>
      <c r="N191">
        <v>2.5282686875558902</v>
      </c>
      <c r="O191">
        <v>0.90636047289739596</v>
      </c>
      <c r="P191">
        <v>0.320137693631669</v>
      </c>
      <c r="Q191">
        <v>0.71963394000000003</v>
      </c>
      <c r="R191">
        <v>0.43515358300000001</v>
      </c>
      <c r="S191">
        <v>8.9622641000000003E-2</v>
      </c>
      <c r="U191">
        <v>4.3409896333506897</v>
      </c>
      <c r="V191">
        <v>3.8728962288926398</v>
      </c>
      <c r="W191">
        <v>4.1447207681979101</v>
      </c>
      <c r="X191">
        <v>3.5840167999267498</v>
      </c>
    </row>
    <row r="192" spans="1:24" x14ac:dyDescent="0.45">
      <c r="A192">
        <v>2006</v>
      </c>
      <c r="B192" t="s">
        <v>48</v>
      </c>
      <c r="C192" t="s">
        <v>49</v>
      </c>
      <c r="D192">
        <v>15</v>
      </c>
      <c r="E192">
        <v>7</v>
      </c>
      <c r="F192">
        <v>0</v>
      </c>
      <c r="G192">
        <v>32</v>
      </c>
      <c r="H192">
        <v>32</v>
      </c>
      <c r="I192">
        <f t="shared" si="8"/>
        <v>22</v>
      </c>
      <c r="J192" s="2">
        <f t="shared" si="9"/>
        <v>0.6875</v>
      </c>
      <c r="K192">
        <v>219.2</v>
      </c>
      <c r="L192" s="1">
        <f t="shared" si="7"/>
        <v>6.85</v>
      </c>
      <c r="M192">
        <v>6.7602431051688097</v>
      </c>
      <c r="N192">
        <v>1.5569044727055401</v>
      </c>
      <c r="O192">
        <v>0.69650989568405897</v>
      </c>
      <c r="P192">
        <v>0.301801801801801</v>
      </c>
      <c r="Q192">
        <v>0.78505457999999995</v>
      </c>
      <c r="R192">
        <v>0.48714069500000001</v>
      </c>
      <c r="S192">
        <v>8.1730768999999995E-2</v>
      </c>
      <c r="U192">
        <v>2.94992426407366</v>
      </c>
      <c r="V192">
        <v>3.2514518818117599</v>
      </c>
      <c r="W192">
        <v>3.5776562491231201</v>
      </c>
      <c r="X192">
        <v>6.2408332824706996</v>
      </c>
    </row>
    <row r="193" spans="1:24" x14ac:dyDescent="0.45">
      <c r="A193">
        <v>2006</v>
      </c>
      <c r="B193" t="s">
        <v>52</v>
      </c>
      <c r="C193" t="s">
        <v>88</v>
      </c>
      <c r="D193">
        <v>10</v>
      </c>
      <c r="E193">
        <v>9</v>
      </c>
      <c r="F193">
        <v>0</v>
      </c>
      <c r="G193">
        <v>31</v>
      </c>
      <c r="H193">
        <v>31</v>
      </c>
      <c r="I193">
        <f t="shared" si="8"/>
        <v>19</v>
      </c>
      <c r="J193" s="2">
        <f t="shared" si="9"/>
        <v>0.61290322580645162</v>
      </c>
      <c r="K193">
        <v>179</v>
      </c>
      <c r="L193" s="1">
        <f t="shared" si="7"/>
        <v>5.774193548387097</v>
      </c>
      <c r="M193">
        <v>4.4245810055865897</v>
      </c>
      <c r="N193">
        <v>1.91061452513966</v>
      </c>
      <c r="O193">
        <v>1.3072625698324001</v>
      </c>
      <c r="P193">
        <v>0.31839258114374003</v>
      </c>
      <c r="Q193">
        <v>0.65108513999999995</v>
      </c>
      <c r="R193">
        <v>0.38519637400000001</v>
      </c>
      <c r="S193">
        <v>0.10612244799999999</v>
      </c>
      <c r="U193">
        <v>4.87709497206703</v>
      </c>
      <c r="V193">
        <v>4.7892058804048503</v>
      </c>
      <c r="W193">
        <v>4.8267213123387398</v>
      </c>
      <c r="X193">
        <v>1.7122995853423999</v>
      </c>
    </row>
    <row r="194" spans="1:24" x14ac:dyDescent="0.45">
      <c r="A194">
        <v>2006</v>
      </c>
      <c r="B194" t="s">
        <v>53</v>
      </c>
      <c r="C194" t="s">
        <v>47</v>
      </c>
      <c r="D194">
        <v>12</v>
      </c>
      <c r="E194">
        <v>7</v>
      </c>
      <c r="F194">
        <v>0</v>
      </c>
      <c r="G194">
        <v>32</v>
      </c>
      <c r="H194">
        <v>32</v>
      </c>
      <c r="I194">
        <f t="shared" si="8"/>
        <v>19</v>
      </c>
      <c r="J194" s="2">
        <f t="shared" si="9"/>
        <v>0.59375</v>
      </c>
      <c r="K194">
        <v>190</v>
      </c>
      <c r="L194" s="1">
        <f t="shared" si="7"/>
        <v>5.9375</v>
      </c>
      <c r="M194">
        <v>4.92631578947368</v>
      </c>
      <c r="N194">
        <v>3.2684210526315698</v>
      </c>
      <c r="O194">
        <v>0.99473684210526303</v>
      </c>
      <c r="P194">
        <v>0.29291338582677101</v>
      </c>
      <c r="Q194">
        <v>0.72270228000000003</v>
      </c>
      <c r="R194">
        <v>0.46801872</v>
      </c>
      <c r="S194">
        <v>0.108247422</v>
      </c>
      <c r="U194">
        <v>4.12105263157894</v>
      </c>
      <c r="V194">
        <v>4.7046425166882901</v>
      </c>
      <c r="W194">
        <v>4.7044225572755396</v>
      </c>
      <c r="X194">
        <v>1.8686707019805899</v>
      </c>
    </row>
    <row r="195" spans="1:24" x14ac:dyDescent="0.45">
      <c r="A195">
        <v>2006</v>
      </c>
      <c r="B195" t="s">
        <v>182</v>
      </c>
      <c r="C195" t="s">
        <v>115</v>
      </c>
      <c r="D195">
        <v>12</v>
      </c>
      <c r="E195">
        <v>9</v>
      </c>
      <c r="F195">
        <v>0</v>
      </c>
      <c r="G195">
        <v>28</v>
      </c>
      <c r="H195">
        <v>28</v>
      </c>
      <c r="I195">
        <f t="shared" si="8"/>
        <v>21</v>
      </c>
      <c r="J195" s="2">
        <f t="shared" si="9"/>
        <v>0.75</v>
      </c>
      <c r="K195">
        <v>162.1</v>
      </c>
      <c r="L195" s="1">
        <f t="shared" ref="L195:L258" si="10">K195/H195</f>
        <v>5.7892857142857137</v>
      </c>
      <c r="M195">
        <v>4.6016424221129704</v>
      </c>
      <c r="N195">
        <v>1.7741271988869201</v>
      </c>
      <c r="O195">
        <v>1.33059539916519</v>
      </c>
      <c r="P195">
        <v>0.31511839708561001</v>
      </c>
      <c r="Q195">
        <v>0.72810591000000002</v>
      </c>
      <c r="R195">
        <v>0.41637010600000002</v>
      </c>
      <c r="S195">
        <v>0.111111111</v>
      </c>
      <c r="U195">
        <v>4.3244350472868902</v>
      </c>
      <c r="V195">
        <v>4.65598793167708</v>
      </c>
      <c r="W195">
        <v>4.6061659508145398</v>
      </c>
      <c r="X195">
        <v>1.6214114427566499</v>
      </c>
    </row>
    <row r="196" spans="1:24" x14ac:dyDescent="0.45">
      <c r="A196">
        <v>2006</v>
      </c>
      <c r="B196" t="s">
        <v>57</v>
      </c>
      <c r="C196" t="s">
        <v>115</v>
      </c>
      <c r="D196">
        <v>19</v>
      </c>
      <c r="E196">
        <v>6</v>
      </c>
      <c r="F196">
        <v>0</v>
      </c>
      <c r="G196">
        <v>34</v>
      </c>
      <c r="H196">
        <v>34</v>
      </c>
      <c r="I196">
        <f t="shared" ref="I196:I259" si="11">SUM(D196:E196)</f>
        <v>25</v>
      </c>
      <c r="J196" s="2">
        <f t="shared" ref="J196:J259" si="12">I196/H196</f>
        <v>0.73529411764705888</v>
      </c>
      <c r="K196">
        <v>233.2</v>
      </c>
      <c r="L196" s="1">
        <f t="shared" si="10"/>
        <v>6.8588235294117643</v>
      </c>
      <c r="M196">
        <v>9.4365196690153006</v>
      </c>
      <c r="N196">
        <v>1.8102711201784401</v>
      </c>
      <c r="O196">
        <v>0.92439376349537605</v>
      </c>
      <c r="P196">
        <v>0.26865671641791</v>
      </c>
      <c r="Q196">
        <v>0.77679449</v>
      </c>
      <c r="R196">
        <v>0.404255319</v>
      </c>
      <c r="S196">
        <v>9.9173552999999998E-2</v>
      </c>
      <c r="U196">
        <v>2.7731812904861202</v>
      </c>
      <c r="V196">
        <v>3.0397577609231101</v>
      </c>
      <c r="W196">
        <v>3.1617018137531199</v>
      </c>
      <c r="X196">
        <v>6.7297301292419398</v>
      </c>
    </row>
    <row r="197" spans="1:24" x14ac:dyDescent="0.45">
      <c r="A197">
        <v>2006</v>
      </c>
      <c r="B197" t="s">
        <v>59</v>
      </c>
      <c r="C197" t="s">
        <v>37</v>
      </c>
      <c r="D197">
        <v>11</v>
      </c>
      <c r="E197">
        <v>12</v>
      </c>
      <c r="F197">
        <v>0</v>
      </c>
      <c r="G197">
        <v>32</v>
      </c>
      <c r="H197">
        <v>32</v>
      </c>
      <c r="I197">
        <f t="shared" si="11"/>
        <v>23</v>
      </c>
      <c r="J197" s="2">
        <f t="shared" si="12"/>
        <v>0.71875</v>
      </c>
      <c r="K197">
        <v>201</v>
      </c>
      <c r="L197" s="1">
        <f t="shared" si="10"/>
        <v>6.28125</v>
      </c>
      <c r="M197">
        <v>8.1492537313432791</v>
      </c>
      <c r="N197">
        <v>2.4179104477611899</v>
      </c>
      <c r="O197">
        <v>1.0298507462686499</v>
      </c>
      <c r="P197">
        <v>0.30847457627118602</v>
      </c>
      <c r="Q197">
        <v>0.65199335999999997</v>
      </c>
      <c r="R197">
        <v>0.40429042900000001</v>
      </c>
      <c r="S197">
        <v>9.4650205000000001E-2</v>
      </c>
      <c r="U197">
        <v>4.8805970149253701</v>
      </c>
      <c r="V197">
        <v>3.8382900684034</v>
      </c>
      <c r="W197">
        <v>4.0517291737507204</v>
      </c>
      <c r="X197">
        <v>4.74822902679443</v>
      </c>
    </row>
    <row r="198" spans="1:24" x14ac:dyDescent="0.45">
      <c r="A198">
        <v>2006</v>
      </c>
      <c r="B198" t="s">
        <v>183</v>
      </c>
      <c r="C198" t="s">
        <v>27</v>
      </c>
      <c r="D198">
        <v>11</v>
      </c>
      <c r="E198">
        <v>11</v>
      </c>
      <c r="F198">
        <v>0</v>
      </c>
      <c r="G198">
        <v>29</v>
      </c>
      <c r="H198">
        <v>29</v>
      </c>
      <c r="I198">
        <f t="shared" si="11"/>
        <v>22</v>
      </c>
      <c r="J198" s="2">
        <f t="shared" si="12"/>
        <v>0.75862068965517238</v>
      </c>
      <c r="K198">
        <v>162.1</v>
      </c>
      <c r="L198" s="1">
        <f t="shared" si="10"/>
        <v>5.5896551724137931</v>
      </c>
      <c r="M198">
        <v>9.0924014669679103</v>
      </c>
      <c r="N198">
        <v>3.3819298139331799</v>
      </c>
      <c r="O198">
        <v>1.2197123919103201</v>
      </c>
      <c r="P198">
        <v>0.30227272727272703</v>
      </c>
      <c r="Q198">
        <v>0.69979716000000003</v>
      </c>
      <c r="R198">
        <v>0.34004474200000001</v>
      </c>
      <c r="S198">
        <v>0.105263157</v>
      </c>
      <c r="U198">
        <v>4.6570836782030698</v>
      </c>
      <c r="V198">
        <v>4.23709673625088</v>
      </c>
      <c r="W198">
        <v>4.2867675137920402</v>
      </c>
      <c r="X198">
        <v>2.7353236675262398</v>
      </c>
    </row>
    <row r="199" spans="1:24" x14ac:dyDescent="0.45">
      <c r="A199">
        <v>2006</v>
      </c>
      <c r="B199" t="s">
        <v>60</v>
      </c>
      <c r="C199" t="s">
        <v>44</v>
      </c>
      <c r="D199">
        <v>15</v>
      </c>
      <c r="E199">
        <v>13</v>
      </c>
      <c r="F199">
        <v>0</v>
      </c>
      <c r="G199">
        <v>32</v>
      </c>
      <c r="H199">
        <v>32</v>
      </c>
      <c r="I199">
        <f t="shared" si="11"/>
        <v>28</v>
      </c>
      <c r="J199" s="2">
        <f t="shared" si="12"/>
        <v>0.875</v>
      </c>
      <c r="K199">
        <v>181.2</v>
      </c>
      <c r="L199" s="1">
        <f t="shared" si="10"/>
        <v>5.6624999999999996</v>
      </c>
      <c r="M199">
        <v>7.9266059484418596</v>
      </c>
      <c r="N199">
        <v>4.0128442613986897</v>
      </c>
      <c r="O199">
        <v>1.38715604097732</v>
      </c>
      <c r="P199">
        <v>0.288167938931297</v>
      </c>
      <c r="Q199">
        <v>0.73843415999999995</v>
      </c>
      <c r="R199">
        <v>0.37732342000000002</v>
      </c>
      <c r="S199">
        <v>0.12121212100000001</v>
      </c>
      <c r="U199">
        <v>4.3100919844652603</v>
      </c>
      <c r="V199">
        <v>4.79261943164071</v>
      </c>
      <c r="W199">
        <v>4.5780354599552702</v>
      </c>
      <c r="X199">
        <v>2.1111299991607599</v>
      </c>
    </row>
    <row r="200" spans="1:24" x14ac:dyDescent="0.45">
      <c r="A200">
        <v>2006</v>
      </c>
      <c r="B200" t="s">
        <v>61</v>
      </c>
      <c r="C200" t="s">
        <v>62</v>
      </c>
      <c r="D200">
        <v>15</v>
      </c>
      <c r="E200">
        <v>7</v>
      </c>
      <c r="F200">
        <v>0</v>
      </c>
      <c r="G200">
        <v>32</v>
      </c>
      <c r="H200">
        <v>32</v>
      </c>
      <c r="I200">
        <f t="shared" si="11"/>
        <v>22</v>
      </c>
      <c r="J200" s="2">
        <f t="shared" si="12"/>
        <v>0.6875</v>
      </c>
      <c r="K200">
        <v>197.1</v>
      </c>
      <c r="L200" s="1">
        <f t="shared" si="10"/>
        <v>6.1593749999999998</v>
      </c>
      <c r="M200">
        <v>7.8445941902060499</v>
      </c>
      <c r="N200">
        <v>1.5962837014954101</v>
      </c>
      <c r="O200">
        <v>1.00337832665426</v>
      </c>
      <c r="P200">
        <v>0.28421052631578902</v>
      </c>
      <c r="Q200">
        <v>0.70393375000000002</v>
      </c>
      <c r="R200">
        <v>0.42367066799999997</v>
      </c>
      <c r="S200">
        <v>9.4017093999999996E-2</v>
      </c>
      <c r="U200">
        <v>3.51182414328991</v>
      </c>
      <c r="V200">
        <v>3.46093695283894</v>
      </c>
      <c r="W200">
        <v>3.6800496976519899</v>
      </c>
      <c r="X200">
        <v>5.1760606765746999</v>
      </c>
    </row>
    <row r="201" spans="1:24" x14ac:dyDescent="0.45">
      <c r="A201">
        <v>2006</v>
      </c>
      <c r="B201" t="s">
        <v>63</v>
      </c>
      <c r="C201" t="s">
        <v>49</v>
      </c>
      <c r="D201">
        <v>14</v>
      </c>
      <c r="E201">
        <v>12</v>
      </c>
      <c r="F201">
        <v>0</v>
      </c>
      <c r="G201">
        <v>35</v>
      </c>
      <c r="H201">
        <v>35</v>
      </c>
      <c r="I201">
        <f t="shared" si="11"/>
        <v>26</v>
      </c>
      <c r="J201" s="2">
        <f t="shared" si="12"/>
        <v>0.74285714285714288</v>
      </c>
      <c r="K201">
        <v>213.1</v>
      </c>
      <c r="L201" s="1">
        <f t="shared" si="10"/>
        <v>6.0885714285714281</v>
      </c>
      <c r="M201">
        <v>7.4671876780316202</v>
      </c>
      <c r="N201">
        <v>2.9531250704079799</v>
      </c>
      <c r="O201">
        <v>1.13906252715736</v>
      </c>
      <c r="P201">
        <v>0.32357473035439099</v>
      </c>
      <c r="Q201">
        <v>0.72271386000000004</v>
      </c>
      <c r="R201">
        <v>0.49769585199999999</v>
      </c>
      <c r="S201">
        <v>0.14594594499999999</v>
      </c>
      <c r="U201">
        <v>4.1765625995770099</v>
      </c>
      <c r="V201">
        <v>4.1451853036507904</v>
      </c>
      <c r="W201">
        <v>3.7200065344925202</v>
      </c>
      <c r="X201">
        <v>3.3258719444274898</v>
      </c>
    </row>
    <row r="202" spans="1:24" x14ac:dyDescent="0.45">
      <c r="A202">
        <v>2006</v>
      </c>
      <c r="B202" t="s">
        <v>184</v>
      </c>
      <c r="C202" t="s">
        <v>58</v>
      </c>
      <c r="D202">
        <v>15</v>
      </c>
      <c r="E202">
        <v>8</v>
      </c>
      <c r="F202">
        <v>0</v>
      </c>
      <c r="G202">
        <v>30</v>
      </c>
      <c r="H202">
        <v>30</v>
      </c>
      <c r="I202">
        <f t="shared" si="11"/>
        <v>23</v>
      </c>
      <c r="J202" s="2">
        <f t="shared" si="12"/>
        <v>0.76666666666666672</v>
      </c>
      <c r="K202">
        <v>164.2</v>
      </c>
      <c r="L202" s="1">
        <f t="shared" si="10"/>
        <v>5.4733333333333327</v>
      </c>
      <c r="M202">
        <v>4.3178136318125304</v>
      </c>
      <c r="N202">
        <v>4.2631577630554096</v>
      </c>
      <c r="O202">
        <v>1.2570849814137699</v>
      </c>
      <c r="P202">
        <v>0.29347826086956502</v>
      </c>
      <c r="Q202">
        <v>0.73679726999999995</v>
      </c>
      <c r="R202">
        <v>0.41519434599999999</v>
      </c>
      <c r="S202">
        <v>0.10132158500000001</v>
      </c>
      <c r="U202">
        <v>4.9736840568979801</v>
      </c>
      <c r="V202">
        <v>5.4969501364023801</v>
      </c>
      <c r="W202">
        <v>5.6207714466098997</v>
      </c>
      <c r="X202">
        <v>0.49683988094329801</v>
      </c>
    </row>
    <row r="203" spans="1:24" x14ac:dyDescent="0.45">
      <c r="A203">
        <v>2006</v>
      </c>
      <c r="B203" t="s">
        <v>147</v>
      </c>
      <c r="C203" t="s">
        <v>128</v>
      </c>
      <c r="D203">
        <v>13</v>
      </c>
      <c r="E203">
        <v>12</v>
      </c>
      <c r="F203">
        <v>0</v>
      </c>
      <c r="G203">
        <v>35</v>
      </c>
      <c r="H203">
        <v>35</v>
      </c>
      <c r="I203">
        <f t="shared" si="11"/>
        <v>25</v>
      </c>
      <c r="J203" s="2">
        <f t="shared" si="12"/>
        <v>0.7142857142857143</v>
      </c>
      <c r="K203">
        <v>218.1</v>
      </c>
      <c r="L203" s="1">
        <f t="shared" si="10"/>
        <v>6.2314285714285713</v>
      </c>
      <c r="M203">
        <v>5.8122134696569701</v>
      </c>
      <c r="N203">
        <v>3.2564883978929098</v>
      </c>
      <c r="O203">
        <v>1.03053430313067</v>
      </c>
      <c r="P203">
        <v>0.29787234042553101</v>
      </c>
      <c r="Q203">
        <v>0.67361110999999996</v>
      </c>
      <c r="R203">
        <v>0.577994428</v>
      </c>
      <c r="S203">
        <v>0.14367816</v>
      </c>
      <c r="U203">
        <v>4.8641219107767597</v>
      </c>
      <c r="V203">
        <v>4.5528545845622599</v>
      </c>
      <c r="W203">
        <v>4.1856096534194496</v>
      </c>
      <c r="X203">
        <v>2.4779574871063201</v>
      </c>
    </row>
    <row r="204" spans="1:24" x14ac:dyDescent="0.45">
      <c r="A204">
        <v>2006</v>
      </c>
      <c r="B204" t="s">
        <v>185</v>
      </c>
      <c r="C204" t="s">
        <v>27</v>
      </c>
      <c r="D204">
        <v>12</v>
      </c>
      <c r="E204">
        <v>10</v>
      </c>
      <c r="F204">
        <v>0</v>
      </c>
      <c r="G204">
        <v>30</v>
      </c>
      <c r="H204">
        <v>30</v>
      </c>
      <c r="I204">
        <f t="shared" si="11"/>
        <v>22</v>
      </c>
      <c r="J204" s="2">
        <f t="shared" si="12"/>
        <v>0.73333333333333328</v>
      </c>
      <c r="K204">
        <v>169.2</v>
      </c>
      <c r="L204" s="1">
        <f t="shared" si="10"/>
        <v>5.64</v>
      </c>
      <c r="M204">
        <v>6.8428290253372799</v>
      </c>
      <c r="N204">
        <v>3.07662080208963</v>
      </c>
      <c r="O204">
        <v>1.5913555872877401</v>
      </c>
      <c r="P204">
        <v>0.29239766081871299</v>
      </c>
      <c r="Q204">
        <v>0.72463767999999995</v>
      </c>
      <c r="R204">
        <v>0.49813432800000002</v>
      </c>
      <c r="S204">
        <v>0.17045454500000001</v>
      </c>
      <c r="U204">
        <v>4.8271119481061397</v>
      </c>
      <c r="V204">
        <v>5.1447831283296797</v>
      </c>
      <c r="W204">
        <v>4.30568011952621</v>
      </c>
      <c r="X204">
        <v>1.1106142103672001</v>
      </c>
    </row>
    <row r="205" spans="1:24" x14ac:dyDescent="0.45">
      <c r="A205">
        <v>2006</v>
      </c>
      <c r="B205" t="s">
        <v>64</v>
      </c>
      <c r="C205" t="s">
        <v>105</v>
      </c>
      <c r="D205">
        <v>16</v>
      </c>
      <c r="E205">
        <v>10</v>
      </c>
      <c r="F205">
        <v>0</v>
      </c>
      <c r="G205">
        <v>34</v>
      </c>
      <c r="H205">
        <v>34</v>
      </c>
      <c r="I205">
        <f t="shared" si="11"/>
        <v>26</v>
      </c>
      <c r="J205" s="2">
        <f t="shared" si="12"/>
        <v>0.76470588235294112</v>
      </c>
      <c r="K205">
        <v>221</v>
      </c>
      <c r="L205" s="1">
        <f t="shared" si="10"/>
        <v>6.5</v>
      </c>
      <c r="M205">
        <v>6.1493212669683199</v>
      </c>
      <c r="N205">
        <v>4.0316742081447901</v>
      </c>
      <c r="O205">
        <v>1.09954751131221</v>
      </c>
      <c r="P205">
        <v>0.28091603053435099</v>
      </c>
      <c r="Q205">
        <v>0.78541373999999997</v>
      </c>
      <c r="R205">
        <v>0.38345864600000001</v>
      </c>
      <c r="S205">
        <v>8.9700996000000005E-2</v>
      </c>
      <c r="U205">
        <v>3.8280542986425301</v>
      </c>
      <c r="V205">
        <v>4.8888292278099899</v>
      </c>
      <c r="W205">
        <v>5.2169166589147302</v>
      </c>
      <c r="X205">
        <v>2.1997439861297599</v>
      </c>
    </row>
    <row r="206" spans="1:24" x14ac:dyDescent="0.45">
      <c r="A206">
        <v>2006</v>
      </c>
      <c r="B206" t="s">
        <v>66</v>
      </c>
      <c r="C206" t="s">
        <v>67</v>
      </c>
      <c r="D206">
        <v>12</v>
      </c>
      <c r="E206">
        <v>7</v>
      </c>
      <c r="F206">
        <v>0</v>
      </c>
      <c r="G206">
        <v>31</v>
      </c>
      <c r="H206">
        <v>31</v>
      </c>
      <c r="I206">
        <f t="shared" si="11"/>
        <v>19</v>
      </c>
      <c r="J206" s="2">
        <f t="shared" si="12"/>
        <v>0.61290322580645162</v>
      </c>
      <c r="K206">
        <v>198</v>
      </c>
      <c r="L206" s="1">
        <f t="shared" si="10"/>
        <v>6.387096774193548</v>
      </c>
      <c r="M206">
        <v>8.5909084288542399</v>
      </c>
      <c r="N206">
        <v>2.8636361429514099</v>
      </c>
      <c r="O206">
        <v>1.31818171659668</v>
      </c>
      <c r="P206">
        <v>0.30054644808743097</v>
      </c>
      <c r="Q206">
        <v>0.76116682000000002</v>
      </c>
      <c r="R206">
        <v>0.45551601400000002</v>
      </c>
      <c r="S206">
        <v>0.14285714199999999</v>
      </c>
      <c r="U206">
        <v>3.9090906078384302</v>
      </c>
      <c r="V206">
        <v>4.1416971981203101</v>
      </c>
      <c r="W206">
        <v>3.6801882303917699</v>
      </c>
      <c r="X206">
        <v>3.5301222801208398</v>
      </c>
    </row>
    <row r="207" spans="1:24" x14ac:dyDescent="0.45">
      <c r="A207">
        <v>2006</v>
      </c>
      <c r="B207" t="s">
        <v>68</v>
      </c>
      <c r="C207" t="s">
        <v>31</v>
      </c>
      <c r="D207">
        <v>15</v>
      </c>
      <c r="E207">
        <v>10</v>
      </c>
      <c r="F207">
        <v>0</v>
      </c>
      <c r="G207">
        <v>33</v>
      </c>
      <c r="H207">
        <v>33</v>
      </c>
      <c r="I207">
        <f t="shared" si="11"/>
        <v>25</v>
      </c>
      <c r="J207" s="2">
        <f t="shared" si="12"/>
        <v>0.75757575757575757</v>
      </c>
      <c r="K207">
        <v>200</v>
      </c>
      <c r="L207" s="1">
        <f t="shared" si="10"/>
        <v>6.0606060606060606</v>
      </c>
      <c r="M207">
        <v>7.0199994644165402</v>
      </c>
      <c r="N207">
        <v>3.1499997596740901</v>
      </c>
      <c r="O207">
        <v>0.94499992790222698</v>
      </c>
      <c r="P207">
        <v>0.30427631578947301</v>
      </c>
      <c r="Q207">
        <v>0.70182093999999995</v>
      </c>
      <c r="R207">
        <v>0.44103392499999999</v>
      </c>
      <c r="S207">
        <v>9.9056602999999993E-2</v>
      </c>
      <c r="U207">
        <v>4.4999996566772698</v>
      </c>
      <c r="V207">
        <v>4.2567476951599099</v>
      </c>
      <c r="W207">
        <v>4.3831688204336796</v>
      </c>
      <c r="X207">
        <v>3.20044517517089</v>
      </c>
    </row>
    <row r="208" spans="1:24" x14ac:dyDescent="0.45">
      <c r="A208">
        <v>2006</v>
      </c>
      <c r="B208" t="s">
        <v>148</v>
      </c>
      <c r="C208" t="s">
        <v>115</v>
      </c>
      <c r="D208">
        <v>11</v>
      </c>
      <c r="E208">
        <v>15</v>
      </c>
      <c r="F208">
        <v>0</v>
      </c>
      <c r="G208">
        <v>31</v>
      </c>
      <c r="H208">
        <v>31</v>
      </c>
      <c r="I208">
        <f t="shared" si="11"/>
        <v>26</v>
      </c>
      <c r="J208" s="2">
        <f t="shared" si="12"/>
        <v>0.83870967741935487</v>
      </c>
      <c r="K208">
        <v>173.1</v>
      </c>
      <c r="L208" s="1">
        <f t="shared" si="10"/>
        <v>5.5838709677419356</v>
      </c>
      <c r="M208">
        <v>3.4269231774821098</v>
      </c>
      <c r="N208">
        <v>1.45384619650756</v>
      </c>
      <c r="O208">
        <v>1.9730769809745401</v>
      </c>
      <c r="P208">
        <v>0.31464174454828597</v>
      </c>
      <c r="Q208">
        <v>0.66275923999999997</v>
      </c>
      <c r="R208">
        <v>0.42878560700000001</v>
      </c>
      <c r="S208">
        <v>0.163090128</v>
      </c>
      <c r="U208">
        <v>6.1269232567104401</v>
      </c>
      <c r="V208">
        <v>5.8409786281359999</v>
      </c>
      <c r="W208">
        <v>4.8823127315513899</v>
      </c>
      <c r="X208">
        <v>-0.56977730989456099</v>
      </c>
    </row>
    <row r="209" spans="1:24" x14ac:dyDescent="0.45">
      <c r="A209">
        <v>2006</v>
      </c>
      <c r="B209" t="s">
        <v>70</v>
      </c>
      <c r="C209" t="s">
        <v>71</v>
      </c>
      <c r="D209">
        <v>14</v>
      </c>
      <c r="E209">
        <v>11</v>
      </c>
      <c r="F209">
        <v>0</v>
      </c>
      <c r="G209">
        <v>35</v>
      </c>
      <c r="H209">
        <v>35</v>
      </c>
      <c r="I209">
        <f t="shared" si="11"/>
        <v>25</v>
      </c>
      <c r="J209" s="2">
        <f t="shared" si="12"/>
        <v>0.7142857142857143</v>
      </c>
      <c r="K209">
        <v>240.2</v>
      </c>
      <c r="L209" s="1">
        <f t="shared" si="10"/>
        <v>6.8628571428571421</v>
      </c>
      <c r="M209">
        <v>6.8808862811717502</v>
      </c>
      <c r="N209">
        <v>2.3933517499727799</v>
      </c>
      <c r="O209">
        <v>1.1592797538930599</v>
      </c>
      <c r="P209">
        <v>0.26977401129943501</v>
      </c>
      <c r="Q209">
        <v>0.77948304000000002</v>
      </c>
      <c r="R209">
        <v>0.38154269899999999</v>
      </c>
      <c r="S209">
        <v>0.10508474499999999</v>
      </c>
      <c r="U209">
        <v>3.2908586562125701</v>
      </c>
      <c r="V209">
        <v>4.1522879248000297</v>
      </c>
      <c r="W209">
        <v>4.2024208150843396</v>
      </c>
      <c r="X209">
        <v>4.5641717910766602</v>
      </c>
    </row>
    <row r="210" spans="1:24" x14ac:dyDescent="0.45">
      <c r="A210">
        <v>2006</v>
      </c>
      <c r="B210" t="s">
        <v>186</v>
      </c>
      <c r="C210" t="s">
        <v>95</v>
      </c>
      <c r="D210">
        <v>11</v>
      </c>
      <c r="E210">
        <v>12</v>
      </c>
      <c r="F210">
        <v>0</v>
      </c>
      <c r="G210">
        <v>30</v>
      </c>
      <c r="H210">
        <v>30</v>
      </c>
      <c r="I210">
        <f t="shared" si="11"/>
        <v>23</v>
      </c>
      <c r="J210" s="2">
        <f t="shared" si="12"/>
        <v>0.76666666666666672</v>
      </c>
      <c r="K210">
        <v>183</v>
      </c>
      <c r="L210" s="1">
        <f t="shared" si="10"/>
        <v>6.1</v>
      </c>
      <c r="M210">
        <v>4.3278688524590097</v>
      </c>
      <c r="N210">
        <v>2.85245901639344</v>
      </c>
      <c r="O210">
        <v>1.6229508196721301</v>
      </c>
      <c r="P210">
        <v>0.27899159663865503</v>
      </c>
      <c r="Q210">
        <v>0.73002754999999997</v>
      </c>
      <c r="R210">
        <v>0.41487603299999998</v>
      </c>
      <c r="S210">
        <v>0.13865546200000001</v>
      </c>
      <c r="U210">
        <v>4.8196721311475397</v>
      </c>
      <c r="V210">
        <v>5.5948352115401798</v>
      </c>
      <c r="W210">
        <v>5.0804431613840002</v>
      </c>
      <c r="X210">
        <v>0.56481826305389404</v>
      </c>
    </row>
    <row r="211" spans="1:24" x14ac:dyDescent="0.45">
      <c r="A211">
        <v>2006</v>
      </c>
      <c r="B211" t="s">
        <v>149</v>
      </c>
      <c r="C211" t="s">
        <v>86</v>
      </c>
      <c r="D211">
        <v>11</v>
      </c>
      <c r="E211">
        <v>9</v>
      </c>
      <c r="F211">
        <v>0</v>
      </c>
      <c r="G211">
        <v>31</v>
      </c>
      <c r="H211">
        <v>31</v>
      </c>
      <c r="I211">
        <f t="shared" si="11"/>
        <v>20</v>
      </c>
      <c r="J211" s="2">
        <f t="shared" si="12"/>
        <v>0.64516129032258063</v>
      </c>
      <c r="K211">
        <v>172</v>
      </c>
      <c r="L211" s="1">
        <f t="shared" si="10"/>
        <v>5.5483870967741939</v>
      </c>
      <c r="M211">
        <v>4.8662795014740201</v>
      </c>
      <c r="N211">
        <v>3.1395351622412999</v>
      </c>
      <c r="O211">
        <v>1.2558140648965199</v>
      </c>
      <c r="P211">
        <v>0.31271477663230202</v>
      </c>
      <c r="Q211">
        <v>0.65855704999999998</v>
      </c>
      <c r="R211">
        <v>0.425460636</v>
      </c>
      <c r="S211">
        <v>0.10810810799999999</v>
      </c>
      <c r="U211">
        <v>5.4941865339222797</v>
      </c>
      <c r="V211">
        <v>5.0304688771909696</v>
      </c>
      <c r="W211">
        <v>5.0325283988304701</v>
      </c>
      <c r="X211">
        <v>1.71712303161621</v>
      </c>
    </row>
    <row r="212" spans="1:24" x14ac:dyDescent="0.45">
      <c r="A212">
        <v>2006</v>
      </c>
      <c r="B212" t="s">
        <v>72</v>
      </c>
      <c r="C212" t="s">
        <v>73</v>
      </c>
      <c r="D212">
        <v>11</v>
      </c>
      <c r="E212">
        <v>14</v>
      </c>
      <c r="F212">
        <v>0</v>
      </c>
      <c r="G212">
        <v>32</v>
      </c>
      <c r="H212">
        <v>32</v>
      </c>
      <c r="I212">
        <f t="shared" si="11"/>
        <v>25</v>
      </c>
      <c r="J212" s="2">
        <f t="shared" si="12"/>
        <v>0.78125</v>
      </c>
      <c r="K212">
        <v>202.1</v>
      </c>
      <c r="L212" s="1">
        <f t="shared" si="10"/>
        <v>6.3156249999999998</v>
      </c>
      <c r="M212">
        <v>9.5634269290383997</v>
      </c>
      <c r="N212">
        <v>2.7578254400017701</v>
      </c>
      <c r="O212">
        <v>1.02306427612969</v>
      </c>
      <c r="P212">
        <v>0.30370370370370298</v>
      </c>
      <c r="Q212">
        <v>0.72710951999999995</v>
      </c>
      <c r="R212">
        <v>0.38</v>
      </c>
      <c r="S212">
        <v>9.5833333000000007E-2</v>
      </c>
      <c r="U212">
        <v>4.0922571045187599</v>
      </c>
      <c r="V212">
        <v>3.50753856321559</v>
      </c>
      <c r="W212">
        <v>3.6987095250036801</v>
      </c>
      <c r="X212">
        <v>4.4423680305480904</v>
      </c>
    </row>
    <row r="213" spans="1:24" x14ac:dyDescent="0.45">
      <c r="A213">
        <v>2006</v>
      </c>
      <c r="B213" t="s">
        <v>187</v>
      </c>
      <c r="C213" t="s">
        <v>37</v>
      </c>
      <c r="D213">
        <v>17</v>
      </c>
      <c r="E213">
        <v>9</v>
      </c>
      <c r="F213">
        <v>0</v>
      </c>
      <c r="G213">
        <v>33</v>
      </c>
      <c r="H213">
        <v>33</v>
      </c>
      <c r="I213">
        <f t="shared" si="11"/>
        <v>26</v>
      </c>
      <c r="J213" s="2">
        <f t="shared" si="12"/>
        <v>0.78787878787878785</v>
      </c>
      <c r="K213">
        <v>216.1</v>
      </c>
      <c r="L213" s="1">
        <f t="shared" si="10"/>
        <v>6.5484848484848479</v>
      </c>
      <c r="M213">
        <v>5.6163329517695502</v>
      </c>
      <c r="N213">
        <v>1.9969183828513899</v>
      </c>
      <c r="O213">
        <v>1.33127892190093</v>
      </c>
      <c r="P213">
        <v>0.28201438848920801</v>
      </c>
      <c r="Q213">
        <v>0.70109151999999997</v>
      </c>
      <c r="R213">
        <v>0.411927877</v>
      </c>
      <c r="S213">
        <v>0.109215017</v>
      </c>
      <c r="U213">
        <v>4.5346688277250404</v>
      </c>
      <c r="V213">
        <v>4.5843441156489302</v>
      </c>
      <c r="W213">
        <v>4.5670158273003301</v>
      </c>
      <c r="X213">
        <v>3.1414527893066402</v>
      </c>
    </row>
    <row r="214" spans="1:24" x14ac:dyDescent="0.45">
      <c r="A214">
        <v>2006</v>
      </c>
      <c r="B214" t="s">
        <v>74</v>
      </c>
      <c r="C214" t="s">
        <v>121</v>
      </c>
      <c r="D214">
        <v>11</v>
      </c>
      <c r="E214">
        <v>8</v>
      </c>
      <c r="F214">
        <v>0</v>
      </c>
      <c r="G214">
        <v>32</v>
      </c>
      <c r="H214">
        <v>32</v>
      </c>
      <c r="I214">
        <f t="shared" si="11"/>
        <v>19</v>
      </c>
      <c r="J214" s="2">
        <f t="shared" si="12"/>
        <v>0.59375</v>
      </c>
      <c r="K214">
        <v>186.2</v>
      </c>
      <c r="L214" s="1">
        <f t="shared" si="10"/>
        <v>5.8187499999999996</v>
      </c>
      <c r="M214">
        <v>7.5214289813139201</v>
      </c>
      <c r="N214">
        <v>4.0500002207074903</v>
      </c>
      <c r="O214">
        <v>1.1571429202021399</v>
      </c>
      <c r="P214">
        <v>0.294990723562152</v>
      </c>
      <c r="Q214">
        <v>0.70008285000000003</v>
      </c>
      <c r="R214">
        <v>0.43115942000000002</v>
      </c>
      <c r="S214">
        <v>0.11320754700000001</v>
      </c>
      <c r="U214">
        <v>4.4839288157833002</v>
      </c>
      <c r="V214">
        <v>4.6253192889933699</v>
      </c>
      <c r="W214">
        <v>4.5518419295451604</v>
      </c>
      <c r="X214">
        <v>1.8891236782073899</v>
      </c>
    </row>
    <row r="215" spans="1:24" x14ac:dyDescent="0.45">
      <c r="A215">
        <v>2006</v>
      </c>
      <c r="B215" t="s">
        <v>76</v>
      </c>
      <c r="C215" t="s">
        <v>27</v>
      </c>
      <c r="D215">
        <v>11</v>
      </c>
      <c r="E215">
        <v>14</v>
      </c>
      <c r="F215">
        <v>0</v>
      </c>
      <c r="G215">
        <v>33</v>
      </c>
      <c r="H215">
        <v>33</v>
      </c>
      <c r="I215">
        <f t="shared" si="11"/>
        <v>25</v>
      </c>
      <c r="J215" s="2">
        <f t="shared" si="12"/>
        <v>0.75757575757575757</v>
      </c>
      <c r="K215">
        <v>211.1</v>
      </c>
      <c r="L215" s="1">
        <f t="shared" si="10"/>
        <v>6.3969696969696965</v>
      </c>
      <c r="M215">
        <v>4.5993691958687704</v>
      </c>
      <c r="N215">
        <v>2.1719243424935799</v>
      </c>
      <c r="O215">
        <v>1.40536280984879</v>
      </c>
      <c r="P215">
        <v>0.27977044476327101</v>
      </c>
      <c r="Q215">
        <v>0.73170732000000005</v>
      </c>
      <c r="R215">
        <v>0.40027894000000003</v>
      </c>
      <c r="S215">
        <v>0.11702127599999999</v>
      </c>
      <c r="U215">
        <v>4.3012619331735698</v>
      </c>
      <c r="V215">
        <v>4.9495869399552399</v>
      </c>
      <c r="W215">
        <v>4.7970994059915402</v>
      </c>
      <c r="X215">
        <v>1.8991970419883699</v>
      </c>
    </row>
    <row r="216" spans="1:24" x14ac:dyDescent="0.45">
      <c r="A216">
        <v>2006</v>
      </c>
      <c r="B216" t="s">
        <v>77</v>
      </c>
      <c r="C216" t="s">
        <v>27</v>
      </c>
      <c r="D216">
        <v>13</v>
      </c>
      <c r="E216">
        <v>13</v>
      </c>
      <c r="F216">
        <v>0</v>
      </c>
      <c r="G216">
        <v>34</v>
      </c>
      <c r="H216">
        <v>34</v>
      </c>
      <c r="I216">
        <f t="shared" si="11"/>
        <v>26</v>
      </c>
      <c r="J216" s="2">
        <f t="shared" si="12"/>
        <v>0.76470588235294112</v>
      </c>
      <c r="K216">
        <v>216</v>
      </c>
      <c r="L216" s="1">
        <f t="shared" si="10"/>
        <v>6.3529411764705879</v>
      </c>
      <c r="M216">
        <v>5.3333329565731296</v>
      </c>
      <c r="N216">
        <v>3.2499997704117498</v>
      </c>
      <c r="O216">
        <v>1.2083332479736</v>
      </c>
      <c r="P216">
        <v>0.30138888888888798</v>
      </c>
      <c r="Q216">
        <v>0.70633263999999996</v>
      </c>
      <c r="R216">
        <v>0.36350974899999999</v>
      </c>
      <c r="S216">
        <v>9.2651757000000001E-2</v>
      </c>
      <c r="U216">
        <v>4.8333329918943999</v>
      </c>
      <c r="V216">
        <v>4.8458217338933602</v>
      </c>
      <c r="W216">
        <v>5.1393001165052201</v>
      </c>
      <c r="X216">
        <v>1.96547251939773</v>
      </c>
    </row>
    <row r="217" spans="1:24" x14ac:dyDescent="0.45">
      <c r="A217">
        <v>2006</v>
      </c>
      <c r="B217" t="s">
        <v>188</v>
      </c>
      <c r="C217" t="s">
        <v>65</v>
      </c>
      <c r="D217">
        <v>11</v>
      </c>
      <c r="E217">
        <v>9</v>
      </c>
      <c r="F217">
        <v>0</v>
      </c>
      <c r="G217">
        <v>32</v>
      </c>
      <c r="H217">
        <v>32</v>
      </c>
      <c r="I217">
        <f t="shared" si="11"/>
        <v>20</v>
      </c>
      <c r="J217" s="2">
        <f t="shared" si="12"/>
        <v>0.625</v>
      </c>
      <c r="K217">
        <v>213.1</v>
      </c>
      <c r="L217" s="1">
        <f t="shared" si="10"/>
        <v>6.6593749999999998</v>
      </c>
      <c r="M217">
        <v>7.5937501810491099</v>
      </c>
      <c r="N217">
        <v>3.3750000804662701</v>
      </c>
      <c r="O217">
        <v>0.88593752112239599</v>
      </c>
      <c r="P217">
        <v>0.27677100494233903</v>
      </c>
      <c r="Q217">
        <v>0.73697067999999999</v>
      </c>
      <c r="R217">
        <v>0.37398373899999998</v>
      </c>
      <c r="S217">
        <v>7.8947368000000004E-2</v>
      </c>
      <c r="U217">
        <v>3.5859375854954099</v>
      </c>
      <c r="V217">
        <v>3.9483102989569301</v>
      </c>
      <c r="W217">
        <v>4.4229772702757897</v>
      </c>
      <c r="X217">
        <v>3.8413074016571001</v>
      </c>
    </row>
    <row r="218" spans="1:24" x14ac:dyDescent="0.45">
      <c r="A218">
        <v>2006</v>
      </c>
      <c r="B218" t="s">
        <v>150</v>
      </c>
      <c r="C218" t="s">
        <v>65</v>
      </c>
      <c r="D218">
        <v>10</v>
      </c>
      <c r="E218">
        <v>15</v>
      </c>
      <c r="F218">
        <v>0</v>
      </c>
      <c r="G218">
        <v>33</v>
      </c>
      <c r="H218">
        <v>33</v>
      </c>
      <c r="I218">
        <f t="shared" si="11"/>
        <v>25</v>
      </c>
      <c r="J218" s="2">
        <f t="shared" si="12"/>
        <v>0.75757575757575757</v>
      </c>
      <c r="K218">
        <v>207.2</v>
      </c>
      <c r="L218" s="1">
        <f t="shared" si="10"/>
        <v>6.2787878787878784</v>
      </c>
      <c r="M218">
        <v>5.0706262515942697</v>
      </c>
      <c r="N218">
        <v>2.7303372123969099</v>
      </c>
      <c r="O218">
        <v>0.95345109004336703</v>
      </c>
      <c r="P218">
        <v>0.285298398835516</v>
      </c>
      <c r="Q218">
        <v>0.65102194999999996</v>
      </c>
      <c r="R218">
        <v>0.45664739799999998</v>
      </c>
      <c r="S218">
        <v>9.5238094999999995E-2</v>
      </c>
      <c r="U218">
        <v>4.9839488797721501</v>
      </c>
      <c r="V218">
        <v>4.5095086812718099</v>
      </c>
      <c r="W218">
        <v>4.6973927064945702</v>
      </c>
      <c r="X218">
        <v>2.2796616554260201</v>
      </c>
    </row>
    <row r="219" spans="1:24" x14ac:dyDescent="0.45">
      <c r="A219">
        <v>2006</v>
      </c>
      <c r="B219" t="s">
        <v>152</v>
      </c>
      <c r="C219" t="s">
        <v>54</v>
      </c>
      <c r="D219">
        <v>11</v>
      </c>
      <c r="E219">
        <v>11</v>
      </c>
      <c r="F219">
        <v>0</v>
      </c>
      <c r="G219">
        <v>34</v>
      </c>
      <c r="H219">
        <v>34</v>
      </c>
      <c r="I219">
        <f t="shared" si="11"/>
        <v>22</v>
      </c>
      <c r="J219" s="2">
        <f t="shared" si="12"/>
        <v>0.6470588235294118</v>
      </c>
      <c r="K219">
        <v>203.1</v>
      </c>
      <c r="L219" s="1">
        <f t="shared" si="10"/>
        <v>5.973529411764706</v>
      </c>
      <c r="M219">
        <v>7.0377045659447504</v>
      </c>
      <c r="N219">
        <v>4.51475387249286</v>
      </c>
      <c r="O219">
        <v>0.84098356448396405</v>
      </c>
      <c r="P219">
        <v>0.30210016155088798</v>
      </c>
      <c r="Q219">
        <v>0.68086592000000001</v>
      </c>
      <c r="R219">
        <v>0.44078947299999999</v>
      </c>
      <c r="S219">
        <v>8.7557602999999998E-2</v>
      </c>
      <c r="U219">
        <v>4.9131145083010503</v>
      </c>
      <c r="V219">
        <v>4.3762559150566602</v>
      </c>
      <c r="W219">
        <v>4.6630717974478202</v>
      </c>
      <c r="X219">
        <v>2.7652957439422599</v>
      </c>
    </row>
    <row r="220" spans="1:24" x14ac:dyDescent="0.45">
      <c r="A220">
        <v>2006</v>
      </c>
      <c r="B220" t="s">
        <v>78</v>
      </c>
      <c r="C220" t="s">
        <v>79</v>
      </c>
      <c r="D220">
        <v>17</v>
      </c>
      <c r="E220">
        <v>7</v>
      </c>
      <c r="F220">
        <v>0</v>
      </c>
      <c r="G220">
        <v>33</v>
      </c>
      <c r="H220">
        <v>33</v>
      </c>
      <c r="I220">
        <f t="shared" si="11"/>
        <v>24</v>
      </c>
      <c r="J220" s="2">
        <f t="shared" si="12"/>
        <v>0.72727272727272729</v>
      </c>
      <c r="K220">
        <v>202</v>
      </c>
      <c r="L220" s="1">
        <f t="shared" si="10"/>
        <v>6.1212121212121211</v>
      </c>
      <c r="M220">
        <v>4.4108914223012903</v>
      </c>
      <c r="N220">
        <v>2.6287130698563201</v>
      </c>
      <c r="O220">
        <v>1.0247525526558501</v>
      </c>
      <c r="P220">
        <v>0.26120556414219398</v>
      </c>
      <c r="Q220">
        <v>0.72431957999999996</v>
      </c>
      <c r="R220">
        <v>0.49548192699999999</v>
      </c>
      <c r="S220">
        <v>0.10798122</v>
      </c>
      <c r="U220">
        <v>3.7871289989455499</v>
      </c>
      <c r="V220">
        <v>4.6566488840009503</v>
      </c>
      <c r="W220">
        <v>4.6600708053211397</v>
      </c>
      <c r="X220">
        <v>2.1613533496856601</v>
      </c>
    </row>
    <row r="221" spans="1:24" x14ac:dyDescent="0.45">
      <c r="A221">
        <v>2006</v>
      </c>
      <c r="B221" t="s">
        <v>189</v>
      </c>
      <c r="C221" t="s">
        <v>47</v>
      </c>
      <c r="D221">
        <v>15</v>
      </c>
      <c r="E221">
        <v>8</v>
      </c>
      <c r="F221">
        <v>0</v>
      </c>
      <c r="G221">
        <v>32</v>
      </c>
      <c r="H221">
        <v>32</v>
      </c>
      <c r="I221">
        <f t="shared" si="11"/>
        <v>23</v>
      </c>
      <c r="J221" s="2">
        <f t="shared" si="12"/>
        <v>0.71875</v>
      </c>
      <c r="K221">
        <v>221.2</v>
      </c>
      <c r="L221" s="1">
        <f t="shared" si="10"/>
        <v>6.9124999999999996</v>
      </c>
      <c r="M221">
        <v>7.4706770345668696</v>
      </c>
      <c r="N221">
        <v>1.74586474177378</v>
      </c>
      <c r="O221">
        <v>0.85263161807556698</v>
      </c>
      <c r="P221">
        <v>0.27115987460815</v>
      </c>
      <c r="Q221">
        <v>0.76286765000000001</v>
      </c>
      <c r="R221">
        <v>0.53343701300000002</v>
      </c>
      <c r="S221">
        <v>0.115384615</v>
      </c>
      <c r="U221">
        <v>3.0857144273210899</v>
      </c>
      <c r="V221">
        <v>3.4354695976072298</v>
      </c>
      <c r="W221">
        <v>3.35911257844946</v>
      </c>
      <c r="X221">
        <v>5.0107102394104004</v>
      </c>
    </row>
    <row r="222" spans="1:24" x14ac:dyDescent="0.45">
      <c r="A222">
        <v>2006</v>
      </c>
      <c r="B222" t="s">
        <v>153</v>
      </c>
      <c r="C222" t="s">
        <v>39</v>
      </c>
      <c r="D222">
        <v>11</v>
      </c>
      <c r="E222">
        <v>14</v>
      </c>
      <c r="F222">
        <v>0</v>
      </c>
      <c r="G222">
        <v>30</v>
      </c>
      <c r="H222">
        <v>30</v>
      </c>
      <c r="I222">
        <f t="shared" si="11"/>
        <v>25</v>
      </c>
      <c r="J222" s="2">
        <f t="shared" si="12"/>
        <v>0.83333333333333337</v>
      </c>
      <c r="K222">
        <v>189.1</v>
      </c>
      <c r="L222" s="1">
        <f t="shared" si="10"/>
        <v>6.3033333333333328</v>
      </c>
      <c r="M222">
        <v>6.9876756809032701</v>
      </c>
      <c r="N222">
        <v>2.3767604356813798</v>
      </c>
      <c r="O222">
        <v>0.80809854813167104</v>
      </c>
      <c r="P222">
        <v>0.30647985989492099</v>
      </c>
      <c r="Q222">
        <v>0.68856885999999995</v>
      </c>
      <c r="R222">
        <v>0.446956521</v>
      </c>
      <c r="S222">
        <v>8.1339711999999995E-2</v>
      </c>
      <c r="U222">
        <v>3.6126758622357</v>
      </c>
      <c r="V222">
        <v>3.6168181771253902</v>
      </c>
      <c r="W222">
        <v>4.0027154650454699</v>
      </c>
      <c r="X222">
        <v>3.9559054374694802</v>
      </c>
    </row>
    <row r="223" spans="1:24" x14ac:dyDescent="0.45">
      <c r="A223">
        <v>2006</v>
      </c>
      <c r="B223" t="s">
        <v>80</v>
      </c>
      <c r="C223" t="s">
        <v>44</v>
      </c>
      <c r="D223">
        <v>16</v>
      </c>
      <c r="E223">
        <v>5</v>
      </c>
      <c r="F223">
        <v>0</v>
      </c>
      <c r="G223">
        <v>32</v>
      </c>
      <c r="H223">
        <v>32</v>
      </c>
      <c r="I223">
        <f t="shared" si="11"/>
        <v>21</v>
      </c>
      <c r="J223" s="2">
        <f t="shared" si="12"/>
        <v>0.65625</v>
      </c>
      <c r="K223">
        <v>220</v>
      </c>
      <c r="L223" s="1">
        <f t="shared" si="10"/>
        <v>6.875</v>
      </c>
      <c r="M223">
        <v>5.4</v>
      </c>
      <c r="N223">
        <v>1.39090909090909</v>
      </c>
      <c r="O223">
        <v>0.777272727272727</v>
      </c>
      <c r="P223">
        <v>0.27551020408163202</v>
      </c>
      <c r="Q223">
        <v>0.74863884000000003</v>
      </c>
      <c r="R223">
        <v>0.57474600799999997</v>
      </c>
      <c r="S223">
        <v>0.125</v>
      </c>
      <c r="U223">
        <v>3.19090909090909</v>
      </c>
      <c r="V223">
        <v>3.60129323439164</v>
      </c>
      <c r="W223">
        <v>3.4506757923147799</v>
      </c>
      <c r="X223">
        <v>5.0732302665710396</v>
      </c>
    </row>
    <row r="224" spans="1:24" x14ac:dyDescent="0.45">
      <c r="A224">
        <v>2006</v>
      </c>
      <c r="B224" t="s">
        <v>81</v>
      </c>
      <c r="C224" t="s">
        <v>71</v>
      </c>
      <c r="D224">
        <v>16</v>
      </c>
      <c r="E224">
        <v>11</v>
      </c>
      <c r="F224">
        <v>0</v>
      </c>
      <c r="G224">
        <v>35</v>
      </c>
      <c r="H224">
        <v>35</v>
      </c>
      <c r="I224">
        <f t="shared" si="11"/>
        <v>27</v>
      </c>
      <c r="J224" s="2">
        <f t="shared" si="12"/>
        <v>0.77142857142857146</v>
      </c>
      <c r="K224">
        <v>233.1</v>
      </c>
      <c r="L224" s="1">
        <f t="shared" si="10"/>
        <v>6.66</v>
      </c>
      <c r="M224">
        <v>8.2928567813172798</v>
      </c>
      <c r="N224">
        <v>2.1599999058314698</v>
      </c>
      <c r="O224">
        <v>1.07999995291573</v>
      </c>
      <c r="P224">
        <v>0.31130690161527103</v>
      </c>
      <c r="Q224">
        <v>0.73640483000000001</v>
      </c>
      <c r="R224">
        <v>0.38622754399999998</v>
      </c>
      <c r="S224">
        <v>0.105660377</v>
      </c>
      <c r="U224">
        <v>3.7799998352050799</v>
      </c>
      <c r="V224">
        <v>3.6867477563040598</v>
      </c>
      <c r="W224">
        <v>3.7246989706340798</v>
      </c>
      <c r="X224">
        <v>5.6760959625244096</v>
      </c>
    </row>
    <row r="225" spans="1:24" x14ac:dyDescent="0.45">
      <c r="A225">
        <v>2006</v>
      </c>
      <c r="B225" t="s">
        <v>82</v>
      </c>
      <c r="C225" t="s">
        <v>39</v>
      </c>
      <c r="D225">
        <v>13</v>
      </c>
      <c r="E225">
        <v>11</v>
      </c>
      <c r="F225">
        <v>0</v>
      </c>
      <c r="G225">
        <v>33</v>
      </c>
      <c r="H225">
        <v>33</v>
      </c>
      <c r="I225">
        <f t="shared" si="11"/>
        <v>24</v>
      </c>
      <c r="J225" s="2">
        <f t="shared" si="12"/>
        <v>0.72727272727272729</v>
      </c>
      <c r="K225">
        <v>217.2</v>
      </c>
      <c r="L225" s="1">
        <f t="shared" si="10"/>
        <v>6.5818181818181811</v>
      </c>
      <c r="M225">
        <v>7.8560488210202202</v>
      </c>
      <c r="N225">
        <v>2.9770290269129198</v>
      </c>
      <c r="O225">
        <v>0.57886675523306896</v>
      </c>
      <c r="P225">
        <v>0.29670329670329598</v>
      </c>
      <c r="Q225">
        <v>0.70347957999999999</v>
      </c>
      <c r="R225">
        <v>0.429921259</v>
      </c>
      <c r="S225">
        <v>5.6910569000000001E-2</v>
      </c>
      <c r="U225">
        <v>3.5558957821459898</v>
      </c>
      <c r="V225">
        <v>3.3534859067151399</v>
      </c>
      <c r="W225">
        <v>4.1074932247171301</v>
      </c>
      <c r="X225">
        <v>5.2875804901123002</v>
      </c>
    </row>
    <row r="226" spans="1:24" x14ac:dyDescent="0.45">
      <c r="A226">
        <v>2006</v>
      </c>
      <c r="B226" t="s">
        <v>85</v>
      </c>
      <c r="C226" t="s">
        <v>86</v>
      </c>
      <c r="D226">
        <v>9</v>
      </c>
      <c r="E226">
        <v>15</v>
      </c>
      <c r="F226">
        <v>0</v>
      </c>
      <c r="G226">
        <v>32</v>
      </c>
      <c r="H226">
        <v>32</v>
      </c>
      <c r="I226">
        <f t="shared" si="11"/>
        <v>24</v>
      </c>
      <c r="J226" s="2">
        <f t="shared" si="12"/>
        <v>0.75</v>
      </c>
      <c r="K226">
        <v>212.2</v>
      </c>
      <c r="L226" s="1">
        <f t="shared" si="10"/>
        <v>6.6312499999999996</v>
      </c>
      <c r="M226">
        <v>3.8934168347823999</v>
      </c>
      <c r="N226">
        <v>2.3275861512286098</v>
      </c>
      <c r="O226">
        <v>0.71943571947066098</v>
      </c>
      <c r="P226">
        <v>0.30241935483870902</v>
      </c>
      <c r="Q226">
        <v>0.70306924000000004</v>
      </c>
      <c r="R226">
        <v>0.57640750600000001</v>
      </c>
      <c r="S226">
        <v>9.5505617000000001E-2</v>
      </c>
      <c r="U226">
        <v>4.2319748204156502</v>
      </c>
      <c r="V226">
        <v>4.1953370964602898</v>
      </c>
      <c r="W226">
        <v>4.3337988043433899</v>
      </c>
      <c r="X226">
        <v>3.6049635410308798</v>
      </c>
    </row>
    <row r="227" spans="1:24" x14ac:dyDescent="0.45">
      <c r="A227">
        <v>2006</v>
      </c>
      <c r="B227" t="s">
        <v>154</v>
      </c>
      <c r="C227" t="s">
        <v>79</v>
      </c>
      <c r="D227">
        <v>13</v>
      </c>
      <c r="E227">
        <v>13</v>
      </c>
      <c r="F227">
        <v>0</v>
      </c>
      <c r="G227">
        <v>32</v>
      </c>
      <c r="H227">
        <v>32</v>
      </c>
      <c r="I227">
        <f t="shared" si="11"/>
        <v>26</v>
      </c>
      <c r="J227" s="2">
        <f t="shared" si="12"/>
        <v>0.8125</v>
      </c>
      <c r="K227">
        <v>208.2</v>
      </c>
      <c r="L227" s="1">
        <f t="shared" si="10"/>
        <v>6.5062499999999996</v>
      </c>
      <c r="M227">
        <v>5.9089459749628102</v>
      </c>
      <c r="N227">
        <v>2.8897764987044399</v>
      </c>
      <c r="O227">
        <v>1.2507987830213201</v>
      </c>
      <c r="P227">
        <v>0.27656249999999999</v>
      </c>
      <c r="Q227">
        <v>0.76123127999999995</v>
      </c>
      <c r="R227">
        <v>0.46747352399999997</v>
      </c>
      <c r="S227">
        <v>0.13181818100000001</v>
      </c>
      <c r="U227">
        <v>3.8386583340999199</v>
      </c>
      <c r="V227">
        <v>4.71863284050134</v>
      </c>
      <c r="W227">
        <v>4.3953432187467403</v>
      </c>
      <c r="X227">
        <v>2.18969631195068</v>
      </c>
    </row>
    <row r="228" spans="1:24" x14ac:dyDescent="0.45">
      <c r="A228">
        <v>2006</v>
      </c>
      <c r="B228" t="s">
        <v>87</v>
      </c>
      <c r="C228" t="s">
        <v>88</v>
      </c>
      <c r="D228">
        <v>14</v>
      </c>
      <c r="E228">
        <v>11</v>
      </c>
      <c r="F228">
        <v>0</v>
      </c>
      <c r="G228">
        <v>33</v>
      </c>
      <c r="H228">
        <v>33</v>
      </c>
      <c r="I228">
        <f t="shared" si="11"/>
        <v>25</v>
      </c>
      <c r="J228" s="2">
        <f t="shared" si="12"/>
        <v>0.75757575757575757</v>
      </c>
      <c r="K228">
        <v>200.2</v>
      </c>
      <c r="L228" s="1">
        <f t="shared" si="10"/>
        <v>6.0666666666666664</v>
      </c>
      <c r="M228">
        <v>5.7857136991163696</v>
      </c>
      <c r="N228">
        <v>2.60132863991279</v>
      </c>
      <c r="O228">
        <v>1.3006643199563901</v>
      </c>
      <c r="P228">
        <v>0.29635258358662597</v>
      </c>
      <c r="Q228">
        <v>0.70569366</v>
      </c>
      <c r="R228">
        <v>0.32697947199999999</v>
      </c>
      <c r="S228">
        <v>8.7878787E-2</v>
      </c>
      <c r="U228">
        <v>4.3953483915767801</v>
      </c>
      <c r="V228">
        <v>4.7264818389503196</v>
      </c>
      <c r="W228">
        <v>5.1615832233605703</v>
      </c>
      <c r="X228">
        <v>2.3471884727478001</v>
      </c>
    </row>
    <row r="229" spans="1:24" x14ac:dyDescent="0.45">
      <c r="A229">
        <v>2006</v>
      </c>
      <c r="B229" t="s">
        <v>155</v>
      </c>
      <c r="C229" t="s">
        <v>37</v>
      </c>
      <c r="D229">
        <v>13</v>
      </c>
      <c r="E229">
        <v>9</v>
      </c>
      <c r="F229">
        <v>0</v>
      </c>
      <c r="G229">
        <v>30</v>
      </c>
      <c r="H229">
        <v>30</v>
      </c>
      <c r="I229">
        <f t="shared" si="11"/>
        <v>22</v>
      </c>
      <c r="J229" s="2">
        <f t="shared" si="12"/>
        <v>0.73333333333333328</v>
      </c>
      <c r="K229">
        <v>196</v>
      </c>
      <c r="L229" s="1">
        <f t="shared" si="10"/>
        <v>6.5333333333333332</v>
      </c>
      <c r="M229">
        <v>6.1530612244897904</v>
      </c>
      <c r="N229">
        <v>2.52551020408163</v>
      </c>
      <c r="O229">
        <v>0.91836734693877498</v>
      </c>
      <c r="P229">
        <v>0.28338762214983698</v>
      </c>
      <c r="Q229">
        <v>0.68398267999999995</v>
      </c>
      <c r="R229">
        <v>0.44622792900000002</v>
      </c>
      <c r="S229">
        <v>8.2644627999999998E-2</v>
      </c>
      <c r="U229">
        <v>4.2704081632652997</v>
      </c>
      <c r="V229">
        <v>4.1008294124992499</v>
      </c>
      <c r="W229">
        <v>4.5115144079284999</v>
      </c>
      <c r="X229">
        <v>4.0121278762817303</v>
      </c>
    </row>
    <row r="230" spans="1:24" x14ac:dyDescent="0.45">
      <c r="A230">
        <v>2006</v>
      </c>
      <c r="B230" t="s">
        <v>156</v>
      </c>
      <c r="C230" t="s">
        <v>79</v>
      </c>
      <c r="D230">
        <v>14</v>
      </c>
      <c r="E230">
        <v>8</v>
      </c>
      <c r="F230">
        <v>0</v>
      </c>
      <c r="G230">
        <v>34</v>
      </c>
      <c r="H230">
        <v>34</v>
      </c>
      <c r="I230">
        <f t="shared" si="11"/>
        <v>22</v>
      </c>
      <c r="J230" s="2">
        <f t="shared" si="12"/>
        <v>0.6470588235294118</v>
      </c>
      <c r="K230">
        <v>214</v>
      </c>
      <c r="L230" s="1">
        <f t="shared" si="10"/>
        <v>6.2941176470588234</v>
      </c>
      <c r="M230">
        <v>8.4953264970635693</v>
      </c>
      <c r="N230">
        <v>2.6915885931290502</v>
      </c>
      <c r="O230">
        <v>0.75700929181754595</v>
      </c>
      <c r="P230">
        <v>0.31818181818181801</v>
      </c>
      <c r="Q230">
        <v>0.69194683000000001</v>
      </c>
      <c r="R230">
        <v>0.48248407599999998</v>
      </c>
      <c r="S230">
        <v>8.9552238000000006E-2</v>
      </c>
      <c r="U230">
        <v>4.0794389614612196</v>
      </c>
      <c r="V230">
        <v>3.2916075826014</v>
      </c>
      <c r="W230">
        <v>3.51967866543428</v>
      </c>
      <c r="X230">
        <v>5.5816197395324698</v>
      </c>
    </row>
    <row r="231" spans="1:24" x14ac:dyDescent="0.45">
      <c r="A231">
        <v>2006</v>
      </c>
      <c r="B231" t="s">
        <v>89</v>
      </c>
      <c r="C231" t="s">
        <v>25</v>
      </c>
      <c r="D231">
        <v>16</v>
      </c>
      <c r="E231">
        <v>8</v>
      </c>
      <c r="F231">
        <v>0</v>
      </c>
      <c r="G231">
        <v>33</v>
      </c>
      <c r="H231">
        <v>33</v>
      </c>
      <c r="I231">
        <f t="shared" si="11"/>
        <v>24</v>
      </c>
      <c r="J231" s="2">
        <f t="shared" si="12"/>
        <v>0.72727272727272729</v>
      </c>
      <c r="K231">
        <v>235</v>
      </c>
      <c r="L231" s="1">
        <f t="shared" si="10"/>
        <v>7.1212121212121211</v>
      </c>
      <c r="M231">
        <v>6.8170212765957396</v>
      </c>
      <c r="N231">
        <v>1.91489361702127</v>
      </c>
      <c r="O231">
        <v>0.57446808510638303</v>
      </c>
      <c r="P231">
        <v>0.28673323823109798</v>
      </c>
      <c r="Q231">
        <v>0.72111554</v>
      </c>
      <c r="R231">
        <v>0.66332378199999997</v>
      </c>
      <c r="S231">
        <v>0.131578947</v>
      </c>
      <c r="U231">
        <v>3.1021276595744598</v>
      </c>
      <c r="V231">
        <v>3.1765350138887398</v>
      </c>
      <c r="W231">
        <v>3.0292929800901001</v>
      </c>
      <c r="X231">
        <v>6.4924693107604901</v>
      </c>
    </row>
    <row r="232" spans="1:24" x14ac:dyDescent="0.45">
      <c r="A232">
        <v>2006</v>
      </c>
      <c r="B232" t="s">
        <v>190</v>
      </c>
      <c r="C232" t="s">
        <v>25</v>
      </c>
      <c r="D232">
        <v>12</v>
      </c>
      <c r="E232">
        <v>10</v>
      </c>
      <c r="F232">
        <v>0</v>
      </c>
      <c r="G232">
        <v>30</v>
      </c>
      <c r="H232">
        <v>30</v>
      </c>
      <c r="I232">
        <f t="shared" si="11"/>
        <v>22</v>
      </c>
      <c r="J232" s="2">
        <f t="shared" si="12"/>
        <v>0.73333333333333328</v>
      </c>
      <c r="K232">
        <v>165.2</v>
      </c>
      <c r="L232" s="1">
        <f t="shared" si="10"/>
        <v>5.5066666666666659</v>
      </c>
      <c r="M232">
        <v>6.57344044204679</v>
      </c>
      <c r="N232">
        <v>2.8249496114581198</v>
      </c>
      <c r="O232">
        <v>1.4668007597955599</v>
      </c>
      <c r="P232">
        <v>0.29245283018867901</v>
      </c>
      <c r="Q232">
        <v>0.69049950999999998</v>
      </c>
      <c r="R232">
        <v>0.398165137</v>
      </c>
      <c r="S232">
        <v>0.11790393</v>
      </c>
      <c r="U232">
        <v>4.8893358659852204</v>
      </c>
      <c r="V232">
        <v>4.89121452709277</v>
      </c>
      <c r="W232">
        <v>4.7173910627231104</v>
      </c>
      <c r="X232">
        <v>1.8224239349365201</v>
      </c>
    </row>
    <row r="233" spans="1:24" x14ac:dyDescent="0.45">
      <c r="A233">
        <v>2006</v>
      </c>
      <c r="B233" t="s">
        <v>191</v>
      </c>
      <c r="C233" t="s">
        <v>54</v>
      </c>
      <c r="D233">
        <v>11</v>
      </c>
      <c r="E233">
        <v>12</v>
      </c>
      <c r="F233">
        <v>0</v>
      </c>
      <c r="G233">
        <v>34</v>
      </c>
      <c r="H233">
        <v>34</v>
      </c>
      <c r="I233">
        <f t="shared" si="11"/>
        <v>23</v>
      </c>
      <c r="J233" s="2">
        <f t="shared" si="12"/>
        <v>0.67647058823529416</v>
      </c>
      <c r="K233">
        <v>221.1</v>
      </c>
      <c r="L233" s="1">
        <f t="shared" si="10"/>
        <v>6.5029411764705882</v>
      </c>
      <c r="M233">
        <v>7.0753008796369699</v>
      </c>
      <c r="N233">
        <v>1.9111444904766499</v>
      </c>
      <c r="O233">
        <v>1.17921681327282</v>
      </c>
      <c r="P233">
        <v>0.29542097488921698</v>
      </c>
      <c r="Q233">
        <v>0.72422259</v>
      </c>
      <c r="R233">
        <v>0.398835516</v>
      </c>
      <c r="S233">
        <v>0.105454545</v>
      </c>
      <c r="U233">
        <v>4.0256022246210303</v>
      </c>
      <c r="V233">
        <v>4.0368079799026901</v>
      </c>
      <c r="W233">
        <v>4.0816511755970204</v>
      </c>
      <c r="X233">
        <v>4.00528812408447</v>
      </c>
    </row>
    <row r="234" spans="1:24" x14ac:dyDescent="0.45">
      <c r="A234">
        <v>2006</v>
      </c>
      <c r="B234" t="s">
        <v>157</v>
      </c>
      <c r="C234" t="s">
        <v>108</v>
      </c>
      <c r="D234">
        <v>12</v>
      </c>
      <c r="E234">
        <v>12</v>
      </c>
      <c r="F234">
        <v>0</v>
      </c>
      <c r="G234">
        <v>34</v>
      </c>
      <c r="H234">
        <v>34</v>
      </c>
      <c r="I234">
        <f t="shared" si="11"/>
        <v>24</v>
      </c>
      <c r="J234" s="2">
        <f t="shared" si="12"/>
        <v>0.70588235294117652</v>
      </c>
      <c r="K234">
        <v>223.1</v>
      </c>
      <c r="L234" s="1">
        <f t="shared" si="10"/>
        <v>6.5617647058823527</v>
      </c>
      <c r="M234">
        <v>6.4477613408731704</v>
      </c>
      <c r="N234">
        <v>3.34477619557796</v>
      </c>
      <c r="O234">
        <v>0.84626867598960398</v>
      </c>
      <c r="P234">
        <v>0.30780346820809201</v>
      </c>
      <c r="Q234">
        <v>0.75016307999999998</v>
      </c>
      <c r="R234">
        <v>0.475433526</v>
      </c>
      <c r="S234">
        <v>9.2105263000000007E-2</v>
      </c>
      <c r="U234">
        <v>3.8686568045239</v>
      </c>
      <c r="V234">
        <v>4.3064492987948997</v>
      </c>
      <c r="W234">
        <v>4.5204623370180297</v>
      </c>
      <c r="X234">
        <v>3.0424947738647399</v>
      </c>
    </row>
    <row r="235" spans="1:24" x14ac:dyDescent="0.45">
      <c r="A235">
        <v>2006</v>
      </c>
      <c r="B235" t="s">
        <v>91</v>
      </c>
      <c r="C235" t="s">
        <v>105</v>
      </c>
      <c r="D235">
        <v>14</v>
      </c>
      <c r="E235">
        <v>13</v>
      </c>
      <c r="F235">
        <v>0</v>
      </c>
      <c r="G235">
        <v>34</v>
      </c>
      <c r="H235">
        <v>34</v>
      </c>
      <c r="I235">
        <f t="shared" si="11"/>
        <v>27</v>
      </c>
      <c r="J235" s="2">
        <f t="shared" si="12"/>
        <v>0.79411764705882348</v>
      </c>
      <c r="K235">
        <v>223</v>
      </c>
      <c r="L235" s="1">
        <f t="shared" si="10"/>
        <v>6.5588235294117645</v>
      </c>
      <c r="M235">
        <v>7.1031385274202101</v>
      </c>
      <c r="N235">
        <v>1.81614337348812</v>
      </c>
      <c r="O235">
        <v>1.2511209906251499</v>
      </c>
      <c r="P235">
        <v>0.28892215568862201</v>
      </c>
      <c r="Q235">
        <v>0.72156197</v>
      </c>
      <c r="R235">
        <v>0.452449567</v>
      </c>
      <c r="S235">
        <v>0.125</v>
      </c>
      <c r="U235">
        <v>4.1165916465730703</v>
      </c>
      <c r="V235">
        <v>4.1153575790398502</v>
      </c>
      <c r="W235">
        <v>3.87291932445472</v>
      </c>
      <c r="X235">
        <v>3.84384560585021</v>
      </c>
    </row>
    <row r="236" spans="1:24" x14ac:dyDescent="0.45">
      <c r="A236">
        <v>2006</v>
      </c>
      <c r="B236" t="s">
        <v>160</v>
      </c>
      <c r="C236" t="s">
        <v>62</v>
      </c>
      <c r="D236">
        <v>19</v>
      </c>
      <c r="E236">
        <v>6</v>
      </c>
      <c r="F236">
        <v>0</v>
      </c>
      <c r="G236">
        <v>33</v>
      </c>
      <c r="H236">
        <v>33</v>
      </c>
      <c r="I236">
        <f t="shared" si="11"/>
        <v>25</v>
      </c>
      <c r="J236" s="2">
        <f t="shared" si="12"/>
        <v>0.75757575757575757</v>
      </c>
      <c r="K236">
        <v>217.1</v>
      </c>
      <c r="L236" s="1">
        <f t="shared" si="10"/>
        <v>6.5787878787878782</v>
      </c>
      <c r="M236">
        <v>3.1472395584237001</v>
      </c>
      <c r="N236">
        <v>2.1533744347109498</v>
      </c>
      <c r="O236">
        <v>0.49693256185637502</v>
      </c>
      <c r="P236">
        <v>0.29045092838196201</v>
      </c>
      <c r="Q236">
        <v>0.71961222999999996</v>
      </c>
      <c r="R236">
        <v>0.62732095399999999</v>
      </c>
      <c r="S236">
        <v>7.8431371999999999E-2</v>
      </c>
      <c r="U236">
        <v>3.6441721202800799</v>
      </c>
      <c r="V236">
        <v>3.91055153232913</v>
      </c>
      <c r="W236">
        <v>4.1832716367567802</v>
      </c>
      <c r="X236">
        <v>3.77487993240356</v>
      </c>
    </row>
    <row r="237" spans="1:24" x14ac:dyDescent="0.45">
      <c r="A237">
        <v>2006</v>
      </c>
      <c r="B237" t="s">
        <v>98</v>
      </c>
      <c r="C237" t="s">
        <v>99</v>
      </c>
      <c r="D237">
        <v>14</v>
      </c>
      <c r="E237">
        <v>11</v>
      </c>
      <c r="F237">
        <v>0</v>
      </c>
      <c r="G237">
        <v>32</v>
      </c>
      <c r="H237">
        <v>32</v>
      </c>
      <c r="I237">
        <f t="shared" si="11"/>
        <v>25</v>
      </c>
      <c r="J237" s="2">
        <f t="shared" si="12"/>
        <v>0.78125</v>
      </c>
      <c r="K237">
        <v>186</v>
      </c>
      <c r="L237" s="1">
        <f t="shared" si="10"/>
        <v>5.8125</v>
      </c>
      <c r="M237">
        <v>8.17741935483871</v>
      </c>
      <c r="N237">
        <v>3.5806451612903198</v>
      </c>
      <c r="O237">
        <v>1.4032258064516101</v>
      </c>
      <c r="P237">
        <v>0.313543599257885</v>
      </c>
      <c r="Q237">
        <v>0.72836332000000004</v>
      </c>
      <c r="R237">
        <v>0.42671614099999999</v>
      </c>
      <c r="S237">
        <v>0.14871794799999999</v>
      </c>
      <c r="U237">
        <v>4.74193548387096</v>
      </c>
      <c r="V237">
        <v>4.58223165081393</v>
      </c>
      <c r="W237">
        <v>4.0304316980303598</v>
      </c>
      <c r="X237">
        <v>1.9317613840103101</v>
      </c>
    </row>
    <row r="238" spans="1:24" x14ac:dyDescent="0.45">
      <c r="A238">
        <v>2006</v>
      </c>
      <c r="B238" t="s">
        <v>164</v>
      </c>
      <c r="C238" t="s">
        <v>73</v>
      </c>
      <c r="D238">
        <v>11</v>
      </c>
      <c r="E238">
        <v>5</v>
      </c>
      <c r="F238">
        <v>0</v>
      </c>
      <c r="G238">
        <v>31</v>
      </c>
      <c r="H238">
        <v>31</v>
      </c>
      <c r="I238">
        <f t="shared" si="11"/>
        <v>16</v>
      </c>
      <c r="J238" s="2">
        <f t="shared" si="12"/>
        <v>0.5161290322580645</v>
      </c>
      <c r="K238">
        <v>179.1</v>
      </c>
      <c r="L238" s="1">
        <f t="shared" si="10"/>
        <v>5.7774193548387096</v>
      </c>
      <c r="M238">
        <v>8.2304828045085401</v>
      </c>
      <c r="N238">
        <v>3.4628250823846898</v>
      </c>
      <c r="O238">
        <v>1.4052043812575501</v>
      </c>
      <c r="P238">
        <v>0.226495726495726</v>
      </c>
      <c r="Q238">
        <v>0.80683157000000005</v>
      </c>
      <c r="R238">
        <v>0.25366876300000002</v>
      </c>
      <c r="S238">
        <v>0.104089219</v>
      </c>
      <c r="U238">
        <v>3.4628250823846898</v>
      </c>
      <c r="V238">
        <v>4.6021380318629399</v>
      </c>
      <c r="W238">
        <v>4.68289985634748</v>
      </c>
      <c r="X238">
        <v>2.17497658729553</v>
      </c>
    </row>
    <row r="239" spans="1:24" x14ac:dyDescent="0.45">
      <c r="A239">
        <v>2006</v>
      </c>
      <c r="B239" t="s">
        <v>100</v>
      </c>
      <c r="C239" t="s">
        <v>39</v>
      </c>
      <c r="D239">
        <v>16</v>
      </c>
      <c r="E239">
        <v>8</v>
      </c>
      <c r="F239">
        <v>0</v>
      </c>
      <c r="G239">
        <v>33</v>
      </c>
      <c r="H239">
        <v>33</v>
      </c>
      <c r="I239">
        <f t="shared" si="11"/>
        <v>24</v>
      </c>
      <c r="J239" s="2">
        <f t="shared" si="12"/>
        <v>0.72727272727272729</v>
      </c>
      <c r="K239">
        <v>204</v>
      </c>
      <c r="L239" s="1">
        <f t="shared" si="10"/>
        <v>6.1818181818181817</v>
      </c>
      <c r="M239">
        <v>6.2205882352941098</v>
      </c>
      <c r="N239">
        <v>3.0882352941176401</v>
      </c>
      <c r="O239">
        <v>0.92647058823529405</v>
      </c>
      <c r="P239">
        <v>0.26533996683250399</v>
      </c>
      <c r="Q239">
        <v>0.67067927999999999</v>
      </c>
      <c r="R239">
        <v>0.38573743900000002</v>
      </c>
      <c r="S239">
        <v>7.6923076000000007E-2</v>
      </c>
      <c r="U239">
        <v>4.2794117647058796</v>
      </c>
      <c r="V239">
        <v>4.2938066033756002</v>
      </c>
      <c r="W239">
        <v>4.8384698009008797</v>
      </c>
      <c r="X239">
        <v>2.9594311714172301</v>
      </c>
    </row>
    <row r="240" spans="1:24" x14ac:dyDescent="0.45">
      <c r="A240">
        <v>2006</v>
      </c>
      <c r="B240" t="s">
        <v>109</v>
      </c>
      <c r="C240" t="s">
        <v>99</v>
      </c>
      <c r="D240">
        <v>10</v>
      </c>
      <c r="E240">
        <v>15</v>
      </c>
      <c r="F240">
        <v>0</v>
      </c>
      <c r="G240">
        <v>34</v>
      </c>
      <c r="H240">
        <v>34</v>
      </c>
      <c r="I240">
        <f t="shared" si="11"/>
        <v>25</v>
      </c>
      <c r="J240" s="2">
        <f t="shared" si="12"/>
        <v>0.73529411764705888</v>
      </c>
      <c r="K240">
        <v>215.1</v>
      </c>
      <c r="L240" s="1">
        <f t="shared" si="10"/>
        <v>6.3264705882352938</v>
      </c>
      <c r="M240">
        <v>4.8900929947629903</v>
      </c>
      <c r="N240">
        <v>2.8421053302896002</v>
      </c>
      <c r="O240">
        <v>0.71052633257240105</v>
      </c>
      <c r="P240">
        <v>0.32782369146005502</v>
      </c>
      <c r="Q240">
        <v>0.69888961000000005</v>
      </c>
      <c r="R240">
        <v>0.51264044900000005</v>
      </c>
      <c r="S240">
        <v>8.2926828999999994E-2</v>
      </c>
      <c r="U240">
        <v>4.4721363285439297</v>
      </c>
      <c r="V240">
        <v>4.1312679269399704</v>
      </c>
      <c r="W240">
        <v>4.4444345883109602</v>
      </c>
      <c r="X240">
        <v>3.2217624187469398</v>
      </c>
    </row>
    <row r="241" spans="1:24" x14ac:dyDescent="0.45">
      <c r="A241">
        <v>2006</v>
      </c>
      <c r="B241" t="s">
        <v>117</v>
      </c>
      <c r="C241" t="s">
        <v>108</v>
      </c>
      <c r="D241">
        <v>12</v>
      </c>
      <c r="E241">
        <v>10</v>
      </c>
      <c r="F241">
        <v>0</v>
      </c>
      <c r="G241">
        <v>31</v>
      </c>
      <c r="H241">
        <v>31</v>
      </c>
      <c r="I241">
        <f t="shared" si="11"/>
        <v>22</v>
      </c>
      <c r="J241" s="2">
        <f t="shared" si="12"/>
        <v>0.70967741935483875</v>
      </c>
      <c r="K241">
        <v>180.2</v>
      </c>
      <c r="L241" s="1">
        <f t="shared" si="10"/>
        <v>5.8129032258064512</v>
      </c>
      <c r="M241">
        <v>8.2693717625048002</v>
      </c>
      <c r="N241">
        <v>3.7361619408907201</v>
      </c>
      <c r="O241">
        <v>1.14575632853982</v>
      </c>
      <c r="P241">
        <v>0.27959183673469301</v>
      </c>
      <c r="Q241">
        <v>0.70543374999999997</v>
      </c>
      <c r="R241">
        <v>0.44800000000000001</v>
      </c>
      <c r="S241">
        <v>0.125</v>
      </c>
      <c r="U241">
        <v>4.0350548961619799</v>
      </c>
      <c r="V241">
        <v>4.3257144367494798</v>
      </c>
      <c r="W241">
        <v>4.1036934119625297</v>
      </c>
      <c r="X241">
        <v>2.51549172401428</v>
      </c>
    </row>
    <row r="242" spans="1:24" x14ac:dyDescent="0.45">
      <c r="A242">
        <v>2006</v>
      </c>
      <c r="B242" t="s">
        <v>192</v>
      </c>
      <c r="C242" t="s">
        <v>73</v>
      </c>
      <c r="D242">
        <v>11</v>
      </c>
      <c r="E242">
        <v>10</v>
      </c>
      <c r="F242">
        <v>0</v>
      </c>
      <c r="G242">
        <v>29</v>
      </c>
      <c r="H242">
        <v>29</v>
      </c>
      <c r="I242">
        <f t="shared" si="11"/>
        <v>21</v>
      </c>
      <c r="J242" s="2">
        <f t="shared" si="12"/>
        <v>0.72413793103448276</v>
      </c>
      <c r="K242">
        <v>177</v>
      </c>
      <c r="L242" s="1">
        <f t="shared" si="10"/>
        <v>6.1034482758620694</v>
      </c>
      <c r="M242">
        <v>5.6949152542372801</v>
      </c>
      <c r="N242">
        <v>3.6610169491525402</v>
      </c>
      <c r="O242">
        <v>0.76271186440677896</v>
      </c>
      <c r="P242">
        <v>0.26679104477611898</v>
      </c>
      <c r="Q242">
        <v>0.75471697999999998</v>
      </c>
      <c r="R242">
        <v>0.54033771100000005</v>
      </c>
      <c r="S242">
        <v>9.4936707999999995E-2</v>
      </c>
      <c r="U242">
        <v>3.5593220338983</v>
      </c>
      <c r="V242">
        <v>4.2540924126145496</v>
      </c>
      <c r="W242">
        <v>4.4083645548019001</v>
      </c>
      <c r="X242">
        <v>2.2661213874816801</v>
      </c>
    </row>
    <row r="243" spans="1:24" x14ac:dyDescent="0.45">
      <c r="A243">
        <v>2006</v>
      </c>
      <c r="B243" t="s">
        <v>118</v>
      </c>
      <c r="C243" t="s">
        <v>54</v>
      </c>
      <c r="D243">
        <v>12</v>
      </c>
      <c r="E243">
        <v>10</v>
      </c>
      <c r="F243">
        <v>0</v>
      </c>
      <c r="G243">
        <v>32</v>
      </c>
      <c r="H243">
        <v>32</v>
      </c>
      <c r="I243">
        <f t="shared" si="11"/>
        <v>22</v>
      </c>
      <c r="J243" s="2">
        <f t="shared" si="12"/>
        <v>0.6875</v>
      </c>
      <c r="K243">
        <v>207.1</v>
      </c>
      <c r="L243" s="1">
        <f t="shared" si="10"/>
        <v>6.4718749999999998</v>
      </c>
      <c r="M243">
        <v>7.0755633952702803</v>
      </c>
      <c r="N243">
        <v>1.6495178467501199</v>
      </c>
      <c r="O243">
        <v>1.04180074531587</v>
      </c>
      <c r="P243">
        <v>0.28104575163398599</v>
      </c>
      <c r="Q243">
        <v>0.67307691999999997</v>
      </c>
      <c r="R243">
        <v>0.46829268200000002</v>
      </c>
      <c r="S243">
        <v>0.114285714</v>
      </c>
      <c r="U243">
        <v>4.2540197100397998</v>
      </c>
      <c r="V243">
        <v>3.8895131260436102</v>
      </c>
      <c r="W243">
        <v>3.8097875145664801</v>
      </c>
      <c r="X243">
        <v>4.0700583457946697</v>
      </c>
    </row>
    <row r="244" spans="1:24" x14ac:dyDescent="0.45">
      <c r="A244">
        <v>2006</v>
      </c>
      <c r="B244" t="s">
        <v>166</v>
      </c>
      <c r="C244" t="s">
        <v>86</v>
      </c>
      <c r="D244">
        <v>13</v>
      </c>
      <c r="E244">
        <v>11</v>
      </c>
      <c r="F244">
        <v>0</v>
      </c>
      <c r="G244">
        <v>32</v>
      </c>
      <c r="H244">
        <v>32</v>
      </c>
      <c r="I244">
        <f t="shared" si="11"/>
        <v>24</v>
      </c>
      <c r="J244" s="2">
        <f t="shared" si="12"/>
        <v>0.75</v>
      </c>
      <c r="K244">
        <v>199</v>
      </c>
      <c r="L244" s="1">
        <f t="shared" si="10"/>
        <v>6.21875</v>
      </c>
      <c r="M244">
        <v>5.2914568806973596</v>
      </c>
      <c r="N244">
        <v>3.1206027757958799</v>
      </c>
      <c r="O244">
        <v>0.81407028933805603</v>
      </c>
      <c r="P244">
        <v>0.26996805111820998</v>
      </c>
      <c r="Q244">
        <v>0.68908941999999995</v>
      </c>
      <c r="R244">
        <v>0.44674085800000002</v>
      </c>
      <c r="S244">
        <v>7.8602619999999998E-2</v>
      </c>
      <c r="U244">
        <v>4.1608037010611696</v>
      </c>
      <c r="V244">
        <v>4.3829285895817502</v>
      </c>
      <c r="W244">
        <v>4.8261609434617903</v>
      </c>
      <c r="X244">
        <v>3.4571869373321502</v>
      </c>
    </row>
    <row r="245" spans="1:24" x14ac:dyDescent="0.45">
      <c r="A245">
        <v>2006</v>
      </c>
      <c r="B245" t="s">
        <v>119</v>
      </c>
      <c r="C245" t="s">
        <v>65</v>
      </c>
      <c r="D245">
        <v>13</v>
      </c>
      <c r="E245">
        <v>12</v>
      </c>
      <c r="F245">
        <v>0</v>
      </c>
      <c r="G245">
        <v>31</v>
      </c>
      <c r="H245">
        <v>31</v>
      </c>
      <c r="I245">
        <f t="shared" si="11"/>
        <v>25</v>
      </c>
      <c r="J245" s="2">
        <f t="shared" si="12"/>
        <v>0.80645161290322576</v>
      </c>
      <c r="K245">
        <v>188.2</v>
      </c>
      <c r="L245" s="1">
        <f t="shared" si="10"/>
        <v>6.0709677419354833</v>
      </c>
      <c r="M245">
        <v>8.4911658488252506</v>
      </c>
      <c r="N245">
        <v>4.15017656656065</v>
      </c>
      <c r="O245">
        <v>0.85865722066772099</v>
      </c>
      <c r="P245">
        <v>0.26577437858508601</v>
      </c>
      <c r="Q245">
        <v>0.69839857999999999</v>
      </c>
      <c r="R245">
        <v>0.35564053499999998</v>
      </c>
      <c r="S245">
        <v>7.2289155999999993E-2</v>
      </c>
      <c r="U245">
        <v>4.1978797454866399</v>
      </c>
      <c r="V245">
        <v>3.9789032344439201</v>
      </c>
      <c r="W245">
        <v>4.5955636414883498</v>
      </c>
      <c r="X245">
        <v>3.7387900352478001</v>
      </c>
    </row>
    <row r="246" spans="1:24" x14ac:dyDescent="0.45">
      <c r="A246">
        <v>2006</v>
      </c>
      <c r="B246" t="s">
        <v>120</v>
      </c>
      <c r="C246" t="s">
        <v>121</v>
      </c>
      <c r="D246">
        <v>12</v>
      </c>
      <c r="E246">
        <v>14</v>
      </c>
      <c r="F246">
        <v>0</v>
      </c>
      <c r="G246">
        <v>31</v>
      </c>
      <c r="H246">
        <v>31</v>
      </c>
      <c r="I246">
        <f t="shared" si="11"/>
        <v>26</v>
      </c>
      <c r="J246" s="2">
        <f t="shared" si="12"/>
        <v>0.83870967741935487</v>
      </c>
      <c r="K246">
        <v>191</v>
      </c>
      <c r="L246" s="1">
        <f t="shared" si="10"/>
        <v>6.161290322580645</v>
      </c>
      <c r="M246">
        <v>8.2931923922086508</v>
      </c>
      <c r="N246">
        <v>2.8272246791620401</v>
      </c>
      <c r="O246">
        <v>1.08376946034544</v>
      </c>
      <c r="P246">
        <v>0.31215970961887402</v>
      </c>
      <c r="Q246">
        <v>0.68181818000000005</v>
      </c>
      <c r="R246">
        <v>0.57719298200000002</v>
      </c>
      <c r="S246">
        <v>0.164285714</v>
      </c>
      <c r="U246">
        <v>4.5235594866592601</v>
      </c>
      <c r="V246">
        <v>3.9059099622137698</v>
      </c>
      <c r="W246">
        <v>3.3717747066926602</v>
      </c>
      <c r="X246">
        <v>3.2831618785858101</v>
      </c>
    </row>
    <row r="247" spans="1:24" x14ac:dyDescent="0.45">
      <c r="A247">
        <v>2006</v>
      </c>
      <c r="B247" t="s">
        <v>122</v>
      </c>
      <c r="C247" t="s">
        <v>105</v>
      </c>
      <c r="D247">
        <v>16</v>
      </c>
      <c r="E247">
        <v>12</v>
      </c>
      <c r="F247">
        <v>0</v>
      </c>
      <c r="G247">
        <v>31</v>
      </c>
      <c r="H247">
        <v>31</v>
      </c>
      <c r="I247">
        <f t="shared" si="11"/>
        <v>28</v>
      </c>
      <c r="J247" s="2">
        <f t="shared" si="12"/>
        <v>0.90322580645161288</v>
      </c>
      <c r="K247">
        <v>191.1</v>
      </c>
      <c r="L247" s="1">
        <f t="shared" si="10"/>
        <v>6.1645161290322577</v>
      </c>
      <c r="M247">
        <v>4.79790953520956</v>
      </c>
      <c r="N247">
        <v>2.7282230690407299</v>
      </c>
      <c r="O247">
        <v>0.79965158920159396</v>
      </c>
      <c r="P247">
        <v>0.33181818181818101</v>
      </c>
      <c r="Q247">
        <v>0.68677326000000005</v>
      </c>
      <c r="R247">
        <v>0.43263473000000002</v>
      </c>
      <c r="S247">
        <v>6.8825910000000004E-2</v>
      </c>
      <c r="U247">
        <v>4.8449478639861203</v>
      </c>
      <c r="V247">
        <v>4.2234028607319898</v>
      </c>
      <c r="W247">
        <v>4.88470565422198</v>
      </c>
      <c r="X247">
        <v>3.0911982059478702</v>
      </c>
    </row>
    <row r="248" spans="1:24" x14ac:dyDescent="0.45">
      <c r="A248">
        <v>2006</v>
      </c>
      <c r="B248" t="s">
        <v>139</v>
      </c>
      <c r="C248" t="s">
        <v>99</v>
      </c>
      <c r="D248">
        <v>8</v>
      </c>
      <c r="E248">
        <v>10</v>
      </c>
      <c r="F248">
        <v>0</v>
      </c>
      <c r="G248">
        <v>30</v>
      </c>
      <c r="H248">
        <v>30</v>
      </c>
      <c r="I248">
        <f t="shared" si="11"/>
        <v>18</v>
      </c>
      <c r="J248" s="2">
        <f t="shared" si="12"/>
        <v>0.6</v>
      </c>
      <c r="K248">
        <v>176</v>
      </c>
      <c r="L248" s="1">
        <f t="shared" si="10"/>
        <v>5.8666666666666663</v>
      </c>
      <c r="M248">
        <v>5.9829545454545396</v>
      </c>
      <c r="N248">
        <v>4.1420454545454497</v>
      </c>
      <c r="O248">
        <v>0.97159090909090895</v>
      </c>
      <c r="P248">
        <v>0.32737030411448997</v>
      </c>
      <c r="Q248">
        <v>0.73397913999999997</v>
      </c>
      <c r="R248">
        <v>0.53046594899999999</v>
      </c>
      <c r="S248">
        <v>0.12837837799999999</v>
      </c>
      <c r="U248">
        <v>4.7556818181818103</v>
      </c>
      <c r="V248">
        <v>4.8058386889370999</v>
      </c>
      <c r="W248">
        <v>4.5855895892801604</v>
      </c>
      <c r="X248">
        <v>1.3870707750320399</v>
      </c>
    </row>
    <row r="249" spans="1:24" x14ac:dyDescent="0.45">
      <c r="A249">
        <v>2006</v>
      </c>
      <c r="B249" t="s">
        <v>140</v>
      </c>
      <c r="C249" t="s">
        <v>79</v>
      </c>
      <c r="D249">
        <v>17</v>
      </c>
      <c r="E249">
        <v>9</v>
      </c>
      <c r="F249">
        <v>0</v>
      </c>
      <c r="G249">
        <v>30</v>
      </c>
      <c r="H249">
        <v>30</v>
      </c>
      <c r="I249">
        <f t="shared" si="11"/>
        <v>26</v>
      </c>
      <c r="J249" s="2">
        <f t="shared" si="12"/>
        <v>0.8666666666666667</v>
      </c>
      <c r="K249">
        <v>186</v>
      </c>
      <c r="L249" s="1">
        <f t="shared" si="10"/>
        <v>6.2</v>
      </c>
      <c r="M249">
        <v>5.9999995077810304</v>
      </c>
      <c r="N249">
        <v>2.9032255682811399</v>
      </c>
      <c r="O249">
        <v>1.0161289488984</v>
      </c>
      <c r="P249">
        <v>0.29380530973451302</v>
      </c>
      <c r="Q249">
        <v>0.78264758000000001</v>
      </c>
      <c r="R249">
        <v>0.41896551700000001</v>
      </c>
      <c r="S249">
        <v>0.102941176</v>
      </c>
      <c r="U249">
        <v>3.6290319603514298</v>
      </c>
      <c r="V249">
        <v>4.3456724126733999</v>
      </c>
      <c r="W249">
        <v>4.4210929356171302</v>
      </c>
      <c r="X249">
        <v>2.8127357959747301</v>
      </c>
    </row>
    <row r="250" spans="1:24" x14ac:dyDescent="0.45">
      <c r="A250">
        <v>2005</v>
      </c>
      <c r="B250" t="s">
        <v>174</v>
      </c>
      <c r="C250" t="s">
        <v>71</v>
      </c>
      <c r="D250">
        <v>9</v>
      </c>
      <c r="E250">
        <v>11</v>
      </c>
      <c r="F250">
        <v>0</v>
      </c>
      <c r="G250">
        <v>30</v>
      </c>
      <c r="H250">
        <v>30</v>
      </c>
      <c r="I250">
        <f t="shared" si="11"/>
        <v>20</v>
      </c>
      <c r="J250" s="2">
        <f t="shared" si="12"/>
        <v>0.66666666666666663</v>
      </c>
      <c r="K250">
        <v>171.1</v>
      </c>
      <c r="L250" s="1">
        <f t="shared" si="10"/>
        <v>5.7033333333333331</v>
      </c>
      <c r="M250">
        <v>5.0428012570153999</v>
      </c>
      <c r="N250">
        <v>2.6789881677894298</v>
      </c>
      <c r="O250">
        <v>1.78599211185962</v>
      </c>
      <c r="P250">
        <v>0.303350970017636</v>
      </c>
      <c r="Q250">
        <v>0.71164510000000003</v>
      </c>
      <c r="R250">
        <v>0.43567752999999998</v>
      </c>
      <c r="S250">
        <v>0.155963302</v>
      </c>
      <c r="U250">
        <v>5.3579763355788597</v>
      </c>
      <c r="V250">
        <v>5.4947391903527301</v>
      </c>
      <c r="W250">
        <v>4.6698676933439396</v>
      </c>
      <c r="X250">
        <v>0.27641052007675099</v>
      </c>
    </row>
    <row r="251" spans="1:24" x14ac:dyDescent="0.45">
      <c r="A251">
        <v>2005</v>
      </c>
      <c r="B251" t="s">
        <v>141</v>
      </c>
      <c r="C251" t="s">
        <v>39</v>
      </c>
      <c r="D251">
        <v>8</v>
      </c>
      <c r="E251">
        <v>8</v>
      </c>
      <c r="F251">
        <v>0</v>
      </c>
      <c r="G251">
        <v>29</v>
      </c>
      <c r="H251">
        <v>29</v>
      </c>
      <c r="I251">
        <f t="shared" si="11"/>
        <v>16</v>
      </c>
      <c r="J251" s="2">
        <f t="shared" si="12"/>
        <v>0.55172413793103448</v>
      </c>
      <c r="K251">
        <v>177.1</v>
      </c>
      <c r="L251" s="1">
        <f t="shared" si="10"/>
        <v>6.1068965517241374</v>
      </c>
      <c r="M251">
        <v>4.7706768285615597</v>
      </c>
      <c r="N251">
        <v>2.58834593890042</v>
      </c>
      <c r="O251">
        <v>0.96428574194329397</v>
      </c>
      <c r="P251">
        <v>0.29049295774647799</v>
      </c>
      <c r="Q251">
        <v>0.81792975999999995</v>
      </c>
      <c r="R251">
        <v>0.391608391</v>
      </c>
      <c r="S251">
        <v>8.3333332999999996E-2</v>
      </c>
      <c r="U251">
        <v>3.1973685127593399</v>
      </c>
      <c r="V251">
        <v>4.3508582719165201</v>
      </c>
      <c r="W251">
        <v>4.7312960784331901</v>
      </c>
      <c r="X251">
        <v>1.9631605148315401</v>
      </c>
    </row>
    <row r="252" spans="1:24" x14ac:dyDescent="0.45">
      <c r="A252">
        <v>2005</v>
      </c>
      <c r="B252" t="s">
        <v>24</v>
      </c>
      <c r="C252" t="s">
        <v>62</v>
      </c>
      <c r="D252">
        <v>17</v>
      </c>
      <c r="E252">
        <v>8</v>
      </c>
      <c r="F252">
        <v>0</v>
      </c>
      <c r="G252">
        <v>34</v>
      </c>
      <c r="H252">
        <v>34</v>
      </c>
      <c r="I252">
        <f t="shared" si="11"/>
        <v>25</v>
      </c>
      <c r="J252" s="2">
        <f t="shared" si="12"/>
        <v>0.73529411764705888</v>
      </c>
      <c r="K252">
        <v>225.2</v>
      </c>
      <c r="L252" s="1">
        <f t="shared" si="10"/>
        <v>6.6235294117647054</v>
      </c>
      <c r="M252">
        <v>8.4150668490509002</v>
      </c>
      <c r="N252">
        <v>1.87444617016773</v>
      </c>
      <c r="O252">
        <v>1.2762186690503701</v>
      </c>
      <c r="P252">
        <v>0.28317152103559801</v>
      </c>
      <c r="Q252">
        <v>0.74141049000000003</v>
      </c>
      <c r="R252">
        <v>0.44859812999999998</v>
      </c>
      <c r="S252">
        <v>0.13061224399999999</v>
      </c>
      <c r="U252">
        <v>3.7887741737432901</v>
      </c>
      <c r="V252">
        <v>3.7777860008253099</v>
      </c>
      <c r="W252">
        <v>3.4317499534506202</v>
      </c>
      <c r="X252">
        <v>4.0782842636108398</v>
      </c>
    </row>
    <row r="253" spans="1:24" x14ac:dyDescent="0.45">
      <c r="A253">
        <v>2005</v>
      </c>
      <c r="B253" t="s">
        <v>193</v>
      </c>
      <c r="C253" t="s">
        <v>51</v>
      </c>
      <c r="D253">
        <v>9</v>
      </c>
      <c r="E253">
        <v>7</v>
      </c>
      <c r="F253">
        <v>0</v>
      </c>
      <c r="G253">
        <v>31</v>
      </c>
      <c r="H253">
        <v>31</v>
      </c>
      <c r="I253">
        <f t="shared" si="11"/>
        <v>16</v>
      </c>
      <c r="J253" s="2">
        <f t="shared" si="12"/>
        <v>0.5161290322580645</v>
      </c>
      <c r="K253">
        <v>198.1</v>
      </c>
      <c r="L253" s="1">
        <f t="shared" si="10"/>
        <v>6.3903225806451607</v>
      </c>
      <c r="M253">
        <v>8.3949575526154998</v>
      </c>
      <c r="N253">
        <v>2.9495796806486898</v>
      </c>
      <c r="O253">
        <v>0.86218482972807897</v>
      </c>
      <c r="P253">
        <v>0.28176795580110497</v>
      </c>
      <c r="Q253">
        <v>0.79387187000000004</v>
      </c>
      <c r="R253">
        <v>0.30236794099999997</v>
      </c>
      <c r="S253">
        <v>7.4803148999999999E-2</v>
      </c>
      <c r="U253">
        <v>3.1310922763809099</v>
      </c>
      <c r="V253">
        <v>3.4586866057628698</v>
      </c>
      <c r="W253">
        <v>3.9796492684464</v>
      </c>
      <c r="X253">
        <v>4.2911391258239702</v>
      </c>
    </row>
    <row r="254" spans="1:24" x14ac:dyDescent="0.45">
      <c r="A254">
        <v>2005</v>
      </c>
      <c r="B254" t="s">
        <v>143</v>
      </c>
      <c r="C254" t="s">
        <v>58</v>
      </c>
      <c r="D254">
        <v>13</v>
      </c>
      <c r="E254">
        <v>13</v>
      </c>
      <c r="F254">
        <v>0</v>
      </c>
      <c r="G254">
        <v>33</v>
      </c>
      <c r="H254">
        <v>33</v>
      </c>
      <c r="I254">
        <f t="shared" si="11"/>
        <v>26</v>
      </c>
      <c r="J254" s="2">
        <f t="shared" si="12"/>
        <v>0.78787878787878785</v>
      </c>
      <c r="K254">
        <v>211.1</v>
      </c>
      <c r="L254" s="1">
        <f t="shared" si="10"/>
        <v>6.3969696969696965</v>
      </c>
      <c r="M254">
        <v>4.47160861756677</v>
      </c>
      <c r="N254">
        <v>2.5977916730625998</v>
      </c>
      <c r="O254">
        <v>0.51104098486477401</v>
      </c>
      <c r="P254">
        <v>0.29861111111111099</v>
      </c>
      <c r="Q254">
        <v>0.74033552000000002</v>
      </c>
      <c r="R254">
        <v>0.46950354599999999</v>
      </c>
      <c r="S254">
        <v>5.6338027999999998E-2</v>
      </c>
      <c r="U254">
        <v>3.5347001453146798</v>
      </c>
      <c r="V254">
        <v>3.6730279800705299</v>
      </c>
      <c r="W254">
        <v>4.3249642017111602</v>
      </c>
      <c r="X254">
        <v>3.7170596122741699</v>
      </c>
    </row>
    <row r="255" spans="1:24" x14ac:dyDescent="0.45">
      <c r="A255">
        <v>2005</v>
      </c>
      <c r="B255" t="s">
        <v>26</v>
      </c>
      <c r="C255" t="s">
        <v>29</v>
      </c>
      <c r="D255">
        <v>13</v>
      </c>
      <c r="E255">
        <v>15</v>
      </c>
      <c r="F255">
        <v>0</v>
      </c>
      <c r="G255">
        <v>35</v>
      </c>
      <c r="H255">
        <v>35</v>
      </c>
      <c r="I255">
        <f t="shared" si="11"/>
        <v>28</v>
      </c>
      <c r="J255" s="2">
        <f t="shared" si="12"/>
        <v>0.8</v>
      </c>
      <c r="K255">
        <v>225</v>
      </c>
      <c r="L255" s="1">
        <f t="shared" si="10"/>
        <v>6.4285714285714288</v>
      </c>
      <c r="M255">
        <v>5.43999963107641</v>
      </c>
      <c r="N255">
        <v>1.43999990234375</v>
      </c>
      <c r="O255">
        <v>1.1599999213324701</v>
      </c>
      <c r="P255">
        <v>0.28846153846153799</v>
      </c>
      <c r="Q255">
        <v>0.70422534999999997</v>
      </c>
      <c r="R255">
        <v>0.51577503400000002</v>
      </c>
      <c r="S255">
        <v>0.149484536</v>
      </c>
      <c r="U255">
        <v>4.2399997124566102</v>
      </c>
      <c r="V255">
        <v>4.0600310955471501</v>
      </c>
      <c r="W255">
        <v>3.5736778082493799</v>
      </c>
      <c r="X255">
        <v>3.3217430114746</v>
      </c>
    </row>
    <row r="256" spans="1:24" x14ac:dyDescent="0.45">
      <c r="A256">
        <v>2005</v>
      </c>
      <c r="B256" t="s">
        <v>28</v>
      </c>
      <c r="C256" t="s">
        <v>47</v>
      </c>
      <c r="D256">
        <v>13</v>
      </c>
      <c r="E256">
        <v>14</v>
      </c>
      <c r="F256">
        <v>0</v>
      </c>
      <c r="G256">
        <v>32</v>
      </c>
      <c r="H256">
        <v>32</v>
      </c>
      <c r="I256">
        <f t="shared" si="11"/>
        <v>27</v>
      </c>
      <c r="J256" s="2">
        <f t="shared" si="12"/>
        <v>0.84375</v>
      </c>
      <c r="K256">
        <v>205</v>
      </c>
      <c r="L256" s="1">
        <f t="shared" si="10"/>
        <v>6.40625</v>
      </c>
      <c r="M256">
        <v>4.34634146341463</v>
      </c>
      <c r="N256">
        <v>3.0292682926829202</v>
      </c>
      <c r="O256">
        <v>1.2292682926829199</v>
      </c>
      <c r="P256">
        <v>0.26818181818181802</v>
      </c>
      <c r="Q256">
        <v>0.70892409999999995</v>
      </c>
      <c r="R256">
        <v>0.51183431899999998</v>
      </c>
      <c r="S256">
        <v>0.132075471</v>
      </c>
      <c r="U256">
        <v>4.1268292682926804</v>
      </c>
      <c r="V256">
        <v>4.9127140929059196</v>
      </c>
      <c r="W256">
        <v>4.5634293713220702</v>
      </c>
      <c r="X256">
        <v>0.78755539655685403</v>
      </c>
    </row>
    <row r="257" spans="1:24" x14ac:dyDescent="0.45">
      <c r="A257">
        <v>2005</v>
      </c>
      <c r="B257" t="s">
        <v>30</v>
      </c>
      <c r="C257" t="s">
        <v>88</v>
      </c>
      <c r="D257">
        <v>9</v>
      </c>
      <c r="E257">
        <v>11</v>
      </c>
      <c r="F257">
        <v>0</v>
      </c>
      <c r="G257">
        <v>30</v>
      </c>
      <c r="H257">
        <v>30</v>
      </c>
      <c r="I257">
        <f t="shared" si="11"/>
        <v>20</v>
      </c>
      <c r="J257" s="2">
        <f t="shared" si="12"/>
        <v>0.66666666666666663</v>
      </c>
      <c r="K257">
        <v>192</v>
      </c>
      <c r="L257" s="1">
        <f t="shared" si="10"/>
        <v>6.4</v>
      </c>
      <c r="M257">
        <v>6.84375</v>
      </c>
      <c r="N257">
        <v>2.4375</v>
      </c>
      <c r="O257">
        <v>0.9375</v>
      </c>
      <c r="P257">
        <v>0.28076256499133401</v>
      </c>
      <c r="Q257">
        <v>0.79047619000000002</v>
      </c>
      <c r="R257">
        <v>0.460481099</v>
      </c>
      <c r="S257">
        <v>0.10309278299999999</v>
      </c>
      <c r="U257">
        <v>2.859375</v>
      </c>
      <c r="V257">
        <v>3.7283644994099898</v>
      </c>
      <c r="W257">
        <v>3.76779420220603</v>
      </c>
      <c r="X257">
        <v>3.3864295482635498</v>
      </c>
    </row>
    <row r="258" spans="1:24" x14ac:dyDescent="0.45">
      <c r="A258">
        <v>2005</v>
      </c>
      <c r="B258" t="s">
        <v>194</v>
      </c>
      <c r="C258" t="s">
        <v>128</v>
      </c>
      <c r="D258">
        <v>11</v>
      </c>
      <c r="E258">
        <v>9</v>
      </c>
      <c r="F258">
        <v>0</v>
      </c>
      <c r="G258">
        <v>32</v>
      </c>
      <c r="H258">
        <v>32</v>
      </c>
      <c r="I258">
        <f t="shared" si="11"/>
        <v>20</v>
      </c>
      <c r="J258" s="2">
        <f t="shared" si="12"/>
        <v>0.625</v>
      </c>
      <c r="K258">
        <v>198.2</v>
      </c>
      <c r="L258" s="1">
        <f t="shared" si="10"/>
        <v>6.1937499999999996</v>
      </c>
      <c r="M258">
        <v>3.5788586938989901</v>
      </c>
      <c r="N258">
        <v>2.9446305709295499</v>
      </c>
      <c r="O258">
        <v>1.26845624593888</v>
      </c>
      <c r="P258">
        <v>0.27480916030534303</v>
      </c>
      <c r="Q258">
        <v>0.72943172000000001</v>
      </c>
      <c r="R258">
        <v>0.48249619399999999</v>
      </c>
      <c r="S258">
        <v>0.14893617000000001</v>
      </c>
      <c r="U258">
        <v>4.4848988695696201</v>
      </c>
      <c r="V258">
        <v>5.0686886743985804</v>
      </c>
      <c r="W258">
        <v>4.5416507748010897</v>
      </c>
      <c r="X258">
        <v>0.61532431840896595</v>
      </c>
    </row>
    <row r="259" spans="1:24" x14ac:dyDescent="0.45">
      <c r="A259">
        <v>2005</v>
      </c>
      <c r="B259" t="s">
        <v>144</v>
      </c>
      <c r="C259" t="s">
        <v>128</v>
      </c>
      <c r="D259">
        <v>14</v>
      </c>
      <c r="E259">
        <v>7</v>
      </c>
      <c r="F259">
        <v>0</v>
      </c>
      <c r="G259">
        <v>33</v>
      </c>
      <c r="H259">
        <v>33</v>
      </c>
      <c r="I259">
        <f t="shared" si="11"/>
        <v>21</v>
      </c>
      <c r="J259" s="2">
        <f t="shared" si="12"/>
        <v>0.63636363636363635</v>
      </c>
      <c r="K259">
        <v>229.2</v>
      </c>
      <c r="L259" s="1">
        <f t="shared" ref="L259:L322" si="13">K259/H259</f>
        <v>6.9454545454545453</v>
      </c>
      <c r="M259">
        <v>6.6226413627670704</v>
      </c>
      <c r="N259">
        <v>2.0769230309269502</v>
      </c>
      <c r="O259">
        <v>0.70537008597519102</v>
      </c>
      <c r="P259">
        <v>0.27826086956521701</v>
      </c>
      <c r="Q259">
        <v>0.75795645</v>
      </c>
      <c r="R259">
        <v>0.47895500699999999</v>
      </c>
      <c r="S259">
        <v>8.6538460999999997E-2</v>
      </c>
      <c r="U259">
        <v>3.0566037058924902</v>
      </c>
      <c r="V259">
        <v>3.2725710734011102</v>
      </c>
      <c r="W259">
        <v>3.5028165595457801</v>
      </c>
      <c r="X259">
        <v>5.2038707733154297</v>
      </c>
    </row>
    <row r="260" spans="1:24" x14ac:dyDescent="0.45">
      <c r="A260">
        <v>2005</v>
      </c>
      <c r="B260" t="s">
        <v>195</v>
      </c>
      <c r="C260" t="s">
        <v>79</v>
      </c>
      <c r="D260">
        <v>8</v>
      </c>
      <c r="E260">
        <v>13</v>
      </c>
      <c r="F260">
        <v>0</v>
      </c>
      <c r="G260">
        <v>33</v>
      </c>
      <c r="H260">
        <v>33</v>
      </c>
      <c r="I260">
        <f t="shared" ref="I260:I323" si="14">SUM(D260:E260)</f>
        <v>21</v>
      </c>
      <c r="J260" s="2">
        <f t="shared" ref="J260:J323" si="15">I260/H260</f>
        <v>0.63636363636363635</v>
      </c>
      <c r="K260">
        <v>210</v>
      </c>
      <c r="L260" s="1">
        <f t="shared" si="13"/>
        <v>6.3636363636363633</v>
      </c>
      <c r="M260">
        <v>3.9857139961087098</v>
      </c>
      <c r="N260">
        <v>2.09999984741212</v>
      </c>
      <c r="O260">
        <v>0.98571421409140303</v>
      </c>
      <c r="P260">
        <v>0.29288702928870203</v>
      </c>
      <c r="Q260">
        <v>0.66849101</v>
      </c>
      <c r="R260">
        <v>0.51249999999999996</v>
      </c>
      <c r="S260">
        <v>0.105022831</v>
      </c>
      <c r="U260">
        <v>4.5428568127690703</v>
      </c>
      <c r="V260">
        <v>4.3438405936969904</v>
      </c>
      <c r="W260">
        <v>4.3583702966954503</v>
      </c>
      <c r="X260">
        <v>2.5545966625213601</v>
      </c>
    </row>
    <row r="261" spans="1:24" x14ac:dyDescent="0.45">
      <c r="A261">
        <v>2005</v>
      </c>
      <c r="B261" t="s">
        <v>176</v>
      </c>
      <c r="C261" t="s">
        <v>95</v>
      </c>
      <c r="D261">
        <v>15</v>
      </c>
      <c r="E261">
        <v>12</v>
      </c>
      <c r="F261">
        <v>0</v>
      </c>
      <c r="G261">
        <v>35</v>
      </c>
      <c r="H261">
        <v>35</v>
      </c>
      <c r="I261">
        <f t="shared" si="14"/>
        <v>27</v>
      </c>
      <c r="J261" s="2">
        <f t="shared" si="15"/>
        <v>0.77142857142857146</v>
      </c>
      <c r="K261">
        <v>209.1</v>
      </c>
      <c r="L261" s="1">
        <f t="shared" si="13"/>
        <v>5.9742857142857142</v>
      </c>
      <c r="M261">
        <v>5.0732489007110502</v>
      </c>
      <c r="N261">
        <v>2.7085989893626699</v>
      </c>
      <c r="O261">
        <v>1.20382177305007</v>
      </c>
      <c r="P261">
        <v>0.29059829059829001</v>
      </c>
      <c r="Q261">
        <v>0.66971080999999999</v>
      </c>
      <c r="R261">
        <v>0.42638888800000002</v>
      </c>
      <c r="S261">
        <v>0.108527131</v>
      </c>
      <c r="U261">
        <v>4.9012743617038899</v>
      </c>
      <c r="V261">
        <v>4.6346810045327196</v>
      </c>
      <c r="W261">
        <v>4.5957057665953496</v>
      </c>
      <c r="X261">
        <v>2.0234282016754102</v>
      </c>
    </row>
    <row r="262" spans="1:24" x14ac:dyDescent="0.45">
      <c r="A262">
        <v>2005</v>
      </c>
      <c r="B262" t="s">
        <v>32</v>
      </c>
      <c r="C262" t="s">
        <v>33</v>
      </c>
      <c r="D262">
        <v>12</v>
      </c>
      <c r="E262">
        <v>15</v>
      </c>
      <c r="F262">
        <v>0</v>
      </c>
      <c r="G262">
        <v>35</v>
      </c>
      <c r="H262">
        <v>35</v>
      </c>
      <c r="I262">
        <f t="shared" si="14"/>
        <v>27</v>
      </c>
      <c r="J262" s="2">
        <f t="shared" si="15"/>
        <v>0.77142857142857146</v>
      </c>
      <c r="K262">
        <v>222</v>
      </c>
      <c r="L262" s="1">
        <f t="shared" si="13"/>
        <v>6.3428571428571425</v>
      </c>
      <c r="M262">
        <v>5.9189185120922101</v>
      </c>
      <c r="N262">
        <v>2.22972957647309</v>
      </c>
      <c r="O262">
        <v>1.1351350571135701</v>
      </c>
      <c r="P262">
        <v>0.27857142857142803</v>
      </c>
      <c r="Q262">
        <v>0.69729286000000001</v>
      </c>
      <c r="R262">
        <v>0.63120567299999997</v>
      </c>
      <c r="S262">
        <v>0.18918918900000001</v>
      </c>
      <c r="U262">
        <v>3.6081078601110002</v>
      </c>
      <c r="V262">
        <v>4.1551662231902302</v>
      </c>
      <c r="W262">
        <v>3.4350128974368599</v>
      </c>
      <c r="X262">
        <v>2.77969050407409</v>
      </c>
    </row>
    <row r="263" spans="1:24" x14ac:dyDescent="0.45">
      <c r="A263">
        <v>2005</v>
      </c>
      <c r="B263" t="s">
        <v>196</v>
      </c>
      <c r="C263" t="s">
        <v>58</v>
      </c>
      <c r="D263">
        <v>15</v>
      </c>
      <c r="E263">
        <v>8</v>
      </c>
      <c r="F263">
        <v>0</v>
      </c>
      <c r="G263">
        <v>31</v>
      </c>
      <c r="H263">
        <v>31</v>
      </c>
      <c r="I263">
        <f t="shared" si="14"/>
        <v>23</v>
      </c>
      <c r="J263" s="2">
        <f t="shared" si="15"/>
        <v>0.74193548387096775</v>
      </c>
      <c r="K263">
        <v>217</v>
      </c>
      <c r="L263" s="1">
        <f t="shared" si="13"/>
        <v>7</v>
      </c>
      <c r="M263">
        <v>8.6267281105990694</v>
      </c>
      <c r="N263">
        <v>1.9493087557603599</v>
      </c>
      <c r="O263">
        <v>0.78801843317972298</v>
      </c>
      <c r="P263">
        <v>0.247787610619469</v>
      </c>
      <c r="Q263">
        <v>0.76881133999999995</v>
      </c>
      <c r="R263">
        <v>0.378091872</v>
      </c>
      <c r="S263">
        <v>7.5098814E-2</v>
      </c>
      <c r="U263">
        <v>2.8202764976958501</v>
      </c>
      <c r="V263">
        <v>2.9462984471826501</v>
      </c>
      <c r="W263">
        <v>3.41609124596217</v>
      </c>
      <c r="X263">
        <v>6.1066560745239196</v>
      </c>
    </row>
    <row r="264" spans="1:24" x14ac:dyDescent="0.45">
      <c r="A264">
        <v>2005</v>
      </c>
      <c r="B264" t="s">
        <v>34</v>
      </c>
      <c r="C264" t="s">
        <v>35</v>
      </c>
      <c r="D264">
        <v>16</v>
      </c>
      <c r="E264">
        <v>12</v>
      </c>
      <c r="F264">
        <v>0</v>
      </c>
      <c r="G264">
        <v>33</v>
      </c>
      <c r="H264">
        <v>33</v>
      </c>
      <c r="I264">
        <f t="shared" si="14"/>
        <v>28</v>
      </c>
      <c r="J264" s="2">
        <f t="shared" si="15"/>
        <v>0.84848484848484851</v>
      </c>
      <c r="K264">
        <v>225.1</v>
      </c>
      <c r="L264" s="1">
        <f t="shared" si="13"/>
        <v>6.8212121212121213</v>
      </c>
      <c r="M264">
        <v>6.03106481648891</v>
      </c>
      <c r="N264">
        <v>2.7159762087499701</v>
      </c>
      <c r="O264">
        <v>1.39792893097425</v>
      </c>
      <c r="P264">
        <v>0.25811209439527999</v>
      </c>
      <c r="Q264">
        <v>0.73333333000000001</v>
      </c>
      <c r="R264">
        <v>0.41442715699999999</v>
      </c>
      <c r="S264">
        <v>0.119453924</v>
      </c>
      <c r="U264">
        <v>4.1538459663234901</v>
      </c>
      <c r="V264">
        <v>4.7508003187114403</v>
      </c>
      <c r="W264">
        <v>4.5249758312660102</v>
      </c>
      <c r="X264">
        <v>1.7990039587020801</v>
      </c>
    </row>
    <row r="265" spans="1:24" x14ac:dyDescent="0.45">
      <c r="A265">
        <v>2005</v>
      </c>
      <c r="B265" t="s">
        <v>36</v>
      </c>
      <c r="C265" t="s">
        <v>37</v>
      </c>
      <c r="D265">
        <v>16</v>
      </c>
      <c r="E265">
        <v>8</v>
      </c>
      <c r="F265">
        <v>0</v>
      </c>
      <c r="G265">
        <v>33</v>
      </c>
      <c r="H265">
        <v>33</v>
      </c>
      <c r="I265">
        <f t="shared" si="14"/>
        <v>24</v>
      </c>
      <c r="J265" s="2">
        <f t="shared" si="15"/>
        <v>0.72727272727272729</v>
      </c>
      <c r="K265">
        <v>236.2</v>
      </c>
      <c r="L265" s="1">
        <f t="shared" si="13"/>
        <v>7.1575757575757573</v>
      </c>
      <c r="M265">
        <v>5.6661974266459403</v>
      </c>
      <c r="N265">
        <v>1.52112682594522</v>
      </c>
      <c r="O265">
        <v>0.76056341297260999</v>
      </c>
      <c r="P265">
        <v>0.29023746701846898</v>
      </c>
      <c r="Q265">
        <v>0.72265625</v>
      </c>
      <c r="R265">
        <v>0.45789473600000002</v>
      </c>
      <c r="S265">
        <v>8.0321285000000006E-2</v>
      </c>
      <c r="U265">
        <v>3.1183099931877001</v>
      </c>
      <c r="V265">
        <v>3.4172142817401299</v>
      </c>
      <c r="W265">
        <v>3.7697274789293398</v>
      </c>
      <c r="X265">
        <v>5.8760251998901296</v>
      </c>
    </row>
    <row r="266" spans="1:24" x14ac:dyDescent="0.45">
      <c r="A266">
        <v>2005</v>
      </c>
      <c r="B266" t="s">
        <v>38</v>
      </c>
      <c r="C266" t="s">
        <v>37</v>
      </c>
      <c r="D266">
        <v>18</v>
      </c>
      <c r="E266">
        <v>10</v>
      </c>
      <c r="F266">
        <v>0</v>
      </c>
      <c r="G266">
        <v>32</v>
      </c>
      <c r="H266">
        <v>32</v>
      </c>
      <c r="I266">
        <f t="shared" si="14"/>
        <v>28</v>
      </c>
      <c r="J266" s="2">
        <f t="shared" si="15"/>
        <v>0.875</v>
      </c>
      <c r="K266">
        <v>221</v>
      </c>
      <c r="L266" s="1">
        <f t="shared" si="13"/>
        <v>6.90625</v>
      </c>
      <c r="M266">
        <v>4.6832579185520302</v>
      </c>
      <c r="N266">
        <v>1.9140271493212599</v>
      </c>
      <c r="O266">
        <v>1.0588235294117601</v>
      </c>
      <c r="P266">
        <v>0.26345609065155801</v>
      </c>
      <c r="Q266">
        <v>0.75348431999999999</v>
      </c>
      <c r="R266">
        <v>0.46229050199999999</v>
      </c>
      <c r="S266">
        <v>0.116591928</v>
      </c>
      <c r="U266">
        <v>3.50226244343891</v>
      </c>
      <c r="V266">
        <v>4.2417506230902298</v>
      </c>
      <c r="W266">
        <v>4.1040499689622099</v>
      </c>
      <c r="X266">
        <v>3.5019552707672101</v>
      </c>
    </row>
    <row r="267" spans="1:24" x14ac:dyDescent="0.45">
      <c r="A267">
        <v>2005</v>
      </c>
      <c r="B267" t="s">
        <v>197</v>
      </c>
      <c r="C267" t="s">
        <v>35</v>
      </c>
      <c r="D267">
        <v>13</v>
      </c>
      <c r="E267">
        <v>6</v>
      </c>
      <c r="F267">
        <v>0</v>
      </c>
      <c r="G267">
        <v>32</v>
      </c>
      <c r="H267">
        <v>32</v>
      </c>
      <c r="I267">
        <f t="shared" si="14"/>
        <v>19</v>
      </c>
      <c r="J267" s="2">
        <f t="shared" si="15"/>
        <v>0.59375</v>
      </c>
      <c r="K267">
        <v>191</v>
      </c>
      <c r="L267" s="1">
        <f t="shared" si="13"/>
        <v>5.96875</v>
      </c>
      <c r="M267">
        <v>6.8795806022299999</v>
      </c>
      <c r="N267">
        <v>3.2041882256961598</v>
      </c>
      <c r="O267">
        <v>0.84816747150780802</v>
      </c>
      <c r="P267">
        <v>0.298969072164948</v>
      </c>
      <c r="Q267">
        <v>0.6937799</v>
      </c>
      <c r="R267">
        <v>0.453625632</v>
      </c>
      <c r="S267">
        <v>0.09</v>
      </c>
      <c r="U267">
        <v>4.5706802631254098</v>
      </c>
      <c r="V267">
        <v>4.0357378912156401</v>
      </c>
      <c r="W267">
        <v>4.2548262470968199</v>
      </c>
      <c r="X267">
        <v>2.6160261631011901</v>
      </c>
    </row>
    <row r="268" spans="1:24" x14ac:dyDescent="0.45">
      <c r="A268">
        <v>2005</v>
      </c>
      <c r="B268" t="s">
        <v>177</v>
      </c>
      <c r="C268" t="s">
        <v>67</v>
      </c>
      <c r="D268">
        <v>17</v>
      </c>
      <c r="E268">
        <v>13</v>
      </c>
      <c r="F268">
        <v>0</v>
      </c>
      <c r="G268">
        <v>35</v>
      </c>
      <c r="H268">
        <v>35</v>
      </c>
      <c r="I268">
        <f t="shared" si="14"/>
        <v>30</v>
      </c>
      <c r="J268" s="2">
        <f t="shared" si="15"/>
        <v>0.8571428571428571</v>
      </c>
      <c r="K268">
        <v>218.1</v>
      </c>
      <c r="L268" s="1">
        <f t="shared" si="13"/>
        <v>6.2314285714285713</v>
      </c>
      <c r="M268">
        <v>6.1419848759072497</v>
      </c>
      <c r="N268">
        <v>1.6900763752496399</v>
      </c>
      <c r="O268">
        <v>1.36030537520093</v>
      </c>
      <c r="P268">
        <v>0.27777777777777701</v>
      </c>
      <c r="Q268">
        <v>0.72710951999999995</v>
      </c>
      <c r="R268">
        <v>0.45743145699999999</v>
      </c>
      <c r="S268">
        <v>0.14537444899999999</v>
      </c>
      <c r="U268">
        <v>4.2045802506210697</v>
      </c>
      <c r="V268">
        <v>4.2520922634808702</v>
      </c>
      <c r="W268">
        <v>3.7211841886275701</v>
      </c>
      <c r="X268">
        <v>3.1463122367858798</v>
      </c>
    </row>
    <row r="269" spans="1:24" x14ac:dyDescent="0.45">
      <c r="A269">
        <v>2005</v>
      </c>
      <c r="B269" t="s">
        <v>198</v>
      </c>
      <c r="C269" t="s">
        <v>29</v>
      </c>
      <c r="D269">
        <v>11</v>
      </c>
      <c r="E269">
        <v>7</v>
      </c>
      <c r="F269">
        <v>0</v>
      </c>
      <c r="G269">
        <v>27</v>
      </c>
      <c r="H269">
        <v>27</v>
      </c>
      <c r="I269">
        <f t="shared" si="14"/>
        <v>18</v>
      </c>
      <c r="J269" s="2">
        <f t="shared" si="15"/>
        <v>0.66666666666666663</v>
      </c>
      <c r="K269">
        <v>166.2</v>
      </c>
      <c r="L269" s="1">
        <f t="shared" si="13"/>
        <v>6.155555555555555</v>
      </c>
      <c r="M269">
        <v>10.1519996901855</v>
      </c>
      <c r="N269">
        <v>3.1859999027709902</v>
      </c>
      <c r="O269">
        <v>1.3499999588012701</v>
      </c>
      <c r="P269">
        <v>0.27764705882352902</v>
      </c>
      <c r="Q269">
        <v>0.77777777999999997</v>
      </c>
      <c r="R269">
        <v>0.36926605499999998</v>
      </c>
      <c r="S269">
        <v>0.139664804</v>
      </c>
      <c r="U269">
        <v>3.67199988793945</v>
      </c>
      <c r="V269">
        <v>3.8480311408081</v>
      </c>
      <c r="W269">
        <v>3.3793235270406101</v>
      </c>
      <c r="X269">
        <v>2.94556331634521</v>
      </c>
    </row>
    <row r="270" spans="1:24" x14ac:dyDescent="0.45">
      <c r="A270">
        <v>2005</v>
      </c>
      <c r="B270" t="s">
        <v>40</v>
      </c>
      <c r="C270" t="s">
        <v>29</v>
      </c>
      <c r="D270">
        <v>14</v>
      </c>
      <c r="E270">
        <v>6</v>
      </c>
      <c r="F270">
        <v>0</v>
      </c>
      <c r="G270">
        <v>33</v>
      </c>
      <c r="H270">
        <v>33</v>
      </c>
      <c r="I270">
        <f t="shared" si="14"/>
        <v>20</v>
      </c>
      <c r="J270" s="2">
        <f t="shared" si="15"/>
        <v>0.60606060606060608</v>
      </c>
      <c r="K270">
        <v>223.1</v>
      </c>
      <c r="L270" s="1">
        <f t="shared" si="13"/>
        <v>6.7606060606060607</v>
      </c>
      <c r="M270">
        <v>8.1402986928523795</v>
      </c>
      <c r="N270">
        <v>3.4656717207193299</v>
      </c>
      <c r="O270">
        <v>0.84626867598960398</v>
      </c>
      <c r="P270">
        <v>0.25168918918918898</v>
      </c>
      <c r="Q270">
        <v>0.75021313000000001</v>
      </c>
      <c r="R270">
        <v>0.5</v>
      </c>
      <c r="S270">
        <v>0.12</v>
      </c>
      <c r="U270">
        <v>3.2641791788170398</v>
      </c>
      <c r="V270">
        <v>3.6961505844598799</v>
      </c>
      <c r="W270">
        <v>3.5545019740777701</v>
      </c>
      <c r="X270">
        <v>4.18672752380371</v>
      </c>
    </row>
    <row r="271" spans="1:24" x14ac:dyDescent="0.45">
      <c r="A271">
        <v>2005</v>
      </c>
      <c r="B271" t="s">
        <v>199</v>
      </c>
      <c r="C271" t="s">
        <v>39</v>
      </c>
      <c r="D271">
        <v>21</v>
      </c>
      <c r="E271">
        <v>8</v>
      </c>
      <c r="F271">
        <v>0</v>
      </c>
      <c r="G271">
        <v>33</v>
      </c>
      <c r="H271">
        <v>33</v>
      </c>
      <c r="I271">
        <f t="shared" si="14"/>
        <v>29</v>
      </c>
      <c r="J271" s="2">
        <f t="shared" si="15"/>
        <v>0.87878787878787878</v>
      </c>
      <c r="K271">
        <v>222.2</v>
      </c>
      <c r="L271" s="1">
        <f t="shared" si="13"/>
        <v>6.7333333333333334</v>
      </c>
      <c r="M271">
        <v>6.3458082382794103</v>
      </c>
      <c r="N271">
        <v>1.7380239123949901</v>
      </c>
      <c r="O271">
        <v>1.05089817958767</v>
      </c>
      <c r="P271">
        <v>0.27917282127031001</v>
      </c>
      <c r="Q271">
        <v>0.74799643999999998</v>
      </c>
      <c r="R271">
        <v>0.412191582</v>
      </c>
      <c r="S271">
        <v>9.5588234999999994E-2</v>
      </c>
      <c r="U271">
        <v>3.47604782478999</v>
      </c>
      <c r="V271">
        <v>3.7475760596373502</v>
      </c>
      <c r="W271">
        <v>3.9144191510517299</v>
      </c>
      <c r="X271">
        <v>4.0543270111083896</v>
      </c>
    </row>
    <row r="272" spans="1:24" x14ac:dyDescent="0.45">
      <c r="A272">
        <v>2005</v>
      </c>
      <c r="B272" t="s">
        <v>41</v>
      </c>
      <c r="C272" t="s">
        <v>88</v>
      </c>
      <c r="D272">
        <v>15</v>
      </c>
      <c r="E272">
        <v>10</v>
      </c>
      <c r="F272">
        <v>0</v>
      </c>
      <c r="G272">
        <v>31</v>
      </c>
      <c r="H272">
        <v>31</v>
      </c>
      <c r="I272">
        <f t="shared" si="14"/>
        <v>25</v>
      </c>
      <c r="J272" s="2">
        <f t="shared" si="15"/>
        <v>0.80645161290322576</v>
      </c>
      <c r="K272">
        <v>196.2</v>
      </c>
      <c r="L272" s="1">
        <f t="shared" si="13"/>
        <v>6.3290322580645162</v>
      </c>
      <c r="M272">
        <v>7.3677964196209196</v>
      </c>
      <c r="N272">
        <v>2.8372880622142702</v>
      </c>
      <c r="O272">
        <v>0.86949150293663102</v>
      </c>
      <c r="P272">
        <v>0.28919860627177701</v>
      </c>
      <c r="Q272">
        <v>0.71240106000000003</v>
      </c>
      <c r="R272">
        <v>0.49486301300000002</v>
      </c>
      <c r="S272">
        <v>0.106145251</v>
      </c>
      <c r="U272">
        <v>4.0271185399170299</v>
      </c>
      <c r="V272">
        <v>3.6912175893961598</v>
      </c>
      <c r="W272">
        <v>3.6906179046054799</v>
      </c>
      <c r="X272">
        <v>3.5678586959838801</v>
      </c>
    </row>
    <row r="273" spans="1:24" x14ac:dyDescent="0.45">
      <c r="A273">
        <v>2005</v>
      </c>
      <c r="B273" t="s">
        <v>178</v>
      </c>
      <c r="C273" t="s">
        <v>88</v>
      </c>
      <c r="D273">
        <v>15</v>
      </c>
      <c r="E273">
        <v>15</v>
      </c>
      <c r="F273">
        <v>0</v>
      </c>
      <c r="G273">
        <v>34</v>
      </c>
      <c r="H273">
        <v>34</v>
      </c>
      <c r="I273">
        <f t="shared" si="14"/>
        <v>30</v>
      </c>
      <c r="J273" s="2">
        <f t="shared" si="15"/>
        <v>0.88235294117647056</v>
      </c>
      <c r="K273">
        <v>210.2</v>
      </c>
      <c r="L273" s="1">
        <f t="shared" si="13"/>
        <v>6.1823529411764699</v>
      </c>
      <c r="M273">
        <v>5.08386100497962</v>
      </c>
      <c r="N273">
        <v>2.3924051788139402</v>
      </c>
      <c r="O273">
        <v>0.81170889995472995</v>
      </c>
      <c r="P273">
        <v>0.28674351585014402</v>
      </c>
      <c r="Q273">
        <v>0.62893082</v>
      </c>
      <c r="R273">
        <v>0.61702127600000001</v>
      </c>
      <c r="S273">
        <v>0.149606299</v>
      </c>
      <c r="U273">
        <v>4.48575971027614</v>
      </c>
      <c r="V273">
        <v>3.9599046291821298</v>
      </c>
      <c r="W273">
        <v>3.6189020812249102</v>
      </c>
      <c r="X273">
        <v>2.9293804168701101</v>
      </c>
    </row>
    <row r="274" spans="1:24" x14ac:dyDescent="0.45">
      <c r="A274">
        <v>2005</v>
      </c>
      <c r="B274" t="s">
        <v>200</v>
      </c>
      <c r="C274" t="s">
        <v>88</v>
      </c>
      <c r="D274">
        <v>11</v>
      </c>
      <c r="E274">
        <v>9</v>
      </c>
      <c r="F274">
        <v>0</v>
      </c>
      <c r="G274">
        <v>31</v>
      </c>
      <c r="H274">
        <v>31</v>
      </c>
      <c r="I274">
        <f t="shared" si="14"/>
        <v>20</v>
      </c>
      <c r="J274" s="2">
        <f t="shared" si="15"/>
        <v>0.64516129032258063</v>
      </c>
      <c r="K274">
        <v>181.2</v>
      </c>
      <c r="L274" s="1">
        <f t="shared" si="13"/>
        <v>5.8451612903225802</v>
      </c>
      <c r="M274">
        <v>5.1027521507122504</v>
      </c>
      <c r="N274">
        <v>2.37798158479794</v>
      </c>
      <c r="O274">
        <v>1.58532105653196</v>
      </c>
      <c r="P274">
        <v>0.26837606837606798</v>
      </c>
      <c r="Q274">
        <v>0.72149344000000004</v>
      </c>
      <c r="R274">
        <v>0.32786885199999999</v>
      </c>
      <c r="S274">
        <v>0.115942028</v>
      </c>
      <c r="U274">
        <v>4.6073393205460196</v>
      </c>
      <c r="V274">
        <v>5.0677375307637798</v>
      </c>
      <c r="W274">
        <v>4.8732456836762799</v>
      </c>
      <c r="X274">
        <v>0.80683851242065396</v>
      </c>
    </row>
    <row r="275" spans="1:24" x14ac:dyDescent="0.45">
      <c r="A275">
        <v>2005</v>
      </c>
      <c r="B275" t="s">
        <v>201</v>
      </c>
      <c r="C275" t="s">
        <v>75</v>
      </c>
      <c r="D275">
        <v>5</v>
      </c>
      <c r="E275">
        <v>16</v>
      </c>
      <c r="F275">
        <v>0</v>
      </c>
      <c r="G275">
        <v>32</v>
      </c>
      <c r="H275">
        <v>32</v>
      </c>
      <c r="I275">
        <f t="shared" si="14"/>
        <v>21</v>
      </c>
      <c r="J275" s="2">
        <f t="shared" si="15"/>
        <v>0.65625</v>
      </c>
      <c r="K275">
        <v>168.2</v>
      </c>
      <c r="L275" s="1">
        <f t="shared" si="13"/>
        <v>5.2562499999999996</v>
      </c>
      <c r="M275">
        <v>4.2687741886456498</v>
      </c>
      <c r="N275">
        <v>3.2549403188423098</v>
      </c>
      <c r="O275">
        <v>1.6541499981001899</v>
      </c>
      <c r="P275">
        <v>0.31385642737896402</v>
      </c>
      <c r="Q275">
        <v>0.60667751999999997</v>
      </c>
      <c r="R275">
        <v>0.36245954600000002</v>
      </c>
      <c r="S275">
        <v>0.124</v>
      </c>
      <c r="U275">
        <v>6.9901177339072502</v>
      </c>
      <c r="V275">
        <v>5.70580159309955</v>
      </c>
      <c r="W275">
        <v>5.3607859181871396</v>
      </c>
      <c r="X275">
        <v>-0.31955215334892201</v>
      </c>
    </row>
    <row r="276" spans="1:24" x14ac:dyDescent="0.45">
      <c r="A276">
        <v>2005</v>
      </c>
      <c r="B276" t="s">
        <v>180</v>
      </c>
      <c r="C276" t="s">
        <v>99</v>
      </c>
      <c r="D276">
        <v>5</v>
      </c>
      <c r="E276">
        <v>15</v>
      </c>
      <c r="F276">
        <v>0</v>
      </c>
      <c r="G276">
        <v>30</v>
      </c>
      <c r="H276">
        <v>30</v>
      </c>
      <c r="I276">
        <f t="shared" si="14"/>
        <v>20</v>
      </c>
      <c r="J276" s="2">
        <f t="shared" si="15"/>
        <v>0.66666666666666663</v>
      </c>
      <c r="K276">
        <v>178.1</v>
      </c>
      <c r="L276" s="1">
        <f t="shared" si="13"/>
        <v>5.9366666666666665</v>
      </c>
      <c r="M276">
        <v>5.0971968431928998</v>
      </c>
      <c r="N276">
        <v>2.8261685467208202</v>
      </c>
      <c r="O276">
        <v>0.90841131858883495</v>
      </c>
      <c r="P276">
        <v>0.29616724738675898</v>
      </c>
      <c r="Q276">
        <v>0.66123187999999999</v>
      </c>
      <c r="R276">
        <v>0.485915492</v>
      </c>
      <c r="S276">
        <v>0.105263157</v>
      </c>
      <c r="U276">
        <v>4.89532766128427</v>
      </c>
      <c r="V276">
        <v>4.1751714847760404</v>
      </c>
      <c r="W276">
        <v>4.18553537464323</v>
      </c>
      <c r="X276">
        <v>2.0906226634979199</v>
      </c>
    </row>
    <row r="277" spans="1:24" x14ac:dyDescent="0.45">
      <c r="A277">
        <v>2005</v>
      </c>
      <c r="B277" t="s">
        <v>181</v>
      </c>
      <c r="C277" t="s">
        <v>33</v>
      </c>
      <c r="D277">
        <v>14</v>
      </c>
      <c r="E277">
        <v>11</v>
      </c>
      <c r="F277">
        <v>0</v>
      </c>
      <c r="G277">
        <v>34</v>
      </c>
      <c r="H277">
        <v>34</v>
      </c>
      <c r="I277">
        <f t="shared" si="14"/>
        <v>25</v>
      </c>
      <c r="J277" s="2">
        <f t="shared" si="15"/>
        <v>0.73529411764705888</v>
      </c>
      <c r="K277">
        <v>224</v>
      </c>
      <c r="L277" s="1">
        <f t="shared" si="13"/>
        <v>6.5882352941176467</v>
      </c>
      <c r="M277">
        <v>6.3080352845849097</v>
      </c>
      <c r="N277">
        <v>1.72767845373981</v>
      </c>
      <c r="O277">
        <v>1.4062499042068199</v>
      </c>
      <c r="P277">
        <v>0.27326440177252498</v>
      </c>
      <c r="Q277">
        <v>0.73275862000000003</v>
      </c>
      <c r="R277">
        <v>0.40746054500000001</v>
      </c>
      <c r="S277">
        <v>0.13059701400000001</v>
      </c>
      <c r="U277">
        <v>4.2187497126204798</v>
      </c>
      <c r="V277">
        <v>4.4664596389751097</v>
      </c>
      <c r="W277">
        <v>4.08535912155999</v>
      </c>
      <c r="X277">
        <v>2.4495272636413499</v>
      </c>
    </row>
    <row r="278" spans="1:24" x14ac:dyDescent="0.45">
      <c r="A278">
        <v>2005</v>
      </c>
      <c r="B278" t="s">
        <v>42</v>
      </c>
      <c r="C278" t="s">
        <v>108</v>
      </c>
      <c r="D278">
        <v>15</v>
      </c>
      <c r="E278">
        <v>8</v>
      </c>
      <c r="F278">
        <v>0</v>
      </c>
      <c r="G278">
        <v>29</v>
      </c>
      <c r="H278">
        <v>29</v>
      </c>
      <c r="I278">
        <f t="shared" si="14"/>
        <v>23</v>
      </c>
      <c r="J278" s="2">
        <f t="shared" si="15"/>
        <v>0.7931034482758621</v>
      </c>
      <c r="K278">
        <v>178.2</v>
      </c>
      <c r="L278" s="1">
        <f t="shared" si="13"/>
        <v>6.1448275862068957</v>
      </c>
      <c r="M278">
        <v>8.3619407746010808</v>
      </c>
      <c r="N278">
        <v>2.9216419573907402</v>
      </c>
      <c r="O278">
        <v>0.70522392074948903</v>
      </c>
      <c r="P278">
        <v>0.28719008264462798</v>
      </c>
      <c r="Q278">
        <v>0.72076613</v>
      </c>
      <c r="R278">
        <v>0.42650103499999997</v>
      </c>
      <c r="S278">
        <v>8.1871344999999998E-2</v>
      </c>
      <c r="U278">
        <v>3.37500019215826</v>
      </c>
      <c r="V278">
        <v>3.27189685205862</v>
      </c>
      <c r="W278">
        <v>3.5732861984094701</v>
      </c>
      <c r="X278">
        <v>4.2179179191589302</v>
      </c>
    </row>
    <row r="279" spans="1:24" x14ac:dyDescent="0.45">
      <c r="A279">
        <v>2005</v>
      </c>
      <c r="B279" t="s">
        <v>43</v>
      </c>
      <c r="C279" t="s">
        <v>108</v>
      </c>
      <c r="D279">
        <v>12</v>
      </c>
      <c r="E279">
        <v>12</v>
      </c>
      <c r="F279">
        <v>0</v>
      </c>
      <c r="G279">
        <v>32</v>
      </c>
      <c r="H279">
        <v>32</v>
      </c>
      <c r="I279">
        <f t="shared" si="14"/>
        <v>24</v>
      </c>
      <c r="J279" s="2">
        <f t="shared" si="15"/>
        <v>0.75</v>
      </c>
      <c r="K279">
        <v>209</v>
      </c>
      <c r="L279" s="1">
        <f t="shared" si="13"/>
        <v>6.53125</v>
      </c>
      <c r="M279">
        <v>8.5263164119677608</v>
      </c>
      <c r="N279">
        <v>3.4019141239669302</v>
      </c>
      <c r="O279">
        <v>0.51674644921016699</v>
      </c>
      <c r="P279">
        <v>0.29809358752166298</v>
      </c>
      <c r="Q279">
        <v>0.68325433999999996</v>
      </c>
      <c r="R279">
        <v>0.58434782600000001</v>
      </c>
      <c r="S279">
        <v>9.375E-2</v>
      </c>
      <c r="U279">
        <v>3.4449763280677801</v>
      </c>
      <c r="V279">
        <v>3.10615557427835</v>
      </c>
      <c r="W279">
        <v>3.2044396138101501</v>
      </c>
      <c r="X279">
        <v>4.95178174972534</v>
      </c>
    </row>
    <row r="280" spans="1:24" x14ac:dyDescent="0.45">
      <c r="A280">
        <v>2005</v>
      </c>
      <c r="B280" t="s">
        <v>146</v>
      </c>
      <c r="C280" t="s">
        <v>33</v>
      </c>
      <c r="D280">
        <v>7</v>
      </c>
      <c r="E280">
        <v>9</v>
      </c>
      <c r="F280">
        <v>0</v>
      </c>
      <c r="G280">
        <v>29</v>
      </c>
      <c r="H280">
        <v>29</v>
      </c>
      <c r="I280">
        <f t="shared" si="14"/>
        <v>16</v>
      </c>
      <c r="J280" s="2">
        <f t="shared" si="15"/>
        <v>0.55172413793103448</v>
      </c>
      <c r="K280">
        <v>175.1</v>
      </c>
      <c r="L280" s="1">
        <f t="shared" si="13"/>
        <v>6.0379310344827584</v>
      </c>
      <c r="M280">
        <v>6.2623575961140503</v>
      </c>
      <c r="N280">
        <v>2.1045627986940598</v>
      </c>
      <c r="O280">
        <v>0.87262359945851597</v>
      </c>
      <c r="P280">
        <v>0.302702702702702</v>
      </c>
      <c r="Q280">
        <v>0.73586744999999998</v>
      </c>
      <c r="R280">
        <v>0.46594982000000001</v>
      </c>
      <c r="S280">
        <v>9.0909089999999998E-2</v>
      </c>
      <c r="U280">
        <v>3.9011407975792398</v>
      </c>
      <c r="V280">
        <v>3.6417041879131098</v>
      </c>
      <c r="W280">
        <v>3.8522511360024598</v>
      </c>
      <c r="X280">
        <v>3.4942593574523899</v>
      </c>
    </row>
    <row r="281" spans="1:24" x14ac:dyDescent="0.45">
      <c r="A281">
        <v>2005</v>
      </c>
      <c r="B281" t="s">
        <v>48</v>
      </c>
      <c r="C281" t="s">
        <v>49</v>
      </c>
      <c r="D281">
        <v>20</v>
      </c>
      <c r="E281">
        <v>12</v>
      </c>
      <c r="F281">
        <v>0</v>
      </c>
      <c r="G281">
        <v>35</v>
      </c>
      <c r="H281">
        <v>35</v>
      </c>
      <c r="I281">
        <f t="shared" si="14"/>
        <v>32</v>
      </c>
      <c r="J281" s="2">
        <f t="shared" si="15"/>
        <v>0.91428571428571426</v>
      </c>
      <c r="K281">
        <v>241.2</v>
      </c>
      <c r="L281" s="1">
        <f t="shared" si="13"/>
        <v>6.8914285714285715</v>
      </c>
      <c r="M281">
        <v>6.8524136488833998</v>
      </c>
      <c r="N281">
        <v>1.7875861692739301</v>
      </c>
      <c r="O281">
        <v>0.67034481347772401</v>
      </c>
      <c r="P281">
        <v>0.30241935483870902</v>
      </c>
      <c r="Q281">
        <v>0.78159239999999996</v>
      </c>
      <c r="R281">
        <v>0.49059139699999998</v>
      </c>
      <c r="S281">
        <v>8.2949307999999999E-2</v>
      </c>
      <c r="U281">
        <v>2.9420689035966698</v>
      </c>
      <c r="V281">
        <v>3.1607208182880302</v>
      </c>
      <c r="W281">
        <v>3.43089782939435</v>
      </c>
      <c r="X281">
        <v>6.0508942604064897</v>
      </c>
    </row>
    <row r="282" spans="1:24" x14ac:dyDescent="0.45">
      <c r="A282">
        <v>2005</v>
      </c>
      <c r="B282" t="s">
        <v>52</v>
      </c>
      <c r="C282" t="s">
        <v>39</v>
      </c>
      <c r="D282">
        <v>12</v>
      </c>
      <c r="E282">
        <v>11</v>
      </c>
      <c r="F282">
        <v>0</v>
      </c>
      <c r="G282">
        <v>31</v>
      </c>
      <c r="H282">
        <v>31</v>
      </c>
      <c r="I282">
        <f t="shared" si="14"/>
        <v>23</v>
      </c>
      <c r="J282" s="2">
        <f t="shared" si="15"/>
        <v>0.74193548387096775</v>
      </c>
      <c r="K282">
        <v>204.1</v>
      </c>
      <c r="L282" s="1">
        <f t="shared" si="13"/>
        <v>6.5838709677419356</v>
      </c>
      <c r="M282">
        <v>4.4926588301711696</v>
      </c>
      <c r="N282">
        <v>1.2332788945567901</v>
      </c>
      <c r="O282">
        <v>0.96900484572319501</v>
      </c>
      <c r="P282">
        <v>0.28404099560761298</v>
      </c>
      <c r="Q282">
        <v>0.70844686999999995</v>
      </c>
      <c r="R282">
        <v>0.37794117599999999</v>
      </c>
      <c r="S282">
        <v>7.6388888000000002E-2</v>
      </c>
      <c r="U282">
        <v>3.7438823584759802</v>
      </c>
      <c r="V282">
        <v>3.93520240925967</v>
      </c>
      <c r="W282">
        <v>4.4794996067081501</v>
      </c>
      <c r="X282">
        <v>3.3203568458557098</v>
      </c>
    </row>
    <row r="283" spans="1:24" x14ac:dyDescent="0.45">
      <c r="A283">
        <v>2005</v>
      </c>
      <c r="B283" t="s">
        <v>53</v>
      </c>
      <c r="C283" t="s">
        <v>47</v>
      </c>
      <c r="D283">
        <v>16</v>
      </c>
      <c r="E283">
        <v>10</v>
      </c>
      <c r="F283">
        <v>0</v>
      </c>
      <c r="G283">
        <v>32</v>
      </c>
      <c r="H283">
        <v>32</v>
      </c>
      <c r="I283">
        <f t="shared" si="14"/>
        <v>26</v>
      </c>
      <c r="J283" s="2">
        <f t="shared" si="15"/>
        <v>0.8125</v>
      </c>
      <c r="K283">
        <v>194.1</v>
      </c>
      <c r="L283" s="1">
        <f t="shared" si="13"/>
        <v>6.0656249999999998</v>
      </c>
      <c r="M283">
        <v>5.2795884743741404</v>
      </c>
      <c r="N283">
        <v>2.9176673147857102</v>
      </c>
      <c r="O283">
        <v>1.11149231039455</v>
      </c>
      <c r="P283">
        <v>0.29073482428114999</v>
      </c>
      <c r="Q283">
        <v>0.75495049999999997</v>
      </c>
      <c r="R283">
        <v>0.46337579600000001</v>
      </c>
      <c r="S283">
        <v>0.1182266</v>
      </c>
      <c r="U283">
        <v>3.5660378291825299</v>
      </c>
      <c r="V283">
        <v>4.5328956996692504</v>
      </c>
      <c r="W283">
        <v>4.3681456139133896</v>
      </c>
      <c r="X283">
        <v>1.7505954504012999</v>
      </c>
    </row>
    <row r="284" spans="1:24" x14ac:dyDescent="0.45">
      <c r="A284">
        <v>2005</v>
      </c>
      <c r="B284" t="s">
        <v>56</v>
      </c>
      <c r="C284" t="s">
        <v>115</v>
      </c>
      <c r="D284">
        <v>9</v>
      </c>
      <c r="E284">
        <v>13</v>
      </c>
      <c r="F284">
        <v>0</v>
      </c>
      <c r="G284">
        <v>30</v>
      </c>
      <c r="H284">
        <v>30</v>
      </c>
      <c r="I284">
        <f t="shared" si="14"/>
        <v>22</v>
      </c>
      <c r="J284" s="2">
        <f t="shared" si="15"/>
        <v>0.73333333333333328</v>
      </c>
      <c r="K284">
        <v>176.2</v>
      </c>
      <c r="L284" s="1">
        <f t="shared" si="13"/>
        <v>5.8733333333333331</v>
      </c>
      <c r="M284">
        <v>4.3811323277387704</v>
      </c>
      <c r="N284">
        <v>2.2415095630291302</v>
      </c>
      <c r="O284">
        <v>1.0698113823548101</v>
      </c>
      <c r="P284">
        <v>0.31281198003327698</v>
      </c>
      <c r="Q284">
        <v>0.76526225000000003</v>
      </c>
      <c r="R284">
        <v>0.44155844100000002</v>
      </c>
      <c r="S284">
        <v>0.100961538</v>
      </c>
      <c r="U284">
        <v>4.1773587310997504</v>
      </c>
      <c r="V284">
        <v>4.4917293640250797</v>
      </c>
      <c r="W284">
        <v>4.5702937901845999</v>
      </c>
      <c r="X284">
        <v>1.6926256418228101</v>
      </c>
    </row>
    <row r="285" spans="1:24" x14ac:dyDescent="0.45">
      <c r="A285">
        <v>2005</v>
      </c>
      <c r="B285" t="s">
        <v>202</v>
      </c>
      <c r="C285" t="s">
        <v>71</v>
      </c>
      <c r="D285">
        <v>8</v>
      </c>
      <c r="E285">
        <v>15</v>
      </c>
      <c r="F285">
        <v>0</v>
      </c>
      <c r="G285">
        <v>34</v>
      </c>
      <c r="H285">
        <v>34</v>
      </c>
      <c r="I285">
        <f t="shared" si="14"/>
        <v>23</v>
      </c>
      <c r="J285" s="2">
        <f t="shared" si="15"/>
        <v>0.67647058823529416</v>
      </c>
      <c r="K285">
        <v>186.1</v>
      </c>
      <c r="L285" s="1">
        <f t="shared" si="13"/>
        <v>5.473529411764706</v>
      </c>
      <c r="M285">
        <v>5.9409661729015202</v>
      </c>
      <c r="N285">
        <v>2.5116279755356001</v>
      </c>
      <c r="O285">
        <v>1.9320215196427699</v>
      </c>
      <c r="P285">
        <v>0.31121642969984198</v>
      </c>
      <c r="Q285">
        <v>0.64583332999999998</v>
      </c>
      <c r="R285">
        <v>0.323708206</v>
      </c>
      <c r="S285">
        <v>0.130718954</v>
      </c>
      <c r="U285">
        <v>6.4722720908032798</v>
      </c>
      <c r="V285">
        <v>5.4404247920735704</v>
      </c>
      <c r="W285">
        <v>4.91472278499017</v>
      </c>
      <c r="X285">
        <v>0.53498190641403198</v>
      </c>
    </row>
    <row r="286" spans="1:24" x14ac:dyDescent="0.45">
      <c r="A286">
        <v>2005</v>
      </c>
      <c r="B286" t="s">
        <v>182</v>
      </c>
      <c r="C286" t="s">
        <v>115</v>
      </c>
      <c r="D286">
        <v>9</v>
      </c>
      <c r="E286">
        <v>12</v>
      </c>
      <c r="F286">
        <v>0</v>
      </c>
      <c r="G286">
        <v>31</v>
      </c>
      <c r="H286">
        <v>31</v>
      </c>
      <c r="I286">
        <f t="shared" si="14"/>
        <v>21</v>
      </c>
      <c r="J286" s="2">
        <f t="shared" si="15"/>
        <v>0.67741935483870963</v>
      </c>
      <c r="K286">
        <v>200.2</v>
      </c>
      <c r="L286" s="1">
        <f t="shared" si="13"/>
        <v>6.4580645161290322</v>
      </c>
      <c r="M286">
        <v>5.2475085716632099</v>
      </c>
      <c r="N286">
        <v>1.03156151408763</v>
      </c>
      <c r="O286">
        <v>1.4800665202126999</v>
      </c>
      <c r="P286">
        <v>0.27803379416282598</v>
      </c>
      <c r="Q286">
        <v>0.73811930999999997</v>
      </c>
      <c r="R286">
        <v>0.421828908</v>
      </c>
      <c r="S286">
        <v>0.126436781</v>
      </c>
      <c r="U286">
        <v>4.03654505512554</v>
      </c>
      <c r="V286">
        <v>4.4402970188060102</v>
      </c>
      <c r="W286">
        <v>4.09633789426554</v>
      </c>
      <c r="X286">
        <v>2.1832115650177002</v>
      </c>
    </row>
    <row r="287" spans="1:24" x14ac:dyDescent="0.45">
      <c r="A287">
        <v>2005</v>
      </c>
      <c r="B287" t="s">
        <v>57</v>
      </c>
      <c r="C287" t="s">
        <v>115</v>
      </c>
      <c r="D287">
        <v>16</v>
      </c>
      <c r="E287">
        <v>7</v>
      </c>
      <c r="F287">
        <v>0</v>
      </c>
      <c r="G287">
        <v>33</v>
      </c>
      <c r="H287">
        <v>33</v>
      </c>
      <c r="I287">
        <f t="shared" si="14"/>
        <v>23</v>
      </c>
      <c r="J287" s="2">
        <f t="shared" si="15"/>
        <v>0.69696969696969702</v>
      </c>
      <c r="K287">
        <v>231.2</v>
      </c>
      <c r="L287" s="1">
        <f t="shared" si="13"/>
        <v>7.0060606060606059</v>
      </c>
      <c r="M287">
        <v>9.2460435714630993</v>
      </c>
      <c r="N287">
        <v>1.7482015156127699</v>
      </c>
      <c r="O287">
        <v>0.85467629652179899</v>
      </c>
      <c r="P287">
        <v>0.26158940397350899</v>
      </c>
      <c r="Q287">
        <v>0.76331967000000001</v>
      </c>
      <c r="R287">
        <v>0.393739703</v>
      </c>
      <c r="S287">
        <v>8.3969464999999993E-2</v>
      </c>
      <c r="U287">
        <v>2.8748202701187799</v>
      </c>
      <c r="V287">
        <v>2.7955707245658798</v>
      </c>
      <c r="W287">
        <v>3.1208575096596101</v>
      </c>
      <c r="X287">
        <v>7.0583853721618599</v>
      </c>
    </row>
    <row r="288" spans="1:24" x14ac:dyDescent="0.45">
      <c r="A288">
        <v>2005</v>
      </c>
      <c r="B288" t="s">
        <v>203</v>
      </c>
      <c r="C288" t="s">
        <v>95</v>
      </c>
      <c r="D288">
        <v>13</v>
      </c>
      <c r="E288">
        <v>10</v>
      </c>
      <c r="F288">
        <v>0</v>
      </c>
      <c r="G288">
        <v>32</v>
      </c>
      <c r="H288">
        <v>32</v>
      </c>
      <c r="I288">
        <f t="shared" si="14"/>
        <v>23</v>
      </c>
      <c r="J288" s="2">
        <f t="shared" si="15"/>
        <v>0.71875</v>
      </c>
      <c r="K288">
        <v>192.1</v>
      </c>
      <c r="L288" s="1">
        <f t="shared" si="13"/>
        <v>6.0031249999999998</v>
      </c>
      <c r="M288">
        <v>6.0831890690157602</v>
      </c>
      <c r="N288">
        <v>2.9012132482998201</v>
      </c>
      <c r="O288">
        <v>1.49740038621926</v>
      </c>
      <c r="P288">
        <v>0.25778546712802702</v>
      </c>
      <c r="Q288">
        <v>0.77220076999999998</v>
      </c>
      <c r="R288">
        <v>0.377740303</v>
      </c>
      <c r="S288">
        <v>0.13389121300000001</v>
      </c>
      <c r="U288">
        <v>3.83708848968686</v>
      </c>
      <c r="V288">
        <v>4.9385754109200901</v>
      </c>
      <c r="W288">
        <v>4.4895415642950098</v>
      </c>
      <c r="X288">
        <v>1.6127299070358201</v>
      </c>
    </row>
    <row r="289" spans="1:24" x14ac:dyDescent="0.45">
      <c r="A289">
        <v>2005</v>
      </c>
      <c r="B289" t="s">
        <v>204</v>
      </c>
      <c r="C289" t="s">
        <v>27</v>
      </c>
      <c r="D289">
        <v>11</v>
      </c>
      <c r="E289">
        <v>9</v>
      </c>
      <c r="F289">
        <v>0</v>
      </c>
      <c r="G289">
        <v>29</v>
      </c>
      <c r="H289">
        <v>29</v>
      </c>
      <c r="I289">
        <f t="shared" si="14"/>
        <v>20</v>
      </c>
      <c r="J289" s="2">
        <f t="shared" si="15"/>
        <v>0.68965517241379315</v>
      </c>
      <c r="K289">
        <v>172.2</v>
      </c>
      <c r="L289" s="1">
        <f t="shared" si="13"/>
        <v>5.9379310344827578</v>
      </c>
      <c r="M289">
        <v>4.8996141882709603</v>
      </c>
      <c r="N289">
        <v>2.81467198049608</v>
      </c>
      <c r="O289">
        <v>1.14671821427618</v>
      </c>
      <c r="P289">
        <v>0.27923211169284401</v>
      </c>
      <c r="Q289">
        <v>0.73006724000000001</v>
      </c>
      <c r="R289">
        <v>0.39652173899999998</v>
      </c>
      <c r="S289">
        <v>0.100456621</v>
      </c>
      <c r="U289">
        <v>4.1698844155497499</v>
      </c>
      <c r="V289">
        <v>4.5779463157751099</v>
      </c>
      <c r="W289">
        <v>4.6709071582289399</v>
      </c>
      <c r="X289">
        <v>1.4832459688186601</v>
      </c>
    </row>
    <row r="290" spans="1:24" x14ac:dyDescent="0.45">
      <c r="A290">
        <v>2005</v>
      </c>
      <c r="B290" t="s">
        <v>59</v>
      </c>
      <c r="C290" t="s">
        <v>25</v>
      </c>
      <c r="D290">
        <v>11</v>
      </c>
      <c r="E290">
        <v>15</v>
      </c>
      <c r="F290">
        <v>0</v>
      </c>
      <c r="G290">
        <v>33</v>
      </c>
      <c r="H290">
        <v>33</v>
      </c>
      <c r="I290">
        <f t="shared" si="14"/>
        <v>26</v>
      </c>
      <c r="J290" s="2">
        <f t="shared" si="15"/>
        <v>0.78787878787878785</v>
      </c>
      <c r="K290">
        <v>215.2</v>
      </c>
      <c r="L290" s="1">
        <f t="shared" si="13"/>
        <v>6.5212121212121206</v>
      </c>
      <c r="M290">
        <v>8.0123645714698899</v>
      </c>
      <c r="N290">
        <v>1.91962901191466</v>
      </c>
      <c r="O290">
        <v>1.46058729167419</v>
      </c>
      <c r="P290">
        <v>0.300319488817891</v>
      </c>
      <c r="Q290">
        <v>0.72</v>
      </c>
      <c r="R290">
        <v>0.42295597400000001</v>
      </c>
      <c r="S290">
        <v>0.16279069700000001</v>
      </c>
      <c r="U290">
        <v>4.423492940499</v>
      </c>
      <c r="V290">
        <v>4.0586710179338601</v>
      </c>
      <c r="W290">
        <v>3.3238997227358502</v>
      </c>
      <c r="X290">
        <v>3.49614977836608</v>
      </c>
    </row>
    <row r="291" spans="1:24" x14ac:dyDescent="0.45">
      <c r="A291">
        <v>2005</v>
      </c>
      <c r="B291" t="s">
        <v>205</v>
      </c>
      <c r="C291" t="s">
        <v>71</v>
      </c>
      <c r="D291">
        <v>10</v>
      </c>
      <c r="E291">
        <v>11</v>
      </c>
      <c r="F291">
        <v>0</v>
      </c>
      <c r="G291">
        <v>29</v>
      </c>
      <c r="H291">
        <v>29</v>
      </c>
      <c r="I291">
        <f t="shared" si="14"/>
        <v>21</v>
      </c>
      <c r="J291" s="2">
        <f t="shared" si="15"/>
        <v>0.72413793103448276</v>
      </c>
      <c r="K291">
        <v>166.2</v>
      </c>
      <c r="L291" s="1">
        <f t="shared" si="13"/>
        <v>5.7310344827586199</v>
      </c>
      <c r="M291">
        <v>6.5339992023926703</v>
      </c>
      <c r="N291">
        <v>3.07799962426762</v>
      </c>
      <c r="O291">
        <v>1.2959998417968901</v>
      </c>
      <c r="P291">
        <v>0.29501915708812199</v>
      </c>
      <c r="Q291">
        <v>0.73416506999999998</v>
      </c>
      <c r="R291">
        <v>0.34651600700000001</v>
      </c>
      <c r="S291">
        <v>0.102127659</v>
      </c>
      <c r="U291">
        <v>4.2119994858399004</v>
      </c>
      <c r="V291">
        <v>4.5920309741821503</v>
      </c>
      <c r="W291">
        <v>4.6647444144861199</v>
      </c>
      <c r="X291">
        <v>2.04452157020568</v>
      </c>
    </row>
    <row r="292" spans="1:24" x14ac:dyDescent="0.45">
      <c r="A292">
        <v>2005</v>
      </c>
      <c r="B292" t="s">
        <v>206</v>
      </c>
      <c r="C292" t="s">
        <v>49</v>
      </c>
      <c r="D292">
        <v>13</v>
      </c>
      <c r="E292">
        <v>8</v>
      </c>
      <c r="F292">
        <v>0</v>
      </c>
      <c r="G292">
        <v>32</v>
      </c>
      <c r="H292">
        <v>32</v>
      </c>
      <c r="I292">
        <f t="shared" si="14"/>
        <v>21</v>
      </c>
      <c r="J292" s="2">
        <f t="shared" si="15"/>
        <v>0.65625</v>
      </c>
      <c r="K292">
        <v>211.1</v>
      </c>
      <c r="L292" s="1">
        <f t="shared" si="13"/>
        <v>6.5968749999999998</v>
      </c>
      <c r="M292">
        <v>7.8785490855159601</v>
      </c>
      <c r="N292">
        <v>2.6403786124431798</v>
      </c>
      <c r="O292">
        <v>0.46845426994959699</v>
      </c>
      <c r="P292">
        <v>0.24263431542461</v>
      </c>
      <c r="Q292">
        <v>0.82253240000000005</v>
      </c>
      <c r="R292">
        <v>0.49036777500000001</v>
      </c>
      <c r="S292">
        <v>6.4327485000000004E-2</v>
      </c>
      <c r="U292">
        <v>1.87381707979839</v>
      </c>
      <c r="V292">
        <v>2.8686116040727501</v>
      </c>
      <c r="W292">
        <v>3.3079565364864001</v>
      </c>
      <c r="X292">
        <v>5.9800543785095197</v>
      </c>
    </row>
    <row r="293" spans="1:24" x14ac:dyDescent="0.45">
      <c r="A293">
        <v>2005</v>
      </c>
      <c r="B293" t="s">
        <v>61</v>
      </c>
      <c r="C293" t="s">
        <v>62</v>
      </c>
      <c r="D293">
        <v>13</v>
      </c>
      <c r="E293">
        <v>8</v>
      </c>
      <c r="F293">
        <v>0</v>
      </c>
      <c r="G293">
        <v>30</v>
      </c>
      <c r="H293">
        <v>30</v>
      </c>
      <c r="I293">
        <f t="shared" si="14"/>
        <v>21</v>
      </c>
      <c r="J293" s="2">
        <f t="shared" si="15"/>
        <v>0.7</v>
      </c>
      <c r="K293">
        <v>179.2</v>
      </c>
      <c r="L293" s="1">
        <f t="shared" si="13"/>
        <v>5.9733333333333327</v>
      </c>
      <c r="M293">
        <v>7.1131729444838703</v>
      </c>
      <c r="N293">
        <v>2.3543600590897298</v>
      </c>
      <c r="O293">
        <v>1.15213364593752</v>
      </c>
      <c r="P293">
        <v>0.321755027422303</v>
      </c>
      <c r="Q293">
        <v>0.72463767999999995</v>
      </c>
      <c r="R293">
        <v>0.44543828200000002</v>
      </c>
      <c r="S293">
        <v>0.111111111</v>
      </c>
      <c r="U293">
        <v>4.4081635148914096</v>
      </c>
      <c r="V293">
        <v>4.0051889212985996</v>
      </c>
      <c r="W293">
        <v>3.9300524704344499</v>
      </c>
      <c r="X293">
        <v>2.5864770412445002</v>
      </c>
    </row>
    <row r="294" spans="1:24" x14ac:dyDescent="0.45">
      <c r="A294">
        <v>2005</v>
      </c>
      <c r="B294" t="s">
        <v>63</v>
      </c>
      <c r="C294" t="s">
        <v>49</v>
      </c>
      <c r="D294">
        <v>17</v>
      </c>
      <c r="E294">
        <v>9</v>
      </c>
      <c r="F294">
        <v>0</v>
      </c>
      <c r="G294">
        <v>33</v>
      </c>
      <c r="H294">
        <v>33</v>
      </c>
      <c r="I294">
        <f t="shared" si="14"/>
        <v>26</v>
      </c>
      <c r="J294" s="2">
        <f t="shared" si="15"/>
        <v>0.78787878787878785</v>
      </c>
      <c r="K294">
        <v>222.1</v>
      </c>
      <c r="L294" s="1">
        <f t="shared" si="13"/>
        <v>6.7303030303030305</v>
      </c>
      <c r="M294">
        <v>6.9220386638023097</v>
      </c>
      <c r="N294">
        <v>1.6596700889818401</v>
      </c>
      <c r="O294">
        <v>0.68815589055344595</v>
      </c>
      <c r="P294">
        <v>0.26594090202177201</v>
      </c>
      <c r="Q294">
        <v>0.79731028000000004</v>
      </c>
      <c r="R294">
        <v>0.50233281399999996</v>
      </c>
      <c r="S294">
        <v>9.8265895000000006E-2</v>
      </c>
      <c r="U294">
        <v>2.38830573780313</v>
      </c>
      <c r="V294">
        <v>3.0695064261818099</v>
      </c>
      <c r="W294">
        <v>3.14869691255238</v>
      </c>
      <c r="X294">
        <v>5.8082427978515598</v>
      </c>
    </row>
    <row r="295" spans="1:24" x14ac:dyDescent="0.45">
      <c r="A295">
        <v>2005</v>
      </c>
      <c r="B295" t="s">
        <v>207</v>
      </c>
      <c r="C295" t="s">
        <v>35</v>
      </c>
      <c r="D295">
        <v>15</v>
      </c>
      <c r="E295">
        <v>7</v>
      </c>
      <c r="F295">
        <v>0</v>
      </c>
      <c r="G295">
        <v>30</v>
      </c>
      <c r="H295">
        <v>30</v>
      </c>
      <c r="I295">
        <f t="shared" si="14"/>
        <v>22</v>
      </c>
      <c r="J295" s="2">
        <f t="shared" si="15"/>
        <v>0.73333333333333328</v>
      </c>
      <c r="K295">
        <v>184</v>
      </c>
      <c r="L295" s="1">
        <f t="shared" si="13"/>
        <v>6.1333333333333337</v>
      </c>
      <c r="M295">
        <v>5.2336956521739104</v>
      </c>
      <c r="N295">
        <v>1.0271739130434701</v>
      </c>
      <c r="O295">
        <v>1.0271739130434701</v>
      </c>
      <c r="P295">
        <v>0.319935691318328</v>
      </c>
      <c r="Q295">
        <v>0.70262919000000001</v>
      </c>
      <c r="R295">
        <v>0.481832543</v>
      </c>
      <c r="S295">
        <v>0.109947643</v>
      </c>
      <c r="U295">
        <v>4.4510869565217304</v>
      </c>
      <c r="V295">
        <v>3.82981377477231</v>
      </c>
      <c r="W295">
        <v>3.7778182027456499</v>
      </c>
      <c r="X295">
        <v>2.9985420703887899</v>
      </c>
    </row>
    <row r="296" spans="1:24" x14ac:dyDescent="0.45">
      <c r="A296">
        <v>2005</v>
      </c>
      <c r="B296" t="s">
        <v>147</v>
      </c>
      <c r="C296" t="s">
        <v>128</v>
      </c>
      <c r="D296">
        <v>14</v>
      </c>
      <c r="E296">
        <v>9</v>
      </c>
      <c r="F296">
        <v>0</v>
      </c>
      <c r="G296">
        <v>29</v>
      </c>
      <c r="H296">
        <v>29</v>
      </c>
      <c r="I296">
        <f t="shared" si="14"/>
        <v>23</v>
      </c>
      <c r="J296" s="2">
        <f t="shared" si="15"/>
        <v>0.7931034482758621</v>
      </c>
      <c r="K296">
        <v>192</v>
      </c>
      <c r="L296" s="1">
        <f t="shared" si="13"/>
        <v>6.6206896551724137</v>
      </c>
      <c r="M296">
        <v>5.390625</v>
      </c>
      <c r="N296">
        <v>3.046875</v>
      </c>
      <c r="O296">
        <v>0.9375</v>
      </c>
      <c r="P296">
        <v>0.28618421052631499</v>
      </c>
      <c r="Q296">
        <v>0.78749999999999998</v>
      </c>
      <c r="R296">
        <v>0.58552631499999996</v>
      </c>
      <c r="S296">
        <v>0.15873015800000001</v>
      </c>
      <c r="U296">
        <v>3.515625</v>
      </c>
      <c r="V296">
        <v>4.3325311660766603</v>
      </c>
      <c r="W296">
        <v>3.8834837909167002</v>
      </c>
      <c r="X296">
        <v>1.7989912033080999</v>
      </c>
    </row>
    <row r="297" spans="1:24" x14ac:dyDescent="0.45">
      <c r="A297">
        <v>2005</v>
      </c>
      <c r="B297" t="s">
        <v>185</v>
      </c>
      <c r="C297" t="s">
        <v>67</v>
      </c>
      <c r="D297">
        <v>13</v>
      </c>
      <c r="E297">
        <v>11</v>
      </c>
      <c r="F297">
        <v>0</v>
      </c>
      <c r="G297">
        <v>31</v>
      </c>
      <c r="H297">
        <v>31</v>
      </c>
      <c r="I297">
        <f t="shared" si="14"/>
        <v>24</v>
      </c>
      <c r="J297" s="2">
        <f t="shared" si="15"/>
        <v>0.77419354838709675</v>
      </c>
      <c r="K297">
        <v>184.2</v>
      </c>
      <c r="L297" s="1">
        <f t="shared" si="13"/>
        <v>5.9419354838709673</v>
      </c>
      <c r="M297">
        <v>5.8971117509336004</v>
      </c>
      <c r="N297">
        <v>1.9494584300606901</v>
      </c>
      <c r="O297">
        <v>0.87725629352731205</v>
      </c>
      <c r="P297">
        <v>0.31630971993410201</v>
      </c>
      <c r="Q297">
        <v>0.65424610000000005</v>
      </c>
      <c r="R297">
        <v>0.49668874099999999</v>
      </c>
      <c r="S297">
        <v>0.116883116</v>
      </c>
      <c r="U297">
        <v>4.5324908498911096</v>
      </c>
      <c r="V297">
        <v>3.7240022658208001</v>
      </c>
      <c r="W297">
        <v>3.6070419463359502</v>
      </c>
      <c r="X297">
        <v>3.57446861267089</v>
      </c>
    </row>
    <row r="298" spans="1:24" x14ac:dyDescent="0.45">
      <c r="A298">
        <v>2005</v>
      </c>
      <c r="B298" t="s">
        <v>208</v>
      </c>
      <c r="C298" t="s">
        <v>47</v>
      </c>
      <c r="D298">
        <v>16</v>
      </c>
      <c r="E298">
        <v>8</v>
      </c>
      <c r="F298">
        <v>0</v>
      </c>
      <c r="G298">
        <v>32</v>
      </c>
      <c r="H298">
        <v>32</v>
      </c>
      <c r="I298">
        <f t="shared" si="14"/>
        <v>24</v>
      </c>
      <c r="J298" s="2">
        <f t="shared" si="15"/>
        <v>0.75</v>
      </c>
      <c r="K298">
        <v>205</v>
      </c>
      <c r="L298" s="1">
        <f t="shared" si="13"/>
        <v>6.40625</v>
      </c>
      <c r="M298">
        <v>4.8731703689820502</v>
      </c>
      <c r="N298">
        <v>3.0731705029616498</v>
      </c>
      <c r="O298">
        <v>0.83414627937530605</v>
      </c>
      <c r="P298">
        <v>0.29286798179059098</v>
      </c>
      <c r="Q298">
        <v>0.76021179999999999</v>
      </c>
      <c r="R298">
        <v>0.60514372100000002</v>
      </c>
      <c r="S298">
        <v>0.136690647</v>
      </c>
      <c r="U298">
        <v>3.64390216779739</v>
      </c>
      <c r="V298">
        <v>4.2980798514353102</v>
      </c>
      <c r="W298">
        <v>4.0283866330940503</v>
      </c>
      <c r="X298">
        <v>1.94844675064086</v>
      </c>
    </row>
    <row r="299" spans="1:24" x14ac:dyDescent="0.45">
      <c r="A299">
        <v>2005</v>
      </c>
      <c r="B299" t="s">
        <v>64</v>
      </c>
      <c r="C299" t="s">
        <v>105</v>
      </c>
      <c r="D299">
        <v>14</v>
      </c>
      <c r="E299">
        <v>13</v>
      </c>
      <c r="F299">
        <v>0</v>
      </c>
      <c r="G299">
        <v>35</v>
      </c>
      <c r="H299">
        <v>35</v>
      </c>
      <c r="I299">
        <f t="shared" si="14"/>
        <v>27</v>
      </c>
      <c r="J299" s="2">
        <f t="shared" si="15"/>
        <v>0.77142857142857146</v>
      </c>
      <c r="K299">
        <v>228.1</v>
      </c>
      <c r="L299" s="1">
        <f t="shared" si="13"/>
        <v>6.5171428571428569</v>
      </c>
      <c r="M299">
        <v>6.7401465859648102</v>
      </c>
      <c r="N299">
        <v>3.5080295096541998</v>
      </c>
      <c r="O299">
        <v>1.0248176095618999</v>
      </c>
      <c r="P299">
        <v>0.243119266055045</v>
      </c>
      <c r="Q299">
        <v>0.72226656</v>
      </c>
      <c r="R299">
        <v>0.40902255599999998</v>
      </c>
      <c r="S299">
        <v>0.10441767</v>
      </c>
      <c r="U299">
        <v>3.8627740668102399</v>
      </c>
      <c r="V299">
        <v>4.3426590211522704</v>
      </c>
      <c r="W299">
        <v>4.3664318104916404</v>
      </c>
      <c r="X299">
        <v>3.0491995811462398</v>
      </c>
    </row>
    <row r="300" spans="1:24" x14ac:dyDescent="0.45">
      <c r="A300">
        <v>2005</v>
      </c>
      <c r="B300" t="s">
        <v>66</v>
      </c>
      <c r="C300" t="s">
        <v>67</v>
      </c>
      <c r="D300">
        <v>13</v>
      </c>
      <c r="E300">
        <v>8</v>
      </c>
      <c r="F300">
        <v>0</v>
      </c>
      <c r="G300">
        <v>34</v>
      </c>
      <c r="H300">
        <v>34</v>
      </c>
      <c r="I300">
        <f t="shared" si="14"/>
        <v>21</v>
      </c>
      <c r="J300" s="2">
        <f t="shared" si="15"/>
        <v>0.61764705882352944</v>
      </c>
      <c r="K300">
        <v>215.1</v>
      </c>
      <c r="L300" s="1">
        <f t="shared" si="13"/>
        <v>6.3264705882352938</v>
      </c>
      <c r="M300">
        <v>8.6934986573564395</v>
      </c>
      <c r="N300">
        <v>2.8421053302896002</v>
      </c>
      <c r="O300">
        <v>1.2956656652790799</v>
      </c>
      <c r="P300">
        <v>0.275979557069846</v>
      </c>
      <c r="Q300">
        <v>0.77865267000000005</v>
      </c>
      <c r="R300">
        <v>0.46256239599999999</v>
      </c>
      <c r="S300">
        <v>0.16847825999999999</v>
      </c>
      <c r="U300">
        <v>3.7198143293496302</v>
      </c>
      <c r="V300">
        <v>4.0602788686663196</v>
      </c>
      <c r="W300">
        <v>3.3672983986028902</v>
      </c>
      <c r="X300">
        <v>3.3720250129699698</v>
      </c>
    </row>
    <row r="301" spans="1:24" x14ac:dyDescent="0.45">
      <c r="A301">
        <v>2005</v>
      </c>
      <c r="B301" t="s">
        <v>148</v>
      </c>
      <c r="C301" t="s">
        <v>115</v>
      </c>
      <c r="D301">
        <v>9</v>
      </c>
      <c r="E301">
        <v>8</v>
      </c>
      <c r="F301">
        <v>0</v>
      </c>
      <c r="G301">
        <v>27</v>
      </c>
      <c r="H301">
        <v>27</v>
      </c>
      <c r="I301">
        <f t="shared" si="14"/>
        <v>17</v>
      </c>
      <c r="J301" s="2">
        <f t="shared" si="15"/>
        <v>0.62962962962962965</v>
      </c>
      <c r="K301">
        <v>188.1</v>
      </c>
      <c r="L301" s="1">
        <f t="shared" si="13"/>
        <v>6.9666666666666668</v>
      </c>
      <c r="M301">
        <v>3.3929204456139002</v>
      </c>
      <c r="N301">
        <v>0.43008850719049502</v>
      </c>
      <c r="O301">
        <v>1.19469029775137</v>
      </c>
      <c r="P301">
        <v>0.29173166926677002</v>
      </c>
      <c r="Q301">
        <v>0.74603174999999999</v>
      </c>
      <c r="R301">
        <v>0.49162861400000002</v>
      </c>
      <c r="S301">
        <v>0.121951219</v>
      </c>
      <c r="U301">
        <v>3.4407080575239601</v>
      </c>
      <c r="V301">
        <v>4.1828630558879896</v>
      </c>
      <c r="W301">
        <v>3.9584844284082901</v>
      </c>
      <c r="X301">
        <v>2.1044321060180602</v>
      </c>
    </row>
    <row r="302" spans="1:24" x14ac:dyDescent="0.45">
      <c r="A302">
        <v>2005</v>
      </c>
      <c r="B302" t="s">
        <v>70</v>
      </c>
      <c r="C302" t="s">
        <v>35</v>
      </c>
      <c r="D302">
        <v>14</v>
      </c>
      <c r="E302">
        <v>9</v>
      </c>
      <c r="F302">
        <v>0</v>
      </c>
      <c r="G302">
        <v>32</v>
      </c>
      <c r="H302">
        <v>32</v>
      </c>
      <c r="I302">
        <f t="shared" si="14"/>
        <v>23</v>
      </c>
      <c r="J302" s="2">
        <f t="shared" si="15"/>
        <v>0.71875</v>
      </c>
      <c r="K302">
        <v>201.1</v>
      </c>
      <c r="L302" s="1">
        <f t="shared" si="13"/>
        <v>6.2843749999999998</v>
      </c>
      <c r="M302">
        <v>4.3807944806436403</v>
      </c>
      <c r="N302">
        <v>2.32450319381091</v>
      </c>
      <c r="O302">
        <v>0.98344365892000196</v>
      </c>
      <c r="P302">
        <v>0.278518518518518</v>
      </c>
      <c r="Q302">
        <v>0.65660684999999996</v>
      </c>
      <c r="R302">
        <v>0.38205499199999998</v>
      </c>
      <c r="S302">
        <v>7.3333333000000001E-2</v>
      </c>
      <c r="U302">
        <v>4.5596024186291002</v>
      </c>
      <c r="V302">
        <v>4.4504946699602996</v>
      </c>
      <c r="W302">
        <v>5.0851079771732497</v>
      </c>
      <c r="X302">
        <v>2.3777260780334402</v>
      </c>
    </row>
    <row r="303" spans="1:24" x14ac:dyDescent="0.45">
      <c r="A303">
        <v>2005</v>
      </c>
      <c r="B303" t="s">
        <v>186</v>
      </c>
      <c r="C303" t="s">
        <v>58</v>
      </c>
      <c r="D303">
        <v>10</v>
      </c>
      <c r="E303">
        <v>8</v>
      </c>
      <c r="F303">
        <v>0</v>
      </c>
      <c r="G303">
        <v>28</v>
      </c>
      <c r="H303">
        <v>28</v>
      </c>
      <c r="I303">
        <f t="shared" si="14"/>
        <v>18</v>
      </c>
      <c r="J303" s="2">
        <f t="shared" si="15"/>
        <v>0.6428571428571429</v>
      </c>
      <c r="K303">
        <v>174.1</v>
      </c>
      <c r="L303" s="1">
        <f t="shared" si="13"/>
        <v>6.2178571428571425</v>
      </c>
      <c r="M303">
        <v>4.9043978486332103</v>
      </c>
      <c r="N303">
        <v>2.5296367850845001</v>
      </c>
      <c r="O303">
        <v>1.2390057722862799</v>
      </c>
      <c r="P303">
        <v>0.26017699115044202</v>
      </c>
      <c r="Q303">
        <v>0.72478991999999998</v>
      </c>
      <c r="R303">
        <v>0.440207972</v>
      </c>
      <c r="S303">
        <v>0.113744075</v>
      </c>
      <c r="U303">
        <v>4.1300192409542804</v>
      </c>
      <c r="V303">
        <v>4.63188589761576</v>
      </c>
      <c r="W303">
        <v>4.5115268272518003</v>
      </c>
      <c r="X303">
        <v>1.30234503746032</v>
      </c>
    </row>
    <row r="304" spans="1:24" x14ac:dyDescent="0.45">
      <c r="A304">
        <v>2005</v>
      </c>
      <c r="B304" t="s">
        <v>149</v>
      </c>
      <c r="C304" t="s">
        <v>99</v>
      </c>
      <c r="D304">
        <v>6</v>
      </c>
      <c r="E304">
        <v>10</v>
      </c>
      <c r="F304">
        <v>0</v>
      </c>
      <c r="G304">
        <v>28</v>
      </c>
      <c r="H304">
        <v>28</v>
      </c>
      <c r="I304">
        <f t="shared" si="14"/>
        <v>16</v>
      </c>
      <c r="J304" s="2">
        <f t="shared" si="15"/>
        <v>0.5714285714285714</v>
      </c>
      <c r="K304">
        <v>163</v>
      </c>
      <c r="L304" s="1">
        <f t="shared" si="13"/>
        <v>5.8214285714285712</v>
      </c>
      <c r="M304">
        <v>4.4723930567073698</v>
      </c>
      <c r="N304">
        <v>2.7607364547576299</v>
      </c>
      <c r="O304">
        <v>1.4907976855691201</v>
      </c>
      <c r="P304">
        <v>0.29401088929219599</v>
      </c>
      <c r="Q304">
        <v>0.69350144999999996</v>
      </c>
      <c r="R304">
        <v>0.40035273300000002</v>
      </c>
      <c r="S304">
        <v>0.12558139500000001</v>
      </c>
      <c r="U304">
        <v>4.96932561856375</v>
      </c>
      <c r="V304">
        <v>5.1918105104860004</v>
      </c>
      <c r="W304">
        <v>4.8576652047584004</v>
      </c>
      <c r="X304">
        <v>0.42152601480483998</v>
      </c>
    </row>
    <row r="305" spans="1:24" x14ac:dyDescent="0.45">
      <c r="A305">
        <v>2005</v>
      </c>
      <c r="B305" t="s">
        <v>209</v>
      </c>
      <c r="C305" t="s">
        <v>99</v>
      </c>
      <c r="D305">
        <v>8</v>
      </c>
      <c r="E305">
        <v>18</v>
      </c>
      <c r="F305">
        <v>0</v>
      </c>
      <c r="G305">
        <v>33</v>
      </c>
      <c r="H305">
        <v>33</v>
      </c>
      <c r="I305">
        <f t="shared" si="14"/>
        <v>26</v>
      </c>
      <c r="J305" s="2">
        <f t="shared" si="15"/>
        <v>0.78787878787878785</v>
      </c>
      <c r="K305">
        <v>182</v>
      </c>
      <c r="L305" s="1">
        <f t="shared" si="13"/>
        <v>5.5151515151515156</v>
      </c>
      <c r="M305">
        <v>6.5274719802125301</v>
      </c>
      <c r="N305">
        <v>4.8956039851593998</v>
      </c>
      <c r="O305">
        <v>1.1373625420067299</v>
      </c>
      <c r="P305">
        <v>0.290035587188612</v>
      </c>
      <c r="Q305">
        <v>0.68353474000000003</v>
      </c>
      <c r="R305">
        <v>0.44658493799999999</v>
      </c>
      <c r="S305">
        <v>0.119791666</v>
      </c>
      <c r="U305">
        <v>5.0934061663779602</v>
      </c>
      <c r="V305">
        <v>5.0420090185330597</v>
      </c>
      <c r="W305">
        <v>4.8541631229834898</v>
      </c>
      <c r="X305">
        <v>0.41152942180633501</v>
      </c>
    </row>
    <row r="306" spans="1:24" x14ac:dyDescent="0.45">
      <c r="A306">
        <v>2005</v>
      </c>
      <c r="B306" t="s">
        <v>210</v>
      </c>
      <c r="C306" t="s">
        <v>73</v>
      </c>
      <c r="D306">
        <v>7</v>
      </c>
      <c r="E306">
        <v>15</v>
      </c>
      <c r="F306">
        <v>0</v>
      </c>
      <c r="G306">
        <v>33</v>
      </c>
      <c r="H306">
        <v>33</v>
      </c>
      <c r="I306">
        <f t="shared" si="14"/>
        <v>22</v>
      </c>
      <c r="J306" s="2">
        <f t="shared" si="15"/>
        <v>0.66666666666666663</v>
      </c>
      <c r="K306">
        <v>195.2</v>
      </c>
      <c r="L306" s="1">
        <f t="shared" si="13"/>
        <v>5.915151515151515</v>
      </c>
      <c r="M306">
        <v>5.0136288807560598</v>
      </c>
      <c r="N306">
        <v>2.6218059284687598</v>
      </c>
      <c r="O306">
        <v>0.82793871425329502</v>
      </c>
      <c r="P306">
        <v>0.293759512937595</v>
      </c>
      <c r="Q306">
        <v>0.68163909</v>
      </c>
      <c r="R306">
        <v>0.46666666600000001</v>
      </c>
      <c r="S306">
        <v>8.3720929999999999E-2</v>
      </c>
      <c r="U306">
        <v>4.8296424998108902</v>
      </c>
      <c r="V306">
        <v>4.1443923829638498</v>
      </c>
      <c r="W306">
        <v>4.46398858492035</v>
      </c>
      <c r="X306">
        <v>2.0220267772674498</v>
      </c>
    </row>
    <row r="307" spans="1:24" x14ac:dyDescent="0.45">
      <c r="A307">
        <v>2005</v>
      </c>
      <c r="B307" t="s">
        <v>72</v>
      </c>
      <c r="C307" t="s">
        <v>73</v>
      </c>
      <c r="D307">
        <v>13</v>
      </c>
      <c r="E307">
        <v>7</v>
      </c>
      <c r="F307">
        <v>0</v>
      </c>
      <c r="G307">
        <v>30</v>
      </c>
      <c r="H307">
        <v>30</v>
      </c>
      <c r="I307">
        <f t="shared" si="14"/>
        <v>20</v>
      </c>
      <c r="J307" s="2">
        <f t="shared" si="15"/>
        <v>0.66666666666666663</v>
      </c>
      <c r="K307">
        <v>203</v>
      </c>
      <c r="L307" s="1">
        <f t="shared" si="13"/>
        <v>6.7666666666666666</v>
      </c>
      <c r="M307">
        <v>9.5763539599824306</v>
      </c>
      <c r="N307">
        <v>2.21674860184778</v>
      </c>
      <c r="O307">
        <v>0.79802949666520295</v>
      </c>
      <c r="P307">
        <v>0.27639155470249499</v>
      </c>
      <c r="Q307">
        <v>0.76883385000000004</v>
      </c>
      <c r="R307">
        <v>0.44022770300000003</v>
      </c>
      <c r="S307">
        <v>9.6256683999999995E-2</v>
      </c>
      <c r="U307">
        <v>2.88177318240212</v>
      </c>
      <c r="V307">
        <v>2.8870262499657899</v>
      </c>
      <c r="W307">
        <v>3.0048385423948298</v>
      </c>
      <c r="X307">
        <v>5.4492149353027299</v>
      </c>
    </row>
    <row r="308" spans="1:24" x14ac:dyDescent="0.45">
      <c r="A308">
        <v>2005</v>
      </c>
      <c r="B308" t="s">
        <v>211</v>
      </c>
      <c r="C308" t="s">
        <v>65</v>
      </c>
      <c r="D308">
        <v>8</v>
      </c>
      <c r="E308">
        <v>15</v>
      </c>
      <c r="F308">
        <v>0</v>
      </c>
      <c r="G308">
        <v>30</v>
      </c>
      <c r="H308">
        <v>30</v>
      </c>
      <c r="I308">
        <f t="shared" si="14"/>
        <v>23</v>
      </c>
      <c r="J308" s="2">
        <f t="shared" si="15"/>
        <v>0.76666666666666672</v>
      </c>
      <c r="K308">
        <v>184.2</v>
      </c>
      <c r="L308" s="1">
        <f t="shared" si="13"/>
        <v>6.14</v>
      </c>
      <c r="M308">
        <v>5.4097466964174403</v>
      </c>
      <c r="N308">
        <v>2.7292415765709599</v>
      </c>
      <c r="O308">
        <v>0.92599267776514804</v>
      </c>
      <c r="P308">
        <v>0.29818780889620999</v>
      </c>
      <c r="Q308">
        <v>0.69965869999999997</v>
      </c>
      <c r="R308">
        <v>0.40065146499999998</v>
      </c>
      <c r="S308">
        <v>8.2251082000000003E-2</v>
      </c>
      <c r="U308">
        <v>4.5324904753767701</v>
      </c>
      <c r="V308">
        <v>4.1463848325980104</v>
      </c>
      <c r="W308">
        <v>4.5341212011278502</v>
      </c>
      <c r="X308">
        <v>2.3732826709747301</v>
      </c>
    </row>
    <row r="309" spans="1:24" x14ac:dyDescent="0.45">
      <c r="A309">
        <v>2005</v>
      </c>
      <c r="B309" t="s">
        <v>212</v>
      </c>
      <c r="C309" t="s">
        <v>121</v>
      </c>
      <c r="D309">
        <v>8</v>
      </c>
      <c r="E309">
        <v>15</v>
      </c>
      <c r="F309">
        <v>0</v>
      </c>
      <c r="G309">
        <v>30</v>
      </c>
      <c r="H309">
        <v>30</v>
      </c>
      <c r="I309">
        <f t="shared" si="14"/>
        <v>23</v>
      </c>
      <c r="J309" s="2">
        <f t="shared" si="15"/>
        <v>0.76666666666666672</v>
      </c>
      <c r="K309">
        <v>186.2</v>
      </c>
      <c r="L309" s="1">
        <f t="shared" si="13"/>
        <v>6.2066666666666661</v>
      </c>
      <c r="M309">
        <v>4.4839288157833002</v>
      </c>
      <c r="N309">
        <v>2.9410715888471102</v>
      </c>
      <c r="O309">
        <v>1.35000007356916</v>
      </c>
      <c r="P309">
        <v>0.28821656050955402</v>
      </c>
      <c r="Q309">
        <v>0.70647603000000003</v>
      </c>
      <c r="R309">
        <v>0.409861325</v>
      </c>
      <c r="S309">
        <v>0.10218978099999999</v>
      </c>
      <c r="U309">
        <v>5.1589288525678798</v>
      </c>
      <c r="V309">
        <v>5.0664598490267396</v>
      </c>
      <c r="W309">
        <v>5.1409715744982298</v>
      </c>
      <c r="X309">
        <v>0.89680939912795998</v>
      </c>
    </row>
    <row r="310" spans="1:24" x14ac:dyDescent="0.45">
      <c r="A310">
        <v>2005</v>
      </c>
      <c r="B310" t="s">
        <v>187</v>
      </c>
      <c r="C310" t="s">
        <v>37</v>
      </c>
      <c r="D310">
        <v>14</v>
      </c>
      <c r="E310">
        <v>8</v>
      </c>
      <c r="F310">
        <v>0</v>
      </c>
      <c r="G310">
        <v>33</v>
      </c>
      <c r="H310">
        <v>33</v>
      </c>
      <c r="I310">
        <f t="shared" si="14"/>
        <v>22</v>
      </c>
      <c r="J310" s="2">
        <f t="shared" si="15"/>
        <v>0.66666666666666663</v>
      </c>
      <c r="K310">
        <v>228</v>
      </c>
      <c r="L310" s="1">
        <f t="shared" si="13"/>
        <v>6.9090909090909092</v>
      </c>
      <c r="M310">
        <v>5.7631582804333998</v>
      </c>
      <c r="N310">
        <v>2.3684212111370102</v>
      </c>
      <c r="O310">
        <v>1.0263158581593701</v>
      </c>
      <c r="P310">
        <v>0.281073446327683</v>
      </c>
      <c r="Q310">
        <v>0.73926868000000001</v>
      </c>
      <c r="R310">
        <v>0.48749999999999999</v>
      </c>
      <c r="S310">
        <v>0.117647058</v>
      </c>
      <c r="U310">
        <v>3.86842131152379</v>
      </c>
      <c r="V310">
        <v>4.0507329894418396</v>
      </c>
      <c r="W310">
        <v>3.9051614737545601</v>
      </c>
      <c r="X310">
        <v>3.9860098361968901</v>
      </c>
    </row>
    <row r="311" spans="1:24" x14ac:dyDescent="0.45">
      <c r="A311">
        <v>2005</v>
      </c>
      <c r="B311" t="s">
        <v>76</v>
      </c>
      <c r="C311" t="s">
        <v>121</v>
      </c>
      <c r="D311">
        <v>13</v>
      </c>
      <c r="E311">
        <v>7</v>
      </c>
      <c r="F311">
        <v>0</v>
      </c>
      <c r="G311">
        <v>32</v>
      </c>
      <c r="H311">
        <v>32</v>
      </c>
      <c r="I311">
        <f t="shared" si="14"/>
        <v>20</v>
      </c>
      <c r="J311" s="2">
        <f t="shared" si="15"/>
        <v>0.625</v>
      </c>
      <c r="K311">
        <v>200</v>
      </c>
      <c r="L311" s="1">
        <f t="shared" si="13"/>
        <v>6.25</v>
      </c>
      <c r="M311">
        <v>4.59</v>
      </c>
      <c r="N311">
        <v>2.34</v>
      </c>
      <c r="O311">
        <v>1.0349999999999999</v>
      </c>
      <c r="P311">
        <v>0.29575402635431902</v>
      </c>
      <c r="Q311">
        <v>0.73575948999999996</v>
      </c>
      <c r="R311">
        <v>0.36925287299999998</v>
      </c>
      <c r="S311">
        <v>8.0701754000000001E-2</v>
      </c>
      <c r="U311">
        <v>4.2750000000000004</v>
      </c>
      <c r="V311">
        <v>4.3950311660766603</v>
      </c>
      <c r="W311">
        <v>4.8654330562055099</v>
      </c>
      <c r="X311">
        <v>2.51901650428771</v>
      </c>
    </row>
    <row r="312" spans="1:24" x14ac:dyDescent="0.45">
      <c r="A312">
        <v>2005</v>
      </c>
      <c r="B312" t="s">
        <v>213</v>
      </c>
      <c r="C312" t="s">
        <v>121</v>
      </c>
      <c r="D312">
        <v>7</v>
      </c>
      <c r="E312">
        <v>11</v>
      </c>
      <c r="F312">
        <v>0</v>
      </c>
      <c r="G312">
        <v>30</v>
      </c>
      <c r="H312">
        <v>30</v>
      </c>
      <c r="I312">
        <f t="shared" si="14"/>
        <v>18</v>
      </c>
      <c r="J312" s="2">
        <f t="shared" si="15"/>
        <v>0.6</v>
      </c>
      <c r="K312">
        <v>189</v>
      </c>
      <c r="L312" s="1">
        <f t="shared" si="13"/>
        <v>6.3</v>
      </c>
      <c r="M312">
        <v>5.0952376838774702</v>
      </c>
      <c r="N312">
        <v>2.6666664513751202</v>
      </c>
      <c r="O312">
        <v>1.09523800681478</v>
      </c>
      <c r="P312">
        <v>0.31904761904761902</v>
      </c>
      <c r="Q312">
        <v>0.66193853000000002</v>
      </c>
      <c r="R312">
        <v>0.45186335399999999</v>
      </c>
      <c r="S312">
        <v>0.109004739</v>
      </c>
      <c r="U312">
        <v>5.61904716539759</v>
      </c>
      <c r="V312">
        <v>4.4538934841771702</v>
      </c>
      <c r="W312">
        <v>4.4116575229242496</v>
      </c>
      <c r="X312">
        <v>1.7728899717330899</v>
      </c>
    </row>
    <row r="313" spans="1:24" x14ac:dyDescent="0.45">
      <c r="A313">
        <v>2005</v>
      </c>
      <c r="B313" t="s">
        <v>77</v>
      </c>
      <c r="C313" t="s">
        <v>51</v>
      </c>
      <c r="D313">
        <v>15</v>
      </c>
      <c r="E313">
        <v>10</v>
      </c>
      <c r="F313">
        <v>0</v>
      </c>
      <c r="G313">
        <v>35</v>
      </c>
      <c r="H313">
        <v>35</v>
      </c>
      <c r="I313">
        <f t="shared" si="14"/>
        <v>25</v>
      </c>
      <c r="J313" s="2">
        <f t="shared" si="15"/>
        <v>0.7142857142857143</v>
      </c>
      <c r="K313">
        <v>246.1</v>
      </c>
      <c r="L313" s="1">
        <f t="shared" si="13"/>
        <v>7.0314285714285711</v>
      </c>
      <c r="M313">
        <v>5.3707714234796597</v>
      </c>
      <c r="N313">
        <v>3.0690122419883701</v>
      </c>
      <c r="O313">
        <v>0.91339650059177802</v>
      </c>
      <c r="P313">
        <v>0.30527638190954698</v>
      </c>
      <c r="Q313">
        <v>0.75454544999999995</v>
      </c>
      <c r="R313">
        <v>0.39596469099999998</v>
      </c>
      <c r="S313">
        <v>9.2592592000000001E-2</v>
      </c>
      <c r="U313">
        <v>3.9824087425801502</v>
      </c>
      <c r="V313">
        <v>4.3272030469235601</v>
      </c>
      <c r="W313">
        <v>4.5195925112899502</v>
      </c>
      <c r="X313">
        <v>2.3620114326477002</v>
      </c>
    </row>
    <row r="314" spans="1:24" x14ac:dyDescent="0.45">
      <c r="A314">
        <v>2005</v>
      </c>
      <c r="B314" t="s">
        <v>188</v>
      </c>
      <c r="C314" t="s">
        <v>65</v>
      </c>
      <c r="D314">
        <v>12</v>
      </c>
      <c r="E314">
        <v>7</v>
      </c>
      <c r="F314">
        <v>0</v>
      </c>
      <c r="G314">
        <v>29</v>
      </c>
      <c r="H314">
        <v>29</v>
      </c>
      <c r="I314">
        <f t="shared" si="14"/>
        <v>19</v>
      </c>
      <c r="J314" s="2">
        <f t="shared" si="15"/>
        <v>0.65517241379310343</v>
      </c>
      <c r="K314">
        <v>172</v>
      </c>
      <c r="L314" s="1">
        <f t="shared" si="13"/>
        <v>5.931034482758621</v>
      </c>
      <c r="M314">
        <v>8.6337201643016499</v>
      </c>
      <c r="N314">
        <v>4.4476740240341801</v>
      </c>
      <c r="O314">
        <v>0.83720922805349396</v>
      </c>
      <c r="P314">
        <v>0.296296296296296</v>
      </c>
      <c r="Q314">
        <v>0.70298769999999999</v>
      </c>
      <c r="R314">
        <v>0.38319672100000002</v>
      </c>
      <c r="S314">
        <v>8.1218273999999993E-2</v>
      </c>
      <c r="U314">
        <v>4.3953484472808402</v>
      </c>
      <c r="V314">
        <v>3.8804962060205201</v>
      </c>
      <c r="W314">
        <v>4.2508926331995003</v>
      </c>
      <c r="X314">
        <v>3.0027322769164999</v>
      </c>
    </row>
    <row r="315" spans="1:24" x14ac:dyDescent="0.45">
      <c r="A315">
        <v>2005</v>
      </c>
      <c r="B315" t="s">
        <v>150</v>
      </c>
      <c r="C315" t="s">
        <v>47</v>
      </c>
      <c r="D315">
        <v>14</v>
      </c>
      <c r="E315">
        <v>10</v>
      </c>
      <c r="F315">
        <v>0</v>
      </c>
      <c r="G315">
        <v>31</v>
      </c>
      <c r="H315">
        <v>31</v>
      </c>
      <c r="I315">
        <f t="shared" si="14"/>
        <v>24</v>
      </c>
      <c r="J315" s="2">
        <f t="shared" si="15"/>
        <v>0.77419354838709675</v>
      </c>
      <c r="K315">
        <v>192.2</v>
      </c>
      <c r="L315" s="1">
        <f t="shared" si="13"/>
        <v>6.1999999999999993</v>
      </c>
      <c r="M315">
        <v>5.4653982124406797</v>
      </c>
      <c r="N315">
        <v>1.7283737936778201</v>
      </c>
      <c r="O315">
        <v>1.0276817151597799</v>
      </c>
      <c r="P315">
        <v>0.29495268138801201</v>
      </c>
      <c r="Q315">
        <v>0.68548387</v>
      </c>
      <c r="R315">
        <v>0.48589341600000002</v>
      </c>
      <c r="S315">
        <v>0.115789473</v>
      </c>
      <c r="U315">
        <v>4.1107268606391401</v>
      </c>
      <c r="V315">
        <v>3.99061945261646</v>
      </c>
      <c r="W315">
        <v>3.8663300966623599</v>
      </c>
      <c r="X315">
        <v>2.7162902355193999</v>
      </c>
    </row>
    <row r="316" spans="1:24" x14ac:dyDescent="0.45">
      <c r="A316">
        <v>2005</v>
      </c>
      <c r="B316" t="s">
        <v>152</v>
      </c>
      <c r="C316" t="s">
        <v>54</v>
      </c>
      <c r="D316">
        <v>11</v>
      </c>
      <c r="E316">
        <v>11</v>
      </c>
      <c r="F316">
        <v>0</v>
      </c>
      <c r="G316">
        <v>35</v>
      </c>
      <c r="H316">
        <v>35</v>
      </c>
      <c r="I316">
        <f t="shared" si="14"/>
        <v>22</v>
      </c>
      <c r="J316" s="2">
        <f t="shared" si="15"/>
        <v>0.62857142857142856</v>
      </c>
      <c r="K316">
        <v>222.2</v>
      </c>
      <c r="L316" s="1">
        <f t="shared" si="13"/>
        <v>6.3485714285714279</v>
      </c>
      <c r="M316">
        <v>8.4071854367013898</v>
      </c>
      <c r="N316">
        <v>3.7589819500636001</v>
      </c>
      <c r="O316">
        <v>1.05089817958767</v>
      </c>
      <c r="P316">
        <v>0.276422764227642</v>
      </c>
      <c r="Q316">
        <v>0.74045207000000002</v>
      </c>
      <c r="R316">
        <v>0.43862520399999999</v>
      </c>
      <c r="S316">
        <v>0.118721461</v>
      </c>
      <c r="U316">
        <v>3.83982027157034</v>
      </c>
      <c r="V316">
        <v>3.9766179705731299</v>
      </c>
      <c r="W316">
        <v>3.8151714376653798</v>
      </c>
      <c r="X316">
        <v>3.6691138744354199</v>
      </c>
    </row>
    <row r="317" spans="1:24" x14ac:dyDescent="0.45">
      <c r="A317">
        <v>2005</v>
      </c>
      <c r="B317" t="s">
        <v>78</v>
      </c>
      <c r="C317" t="s">
        <v>31</v>
      </c>
      <c r="D317">
        <v>14</v>
      </c>
      <c r="E317">
        <v>8</v>
      </c>
      <c r="F317">
        <v>0</v>
      </c>
      <c r="G317">
        <v>30</v>
      </c>
      <c r="H317">
        <v>30</v>
      </c>
      <c r="I317">
        <f t="shared" si="14"/>
        <v>22</v>
      </c>
      <c r="J317" s="2">
        <f t="shared" si="15"/>
        <v>0.73333333333333328</v>
      </c>
      <c r="K317">
        <v>195.1</v>
      </c>
      <c r="L317" s="1">
        <f t="shared" si="13"/>
        <v>6.503333333333333</v>
      </c>
      <c r="M317">
        <v>4.0085325275859196</v>
      </c>
      <c r="N317">
        <v>2.44197958577073</v>
      </c>
      <c r="O317">
        <v>0.69112629785964197</v>
      </c>
      <c r="P317">
        <v>0.28571428571428498</v>
      </c>
      <c r="Q317">
        <v>0.73469388000000002</v>
      </c>
      <c r="R317">
        <v>0.46279761899999999</v>
      </c>
      <c r="S317">
        <v>6.8181818000000005E-2</v>
      </c>
      <c r="U317">
        <v>3.4556314892982098</v>
      </c>
      <c r="V317">
        <v>4.0643997939534504</v>
      </c>
      <c r="W317">
        <v>4.6195045895406803</v>
      </c>
      <c r="X317">
        <v>3.0635881423950102</v>
      </c>
    </row>
    <row r="318" spans="1:24" x14ac:dyDescent="0.45">
      <c r="A318">
        <v>2005</v>
      </c>
      <c r="B318" t="s">
        <v>189</v>
      </c>
      <c r="C318" t="s">
        <v>47</v>
      </c>
      <c r="D318">
        <v>21</v>
      </c>
      <c r="E318">
        <v>5</v>
      </c>
      <c r="F318">
        <v>0</v>
      </c>
      <c r="G318">
        <v>33</v>
      </c>
      <c r="H318">
        <v>33</v>
      </c>
      <c r="I318">
        <f t="shared" si="14"/>
        <v>26</v>
      </c>
      <c r="J318" s="2">
        <f t="shared" si="15"/>
        <v>0.78787878787878785</v>
      </c>
      <c r="K318">
        <v>241.2</v>
      </c>
      <c r="L318" s="1">
        <f t="shared" si="13"/>
        <v>7.3090909090909086</v>
      </c>
      <c r="M318">
        <v>7.9324136261530596</v>
      </c>
      <c r="N318">
        <v>1.89931030485355</v>
      </c>
      <c r="O318">
        <v>0.67034481347772401</v>
      </c>
      <c r="P318">
        <v>0.27844311377245501</v>
      </c>
      <c r="Q318">
        <v>0.75601375000000004</v>
      </c>
      <c r="R318">
        <v>0.54545454500000001</v>
      </c>
      <c r="S318">
        <v>0.102857142</v>
      </c>
      <c r="U318">
        <v>2.8303447680170501</v>
      </c>
      <c r="V318">
        <v>2.8958932376548501</v>
      </c>
      <c r="W318">
        <v>2.9263696966070398</v>
      </c>
      <c r="X318">
        <v>6.3384876251220703</v>
      </c>
    </row>
    <row r="319" spans="1:24" x14ac:dyDescent="0.45">
      <c r="A319">
        <v>2005</v>
      </c>
      <c r="B319" t="s">
        <v>214</v>
      </c>
      <c r="C319" t="s">
        <v>51</v>
      </c>
      <c r="D319">
        <v>12</v>
      </c>
      <c r="E319">
        <v>10</v>
      </c>
      <c r="F319">
        <v>0</v>
      </c>
      <c r="G319">
        <v>34</v>
      </c>
      <c r="H319">
        <v>34</v>
      </c>
      <c r="I319">
        <f t="shared" si="14"/>
        <v>22</v>
      </c>
      <c r="J319" s="2">
        <f t="shared" si="15"/>
        <v>0.6470588235294118</v>
      </c>
      <c r="K319">
        <v>217</v>
      </c>
      <c r="L319" s="1">
        <f t="shared" si="13"/>
        <v>6.382352941176471</v>
      </c>
      <c r="M319">
        <v>7.1751152073732696</v>
      </c>
      <c r="N319">
        <v>2.2811059907834101</v>
      </c>
      <c r="O319">
        <v>0.74654377880184297</v>
      </c>
      <c r="P319">
        <v>0.31618759455370599</v>
      </c>
      <c r="Q319">
        <v>0.74102367999999996</v>
      </c>
      <c r="R319">
        <v>0.43664122100000002</v>
      </c>
      <c r="S319">
        <v>7.9646017E-2</v>
      </c>
      <c r="U319">
        <v>3.7741935483870899</v>
      </c>
      <c r="V319">
        <v>3.3333952213761999</v>
      </c>
      <c r="W319">
        <v>3.6914866666639998</v>
      </c>
      <c r="X319">
        <v>4.6519141197204501</v>
      </c>
    </row>
    <row r="320" spans="1:24" x14ac:dyDescent="0.45">
      <c r="A320">
        <v>2005</v>
      </c>
      <c r="B320" t="s">
        <v>81</v>
      </c>
      <c r="C320" t="s">
        <v>71</v>
      </c>
      <c r="D320">
        <v>11</v>
      </c>
      <c r="E320">
        <v>13</v>
      </c>
      <c r="F320">
        <v>0</v>
      </c>
      <c r="G320">
        <v>32</v>
      </c>
      <c r="H320">
        <v>32</v>
      </c>
      <c r="I320">
        <f t="shared" si="14"/>
        <v>24</v>
      </c>
      <c r="J320" s="2">
        <f t="shared" si="15"/>
        <v>0.75</v>
      </c>
      <c r="K320">
        <v>211.2</v>
      </c>
      <c r="L320" s="1">
        <f t="shared" si="13"/>
        <v>6.6</v>
      </c>
      <c r="M320">
        <v>6.9307089945014999</v>
      </c>
      <c r="N320">
        <v>2.1685040412243901</v>
      </c>
      <c r="O320">
        <v>0.93543311582228805</v>
      </c>
      <c r="P320">
        <v>0.30326594090202103</v>
      </c>
      <c r="Q320">
        <v>0.74632953000000002</v>
      </c>
      <c r="R320">
        <v>0.39280125100000002</v>
      </c>
      <c r="S320">
        <v>8.8353413000000006E-2</v>
      </c>
      <c r="U320">
        <v>3.8267718374548099</v>
      </c>
      <c r="V320">
        <v>3.6672752916708702</v>
      </c>
      <c r="W320">
        <v>3.9385892562792701</v>
      </c>
      <c r="X320">
        <v>4.5844984054565403</v>
      </c>
    </row>
    <row r="321" spans="1:24" x14ac:dyDescent="0.45">
      <c r="A321">
        <v>2005</v>
      </c>
      <c r="B321" t="s">
        <v>215</v>
      </c>
      <c r="C321" t="s">
        <v>44</v>
      </c>
      <c r="D321">
        <v>13</v>
      </c>
      <c r="E321">
        <v>12</v>
      </c>
      <c r="F321">
        <v>0</v>
      </c>
      <c r="G321">
        <v>33</v>
      </c>
      <c r="H321">
        <v>33</v>
      </c>
      <c r="I321">
        <f t="shared" si="14"/>
        <v>25</v>
      </c>
      <c r="J321" s="2">
        <f t="shared" si="15"/>
        <v>0.75757575757575757</v>
      </c>
      <c r="K321">
        <v>208.2</v>
      </c>
      <c r="L321" s="1">
        <f t="shared" si="13"/>
        <v>6.3090909090909086</v>
      </c>
      <c r="M321">
        <v>4.8306708087696597</v>
      </c>
      <c r="N321">
        <v>1.25079869155643</v>
      </c>
      <c r="O321">
        <v>1.0351437447363501</v>
      </c>
      <c r="P321">
        <v>0.30212765957446802</v>
      </c>
      <c r="Q321">
        <v>0.71728188000000004</v>
      </c>
      <c r="R321">
        <v>0.43758765700000002</v>
      </c>
      <c r="S321">
        <v>9.0909089999999998E-2</v>
      </c>
      <c r="U321">
        <v>3.70926508530528</v>
      </c>
      <c r="V321">
        <v>3.9449512713271999</v>
      </c>
      <c r="W321">
        <v>4.1947111407866799</v>
      </c>
      <c r="X321">
        <v>3.6428694725036599</v>
      </c>
    </row>
    <row r="322" spans="1:24" x14ac:dyDescent="0.45">
      <c r="A322">
        <v>2005</v>
      </c>
      <c r="B322" t="s">
        <v>82</v>
      </c>
      <c r="C322" t="s">
        <v>39</v>
      </c>
      <c r="D322">
        <v>14</v>
      </c>
      <c r="E322">
        <v>5</v>
      </c>
      <c r="F322">
        <v>0</v>
      </c>
      <c r="G322">
        <v>33</v>
      </c>
      <c r="H322">
        <v>33</v>
      </c>
      <c r="I322">
        <f t="shared" si="14"/>
        <v>19</v>
      </c>
      <c r="J322" s="2">
        <f t="shared" si="15"/>
        <v>0.5757575757575758</v>
      </c>
      <c r="K322">
        <v>209</v>
      </c>
      <c r="L322" s="1">
        <f t="shared" si="13"/>
        <v>6.333333333333333</v>
      </c>
      <c r="M322">
        <v>8.5693773647927198</v>
      </c>
      <c r="N322">
        <v>3.05741604472504</v>
      </c>
      <c r="O322">
        <v>0.55980857156937303</v>
      </c>
      <c r="P322">
        <v>0.32608695652173902</v>
      </c>
      <c r="Q322">
        <v>0.75423105000000001</v>
      </c>
      <c r="R322">
        <v>0.44592345999999999</v>
      </c>
      <c r="S322">
        <v>6.6326529999999995E-2</v>
      </c>
      <c r="U322">
        <v>3.4449758250422899</v>
      </c>
      <c r="V322">
        <v>3.1013708730568199</v>
      </c>
      <c r="W322">
        <v>3.5861984057464</v>
      </c>
      <c r="X322">
        <v>5.2876009941101003</v>
      </c>
    </row>
    <row r="323" spans="1:24" x14ac:dyDescent="0.45">
      <c r="A323">
        <v>2005</v>
      </c>
      <c r="B323" t="s">
        <v>216</v>
      </c>
      <c r="C323" t="s">
        <v>79</v>
      </c>
      <c r="D323">
        <v>14</v>
      </c>
      <c r="E323">
        <v>14</v>
      </c>
      <c r="F323">
        <v>0</v>
      </c>
      <c r="G323">
        <v>34</v>
      </c>
      <c r="H323">
        <v>34</v>
      </c>
      <c r="I323">
        <f t="shared" si="14"/>
        <v>28</v>
      </c>
      <c r="J323" s="2">
        <f t="shared" si="15"/>
        <v>0.82352941176470584</v>
      </c>
      <c r="K323">
        <v>209</v>
      </c>
      <c r="L323" s="1">
        <f t="shared" ref="L323:L386" si="16">K323/H323</f>
        <v>6.1470588235294121</v>
      </c>
      <c r="M323">
        <v>4.9521527484982997</v>
      </c>
      <c r="N323">
        <v>2.19617208846446</v>
      </c>
      <c r="O323">
        <v>1.2918659343908601</v>
      </c>
      <c r="P323">
        <v>0.29970760233918098</v>
      </c>
      <c r="Q323">
        <v>0.6798419</v>
      </c>
      <c r="R323">
        <v>0.45945945900000001</v>
      </c>
      <c r="S323">
        <v>0.120967741</v>
      </c>
      <c r="U323">
        <v>4.73684175943316</v>
      </c>
      <c r="V323">
        <v>4.6468253056799602</v>
      </c>
      <c r="W323">
        <v>4.4173941757904398</v>
      </c>
      <c r="X323">
        <v>1.9824817180633501</v>
      </c>
    </row>
    <row r="324" spans="1:24" x14ac:dyDescent="0.45">
      <c r="A324">
        <v>2005</v>
      </c>
      <c r="B324" t="s">
        <v>217</v>
      </c>
      <c r="C324" t="s">
        <v>170</v>
      </c>
      <c r="D324">
        <v>11</v>
      </c>
      <c r="E324">
        <v>8</v>
      </c>
      <c r="F324">
        <v>0</v>
      </c>
      <c r="G324">
        <v>31</v>
      </c>
      <c r="H324">
        <v>31</v>
      </c>
      <c r="I324">
        <f t="shared" ref="I324:I387" si="17">SUM(D324:E324)</f>
        <v>19</v>
      </c>
      <c r="J324" s="2">
        <f t="shared" ref="J324:J387" si="18">I324/H324</f>
        <v>0.61290322580645162</v>
      </c>
      <c r="K324">
        <v>178.1</v>
      </c>
      <c r="L324" s="1">
        <f t="shared" si="16"/>
        <v>5.7451612903225806</v>
      </c>
      <c r="M324">
        <v>4.49158852883662</v>
      </c>
      <c r="N324">
        <v>2.4728970552021798</v>
      </c>
      <c r="O324">
        <v>1.21121488418066</v>
      </c>
      <c r="P324">
        <v>0.321202531645569</v>
      </c>
      <c r="Q324">
        <v>0.62193125999999999</v>
      </c>
      <c r="R324">
        <v>0.453125</v>
      </c>
      <c r="S324">
        <v>0.11881188099999999</v>
      </c>
      <c r="U324">
        <v>5.90467256038073</v>
      </c>
      <c r="V324">
        <v>4.6293768686685599</v>
      </c>
      <c r="W324">
        <v>4.4421114855720401</v>
      </c>
      <c r="X324">
        <v>1.6066715717315601</v>
      </c>
    </row>
    <row r="325" spans="1:24" x14ac:dyDescent="0.45">
      <c r="A325">
        <v>2005</v>
      </c>
      <c r="B325" t="s">
        <v>154</v>
      </c>
      <c r="C325" t="s">
        <v>79</v>
      </c>
      <c r="D325">
        <v>7</v>
      </c>
      <c r="E325">
        <v>16</v>
      </c>
      <c r="F325">
        <v>0</v>
      </c>
      <c r="G325">
        <v>32</v>
      </c>
      <c r="H325">
        <v>32</v>
      </c>
      <c r="I325">
        <f t="shared" si="17"/>
        <v>23</v>
      </c>
      <c r="J325" s="2">
        <f t="shared" si="18"/>
        <v>0.71875</v>
      </c>
      <c r="K325">
        <v>196.2</v>
      </c>
      <c r="L325" s="1">
        <f t="shared" si="16"/>
        <v>6.1312499999999996</v>
      </c>
      <c r="M325">
        <v>5.5830511362393196</v>
      </c>
      <c r="N325">
        <v>2.9745764250455302</v>
      </c>
      <c r="O325">
        <v>1.28135599848115</v>
      </c>
      <c r="P325">
        <v>0.27884615384615302</v>
      </c>
      <c r="Q325">
        <v>0.68568994999999999</v>
      </c>
      <c r="R325">
        <v>0.49609984299999998</v>
      </c>
      <c r="S325">
        <v>0.14358974299999999</v>
      </c>
      <c r="U325">
        <v>4.4847459946840402</v>
      </c>
      <c r="V325">
        <v>4.7285058307182002</v>
      </c>
      <c r="W325">
        <v>4.2451993599570503</v>
      </c>
      <c r="X325">
        <v>1.39253866672515</v>
      </c>
    </row>
    <row r="326" spans="1:24" x14ac:dyDescent="0.45">
      <c r="A326">
        <v>2005</v>
      </c>
      <c r="B326" t="s">
        <v>87</v>
      </c>
      <c r="C326" t="s">
        <v>88</v>
      </c>
      <c r="D326">
        <v>18</v>
      </c>
      <c r="E326">
        <v>5</v>
      </c>
      <c r="F326">
        <v>0</v>
      </c>
      <c r="G326">
        <v>32</v>
      </c>
      <c r="H326">
        <v>32</v>
      </c>
      <c r="I326">
        <f t="shared" si="17"/>
        <v>23</v>
      </c>
      <c r="J326" s="2">
        <f t="shared" si="18"/>
        <v>0.71875</v>
      </c>
      <c r="K326">
        <v>202</v>
      </c>
      <c r="L326" s="1">
        <f t="shared" si="16"/>
        <v>6.3125</v>
      </c>
      <c r="M326">
        <v>6.37128664743505</v>
      </c>
      <c r="N326">
        <v>2.3168315081582</v>
      </c>
      <c r="O326">
        <v>0.98019794575923902</v>
      </c>
      <c r="P326">
        <v>0.27697262479871099</v>
      </c>
      <c r="Q326">
        <v>0.72026022000000001</v>
      </c>
      <c r="R326">
        <v>0.35646687599999999</v>
      </c>
      <c r="S326">
        <v>7.9136689999999996E-2</v>
      </c>
      <c r="U326">
        <v>3.78712842679706</v>
      </c>
      <c r="V326">
        <v>3.7923083354627201</v>
      </c>
      <c r="W326">
        <v>4.2746141022463702</v>
      </c>
      <c r="X326">
        <v>3.8380093574523899</v>
      </c>
    </row>
    <row r="327" spans="1:24" x14ac:dyDescent="0.45">
      <c r="A327">
        <v>2005</v>
      </c>
      <c r="B327" t="s">
        <v>155</v>
      </c>
      <c r="C327" t="s">
        <v>37</v>
      </c>
      <c r="D327">
        <v>15</v>
      </c>
      <c r="E327">
        <v>7</v>
      </c>
      <c r="F327">
        <v>0</v>
      </c>
      <c r="G327">
        <v>32</v>
      </c>
      <c r="H327">
        <v>32</v>
      </c>
      <c r="I327">
        <f t="shared" si="17"/>
        <v>22</v>
      </c>
      <c r="J327" s="2">
        <f t="shared" si="18"/>
        <v>0.6875</v>
      </c>
      <c r="K327">
        <v>204.2</v>
      </c>
      <c r="L327" s="1">
        <f t="shared" si="16"/>
        <v>6.3812499999999996</v>
      </c>
      <c r="M327">
        <v>6.7719868023903604</v>
      </c>
      <c r="N327">
        <v>3.2980455206446502</v>
      </c>
      <c r="O327">
        <v>1.01140062633102</v>
      </c>
      <c r="P327">
        <v>0.25838926174496601</v>
      </c>
      <c r="Q327">
        <v>0.74300699000000003</v>
      </c>
      <c r="R327">
        <v>0.444810543</v>
      </c>
      <c r="S327">
        <v>0.106976744</v>
      </c>
      <c r="U327">
        <v>3.6058631025714898</v>
      </c>
      <c r="V327">
        <v>4.2073275535087298</v>
      </c>
      <c r="W327">
        <v>4.1952802586862399</v>
      </c>
      <c r="X327">
        <v>3.3191077709197998</v>
      </c>
    </row>
    <row r="328" spans="1:24" x14ac:dyDescent="0.45">
      <c r="A328">
        <v>2005</v>
      </c>
      <c r="B328" t="s">
        <v>156</v>
      </c>
      <c r="C328" t="s">
        <v>79</v>
      </c>
      <c r="D328">
        <v>14</v>
      </c>
      <c r="E328">
        <v>13</v>
      </c>
      <c r="F328">
        <v>0</v>
      </c>
      <c r="G328">
        <v>29</v>
      </c>
      <c r="H328">
        <v>29</v>
      </c>
      <c r="I328">
        <f t="shared" si="17"/>
        <v>27</v>
      </c>
      <c r="J328" s="2">
        <f t="shared" si="18"/>
        <v>0.93103448275862066</v>
      </c>
      <c r="K328">
        <v>189</v>
      </c>
      <c r="L328" s="1">
        <f t="shared" si="16"/>
        <v>6.5172413793103452</v>
      </c>
      <c r="M328">
        <v>6.9047624622133004</v>
      </c>
      <c r="N328">
        <v>2.7142859334217802</v>
      </c>
      <c r="O328">
        <v>1.0000000807343401</v>
      </c>
      <c r="P328">
        <v>0.31010452961672402</v>
      </c>
      <c r="Q328">
        <v>0.68950564000000003</v>
      </c>
      <c r="R328">
        <v>0.47529812599999999</v>
      </c>
      <c r="S328">
        <v>0.108247422</v>
      </c>
      <c r="U328">
        <v>4.5714289404998398</v>
      </c>
      <c r="V328">
        <v>3.8983381152930598</v>
      </c>
      <c r="W328">
        <v>3.8696106152850902</v>
      </c>
      <c r="X328">
        <v>3.15698790550231</v>
      </c>
    </row>
    <row r="329" spans="1:24" x14ac:dyDescent="0.45">
      <c r="A329">
        <v>2005</v>
      </c>
      <c r="B329" t="s">
        <v>89</v>
      </c>
      <c r="C329" t="s">
        <v>25</v>
      </c>
      <c r="D329">
        <v>14</v>
      </c>
      <c r="E329">
        <v>12</v>
      </c>
      <c r="F329">
        <v>0</v>
      </c>
      <c r="G329">
        <v>33</v>
      </c>
      <c r="H329">
        <v>33</v>
      </c>
      <c r="I329">
        <f t="shared" si="17"/>
        <v>26</v>
      </c>
      <c r="J329" s="2">
        <f t="shared" si="18"/>
        <v>0.78787878787878785</v>
      </c>
      <c r="K329">
        <v>229</v>
      </c>
      <c r="L329" s="1">
        <f t="shared" si="16"/>
        <v>6.9393939393939394</v>
      </c>
      <c r="M329">
        <v>6.7598253275109101</v>
      </c>
      <c r="N329">
        <v>2.3187772925764101</v>
      </c>
      <c r="O329">
        <v>0.82532751091703005</v>
      </c>
      <c r="P329">
        <v>0.30188679245283001</v>
      </c>
      <c r="Q329">
        <v>0.73676132000000005</v>
      </c>
      <c r="R329">
        <v>0.65021770599999995</v>
      </c>
      <c r="S329">
        <v>0.1875</v>
      </c>
      <c r="U329">
        <v>3.5371179039301301</v>
      </c>
      <c r="V329">
        <v>3.5091141355089701</v>
      </c>
      <c r="W329">
        <v>2.9915320063261999</v>
      </c>
      <c r="X329">
        <v>4.7592740058898899</v>
      </c>
    </row>
    <row r="330" spans="1:24" x14ac:dyDescent="0.45">
      <c r="A330">
        <v>2005</v>
      </c>
      <c r="B330" t="s">
        <v>191</v>
      </c>
      <c r="C330" t="s">
        <v>54</v>
      </c>
      <c r="D330">
        <v>18</v>
      </c>
      <c r="E330">
        <v>12</v>
      </c>
      <c r="F330">
        <v>0</v>
      </c>
      <c r="G330">
        <v>35</v>
      </c>
      <c r="H330">
        <v>35</v>
      </c>
      <c r="I330">
        <f t="shared" si="17"/>
        <v>30</v>
      </c>
      <c r="J330" s="2">
        <f t="shared" si="18"/>
        <v>0.8571428571428571</v>
      </c>
      <c r="K330">
        <v>219</v>
      </c>
      <c r="L330" s="1">
        <f t="shared" si="16"/>
        <v>6.2571428571428571</v>
      </c>
      <c r="M330">
        <v>7.2328772162783004</v>
      </c>
      <c r="N330">
        <v>3.7397262879620699</v>
      </c>
      <c r="O330">
        <v>1.2739726915035601</v>
      </c>
      <c r="P330">
        <v>0.28325508607198702</v>
      </c>
      <c r="Q330">
        <v>0.77319587999999995</v>
      </c>
      <c r="R330">
        <v>0.37692307600000002</v>
      </c>
      <c r="S330">
        <v>0.116104868</v>
      </c>
      <c r="U330">
        <v>3.9863016476079198</v>
      </c>
      <c r="V330">
        <v>4.663866897049</v>
      </c>
      <c r="W330">
        <v>4.5052104882197499</v>
      </c>
      <c r="X330">
        <v>2.2347767353057799</v>
      </c>
    </row>
    <row r="331" spans="1:24" x14ac:dyDescent="0.45">
      <c r="A331">
        <v>2005</v>
      </c>
      <c r="B331" t="s">
        <v>157</v>
      </c>
      <c r="C331" t="s">
        <v>108</v>
      </c>
      <c r="D331">
        <v>22</v>
      </c>
      <c r="E331">
        <v>10</v>
      </c>
      <c r="F331">
        <v>0</v>
      </c>
      <c r="G331">
        <v>34</v>
      </c>
      <c r="H331">
        <v>34</v>
      </c>
      <c r="I331">
        <f t="shared" si="17"/>
        <v>32</v>
      </c>
      <c r="J331" s="2">
        <f t="shared" si="18"/>
        <v>0.94117647058823528</v>
      </c>
      <c r="K331">
        <v>236.1</v>
      </c>
      <c r="L331" s="1">
        <f t="shared" si="16"/>
        <v>6.9441176470588237</v>
      </c>
      <c r="M331">
        <v>6.4739070504710599</v>
      </c>
      <c r="N331">
        <v>2.0944993398582801</v>
      </c>
      <c r="O331">
        <v>0.41889986797165601</v>
      </c>
      <c r="P331">
        <v>0.28212290502793202</v>
      </c>
      <c r="Q331">
        <v>0.75594781</v>
      </c>
      <c r="R331">
        <v>0.44617563700000001</v>
      </c>
      <c r="S331">
        <v>4.9327353999999997E-2</v>
      </c>
      <c r="U331">
        <v>2.6276446263676601</v>
      </c>
      <c r="V331">
        <v>2.9861806716951098</v>
      </c>
      <c r="W331">
        <v>3.6825198493233402</v>
      </c>
      <c r="X331">
        <v>6.4620151519775302</v>
      </c>
    </row>
    <row r="332" spans="1:24" x14ac:dyDescent="0.45">
      <c r="A332">
        <v>2005</v>
      </c>
      <c r="B332" t="s">
        <v>91</v>
      </c>
      <c r="C332" t="s">
        <v>105</v>
      </c>
      <c r="D332">
        <v>14</v>
      </c>
      <c r="E332">
        <v>12</v>
      </c>
      <c r="F332">
        <v>0</v>
      </c>
      <c r="G332">
        <v>34</v>
      </c>
      <c r="H332">
        <v>34</v>
      </c>
      <c r="I332">
        <f t="shared" si="17"/>
        <v>26</v>
      </c>
      <c r="J332" s="2">
        <f t="shared" si="18"/>
        <v>0.76470588235294112</v>
      </c>
      <c r="K332">
        <v>217</v>
      </c>
      <c r="L332" s="1">
        <f t="shared" si="16"/>
        <v>6.382352941176471</v>
      </c>
      <c r="M332">
        <v>6.7603686635944698</v>
      </c>
      <c r="N332">
        <v>2.1981566820276499</v>
      </c>
      <c r="O332">
        <v>1.0783410138248799</v>
      </c>
      <c r="P332">
        <v>0.286594761171032</v>
      </c>
      <c r="Q332">
        <v>0.72463767999999995</v>
      </c>
      <c r="R332">
        <v>0.46385542099999999</v>
      </c>
      <c r="S332">
        <v>0.12322274799999999</v>
      </c>
      <c r="U332">
        <v>3.73271889400921</v>
      </c>
      <c r="V332">
        <v>3.8909989080121399</v>
      </c>
      <c r="W332">
        <v>3.6744892429371498</v>
      </c>
      <c r="X332">
        <v>3.7211945056915199</v>
      </c>
    </row>
    <row r="333" spans="1:24" x14ac:dyDescent="0.45">
      <c r="A333">
        <v>2005</v>
      </c>
      <c r="B333" t="s">
        <v>218</v>
      </c>
      <c r="C333" t="s">
        <v>65</v>
      </c>
      <c r="D333">
        <v>13</v>
      </c>
      <c r="E333">
        <v>13</v>
      </c>
      <c r="F333">
        <v>0</v>
      </c>
      <c r="G333">
        <v>33</v>
      </c>
      <c r="H333">
        <v>33</v>
      </c>
      <c r="I333">
        <f t="shared" si="17"/>
        <v>26</v>
      </c>
      <c r="J333" s="2">
        <f t="shared" si="18"/>
        <v>0.78787878787878785</v>
      </c>
      <c r="K333">
        <v>204.2</v>
      </c>
      <c r="L333" s="1">
        <f t="shared" si="16"/>
        <v>6.1878787878787875</v>
      </c>
      <c r="M333">
        <v>7.5635182912382</v>
      </c>
      <c r="N333">
        <v>3.3420197100819902</v>
      </c>
      <c r="O333">
        <v>0.92345281462791995</v>
      </c>
      <c r="P333">
        <v>0.28714524207011599</v>
      </c>
      <c r="Q333">
        <v>0.74614760999999996</v>
      </c>
      <c r="R333">
        <v>0.40833333300000002</v>
      </c>
      <c r="S333">
        <v>8.8983049999999994E-2</v>
      </c>
      <c r="U333">
        <v>3.7817591456191</v>
      </c>
      <c r="V333">
        <v>3.8897380496944902</v>
      </c>
      <c r="W333">
        <v>4.1462436207168603</v>
      </c>
      <c r="X333">
        <v>3.51172471046447</v>
      </c>
    </row>
    <row r="334" spans="1:24" x14ac:dyDescent="0.45">
      <c r="A334">
        <v>2005</v>
      </c>
      <c r="B334" t="s">
        <v>96</v>
      </c>
      <c r="C334" t="s">
        <v>75</v>
      </c>
      <c r="D334">
        <v>5</v>
      </c>
      <c r="E334">
        <v>17</v>
      </c>
      <c r="F334">
        <v>0</v>
      </c>
      <c r="G334">
        <v>33</v>
      </c>
      <c r="H334">
        <v>33</v>
      </c>
      <c r="I334">
        <f t="shared" si="17"/>
        <v>22</v>
      </c>
      <c r="J334" s="2">
        <f t="shared" si="18"/>
        <v>0.66666666666666663</v>
      </c>
      <c r="K334">
        <v>183</v>
      </c>
      <c r="L334" s="1">
        <f t="shared" si="16"/>
        <v>5.5454545454545459</v>
      </c>
      <c r="M334">
        <v>5.6065578445315998</v>
      </c>
      <c r="N334">
        <v>2.6065575943875001</v>
      </c>
      <c r="O334">
        <v>1.1311476353002301</v>
      </c>
      <c r="P334">
        <v>0.33546325878594202</v>
      </c>
      <c r="Q334">
        <v>0.65217391000000002</v>
      </c>
      <c r="R334">
        <v>0.39218750000000002</v>
      </c>
      <c r="S334">
        <v>9.6234309000000004E-2</v>
      </c>
      <c r="U334">
        <v>5.8032791724099004</v>
      </c>
      <c r="V334">
        <v>4.4899766438339697</v>
      </c>
      <c r="W334">
        <v>4.65738554185294</v>
      </c>
      <c r="X334">
        <v>2.0357611179351802</v>
      </c>
    </row>
    <row r="335" spans="1:24" x14ac:dyDescent="0.45">
      <c r="A335">
        <v>2005</v>
      </c>
      <c r="B335" t="s">
        <v>219</v>
      </c>
      <c r="C335" t="s">
        <v>44</v>
      </c>
      <c r="D335">
        <v>13</v>
      </c>
      <c r="E335">
        <v>9</v>
      </c>
      <c r="F335">
        <v>0</v>
      </c>
      <c r="G335">
        <v>34</v>
      </c>
      <c r="H335">
        <v>34</v>
      </c>
      <c r="I335">
        <f t="shared" si="17"/>
        <v>22</v>
      </c>
      <c r="J335" s="2">
        <f t="shared" si="18"/>
        <v>0.6470588235294118</v>
      </c>
      <c r="K335">
        <v>203</v>
      </c>
      <c r="L335" s="1">
        <f t="shared" si="16"/>
        <v>5.9705882352941178</v>
      </c>
      <c r="M335">
        <v>5.3645320197044297</v>
      </c>
      <c r="N335">
        <v>3.1034482758620601</v>
      </c>
      <c r="O335">
        <v>0.88669950738916203</v>
      </c>
      <c r="P335">
        <v>0.29555895865237303</v>
      </c>
      <c r="Q335">
        <v>0.75285170999999995</v>
      </c>
      <c r="R335">
        <v>0.38871951199999999</v>
      </c>
      <c r="S335">
        <v>8.1300813E-2</v>
      </c>
      <c r="U335">
        <v>3.72413793103448</v>
      </c>
      <c r="V335">
        <v>4.2614104764214797</v>
      </c>
      <c r="W335">
        <v>4.6520037353332402</v>
      </c>
      <c r="X335">
        <v>2.9255089759826598</v>
      </c>
    </row>
    <row r="336" spans="1:24" x14ac:dyDescent="0.45">
      <c r="A336">
        <v>2005</v>
      </c>
      <c r="B336" t="s">
        <v>164</v>
      </c>
      <c r="C336" t="s">
        <v>31</v>
      </c>
      <c r="D336">
        <v>12</v>
      </c>
      <c r="E336">
        <v>7</v>
      </c>
      <c r="F336">
        <v>0</v>
      </c>
      <c r="G336">
        <v>31</v>
      </c>
      <c r="H336">
        <v>31</v>
      </c>
      <c r="I336">
        <f t="shared" si="17"/>
        <v>19</v>
      </c>
      <c r="J336" s="2">
        <f t="shared" si="18"/>
        <v>0.61290322580645162</v>
      </c>
      <c r="K336">
        <v>164.2</v>
      </c>
      <c r="L336" s="1">
        <f t="shared" si="16"/>
        <v>5.2967741935483863</v>
      </c>
      <c r="M336">
        <v>7.4878547135854001</v>
      </c>
      <c r="N336">
        <v>2.4595143219805999</v>
      </c>
      <c r="O336">
        <v>1.0384616026140301</v>
      </c>
      <c r="P336">
        <v>0.29065040650406498</v>
      </c>
      <c r="Q336">
        <v>0.69370330999999996</v>
      </c>
      <c r="R336">
        <v>0.32734530899999997</v>
      </c>
      <c r="S336">
        <v>7.6923076000000007E-2</v>
      </c>
      <c r="U336">
        <v>4.2631581580997198</v>
      </c>
      <c r="V336">
        <v>3.8034320241890001</v>
      </c>
      <c r="W336">
        <v>4.3722761542026598</v>
      </c>
      <c r="X336">
        <v>3.3715369701385498</v>
      </c>
    </row>
    <row r="337" spans="1:24" x14ac:dyDescent="0.45">
      <c r="A337">
        <v>2005</v>
      </c>
      <c r="B337" t="s">
        <v>166</v>
      </c>
      <c r="C337" t="s">
        <v>86</v>
      </c>
      <c r="D337">
        <v>14</v>
      </c>
      <c r="E337">
        <v>12</v>
      </c>
      <c r="F337">
        <v>0</v>
      </c>
      <c r="G337">
        <v>33</v>
      </c>
      <c r="H337">
        <v>33</v>
      </c>
      <c r="I337">
        <f t="shared" si="17"/>
        <v>26</v>
      </c>
      <c r="J337" s="2">
        <f t="shared" si="18"/>
        <v>0.78787878787878785</v>
      </c>
      <c r="K337">
        <v>183.2</v>
      </c>
      <c r="L337" s="1">
        <f t="shared" si="16"/>
        <v>5.5515151515151508</v>
      </c>
      <c r="M337">
        <v>6.2722321312038698</v>
      </c>
      <c r="N337">
        <v>3.4301269467521101</v>
      </c>
      <c r="O337">
        <v>1.2740471516507801</v>
      </c>
      <c r="P337">
        <v>0.33892617449664397</v>
      </c>
      <c r="Q337">
        <v>0.69362018000000003</v>
      </c>
      <c r="R337">
        <v>0.37748344299999997</v>
      </c>
      <c r="S337">
        <v>0.11206896500000001</v>
      </c>
      <c r="U337">
        <v>5.6842103689035</v>
      </c>
      <c r="V337">
        <v>4.7405392853999402</v>
      </c>
      <c r="W337">
        <v>4.6424334079367897</v>
      </c>
      <c r="X337">
        <v>1.97515821456909</v>
      </c>
    </row>
    <row r="338" spans="1:24" x14ac:dyDescent="0.45">
      <c r="A338">
        <v>2005</v>
      </c>
      <c r="B338" t="s">
        <v>122</v>
      </c>
      <c r="C338" t="s">
        <v>105</v>
      </c>
      <c r="D338">
        <v>12</v>
      </c>
      <c r="E338">
        <v>12</v>
      </c>
      <c r="F338">
        <v>0</v>
      </c>
      <c r="G338">
        <v>33</v>
      </c>
      <c r="H338">
        <v>33</v>
      </c>
      <c r="I338">
        <f t="shared" si="17"/>
        <v>24</v>
      </c>
      <c r="J338" s="2">
        <f t="shared" si="18"/>
        <v>0.72727272727272729</v>
      </c>
      <c r="K338">
        <v>201.1</v>
      </c>
      <c r="L338" s="1">
        <f t="shared" si="16"/>
        <v>6.0939393939393938</v>
      </c>
      <c r="M338">
        <v>5.1854302015781899</v>
      </c>
      <c r="N338">
        <v>2.9950329612563702</v>
      </c>
      <c r="O338">
        <v>1.0281456434163601</v>
      </c>
      <c r="P338">
        <v>0.24839743589743499</v>
      </c>
      <c r="Q338">
        <v>0.75298438999999995</v>
      </c>
      <c r="R338">
        <v>0.44687500000000002</v>
      </c>
      <c r="S338">
        <v>9.6234309000000004E-2</v>
      </c>
      <c r="U338">
        <v>3.5314567752127299</v>
      </c>
      <c r="V338">
        <v>4.4256602341289799</v>
      </c>
      <c r="W338">
        <v>4.5778249240384898</v>
      </c>
      <c r="X338">
        <v>2.1675057411193799</v>
      </c>
    </row>
    <row r="339" spans="1:24" x14ac:dyDescent="0.45">
      <c r="A339">
        <v>2005</v>
      </c>
      <c r="B339" t="s">
        <v>169</v>
      </c>
      <c r="C339" t="s">
        <v>170</v>
      </c>
      <c r="D339">
        <v>10</v>
      </c>
      <c r="E339">
        <v>9</v>
      </c>
      <c r="F339">
        <v>0</v>
      </c>
      <c r="G339">
        <v>32</v>
      </c>
      <c r="H339">
        <v>32</v>
      </c>
      <c r="I339">
        <f t="shared" si="17"/>
        <v>19</v>
      </c>
      <c r="J339" s="2">
        <f t="shared" si="18"/>
        <v>0.59375</v>
      </c>
      <c r="K339">
        <v>186</v>
      </c>
      <c r="L339" s="1">
        <f t="shared" si="16"/>
        <v>5.8125</v>
      </c>
      <c r="M339">
        <v>8.4193548387096708</v>
      </c>
      <c r="N339">
        <v>4.8387096774193497</v>
      </c>
      <c r="O339">
        <v>0.58064516129032195</v>
      </c>
      <c r="P339">
        <v>0.30651340996168502</v>
      </c>
      <c r="Q339">
        <v>0.72398189999999996</v>
      </c>
      <c r="R339">
        <v>0.42314990499999999</v>
      </c>
      <c r="S339">
        <v>5.9701492000000002E-2</v>
      </c>
      <c r="U339">
        <v>3.7741935483870899</v>
      </c>
      <c r="V339">
        <v>3.7619666499476199</v>
      </c>
      <c r="W339">
        <v>4.4137145462536003</v>
      </c>
      <c r="X339">
        <v>3.6296687126159601</v>
      </c>
    </row>
    <row r="340" spans="1:24" x14ac:dyDescent="0.45">
      <c r="A340">
        <v>2004</v>
      </c>
      <c r="B340" t="s">
        <v>142</v>
      </c>
      <c r="C340" t="s">
        <v>44</v>
      </c>
      <c r="D340">
        <v>10</v>
      </c>
      <c r="E340">
        <v>12</v>
      </c>
      <c r="F340">
        <v>0</v>
      </c>
      <c r="G340">
        <v>31</v>
      </c>
      <c r="H340">
        <v>31</v>
      </c>
      <c r="I340">
        <f t="shared" si="17"/>
        <v>22</v>
      </c>
      <c r="J340" s="2">
        <f t="shared" si="18"/>
        <v>0.70967741935483875</v>
      </c>
      <c r="K340">
        <v>190</v>
      </c>
      <c r="L340" s="1">
        <f t="shared" si="16"/>
        <v>6.129032258064516</v>
      </c>
      <c r="M340">
        <v>4.5947372111059197</v>
      </c>
      <c r="N340">
        <v>4.3578950868221096</v>
      </c>
      <c r="O340">
        <v>0.94736849713524196</v>
      </c>
      <c r="P340">
        <v>0.287337662337662</v>
      </c>
      <c r="Q340">
        <v>0.68560606000000002</v>
      </c>
      <c r="R340">
        <v>0.52236421700000002</v>
      </c>
      <c r="S340">
        <v>0.116279069</v>
      </c>
      <c r="U340">
        <v>4.8789477602464899</v>
      </c>
      <c r="V340">
        <v>4.8966379595199196</v>
      </c>
      <c r="W340">
        <v>4.8479787566064498</v>
      </c>
      <c r="X340">
        <v>1.6456377506256099</v>
      </c>
    </row>
    <row r="341" spans="1:24" x14ac:dyDescent="0.45">
      <c r="A341">
        <v>2004</v>
      </c>
      <c r="B341" t="s">
        <v>24</v>
      </c>
      <c r="C341" t="s">
        <v>25</v>
      </c>
      <c r="D341">
        <v>16</v>
      </c>
      <c r="E341">
        <v>14</v>
      </c>
      <c r="F341">
        <v>0</v>
      </c>
      <c r="G341">
        <v>35</v>
      </c>
      <c r="H341">
        <v>35</v>
      </c>
      <c r="I341">
        <f t="shared" si="17"/>
        <v>30</v>
      </c>
      <c r="J341" s="2">
        <f t="shared" si="18"/>
        <v>0.8571428571428571</v>
      </c>
      <c r="K341">
        <v>245.2</v>
      </c>
      <c r="L341" s="1">
        <f t="shared" si="16"/>
        <v>7.0057142857142853</v>
      </c>
      <c r="M341">
        <v>10.6241524073587</v>
      </c>
      <c r="N341">
        <v>1.61194036525443</v>
      </c>
      <c r="O341">
        <v>0.65943014942226696</v>
      </c>
      <c r="P341">
        <v>0.264119601328903</v>
      </c>
      <c r="Q341">
        <v>0.69484937000000002</v>
      </c>
      <c r="R341">
        <v>0.43140495800000001</v>
      </c>
      <c r="S341">
        <v>8.0357142000000006E-2</v>
      </c>
      <c r="U341">
        <v>2.60108558938783</v>
      </c>
      <c r="V341">
        <v>2.3002869981697902</v>
      </c>
      <c r="W341">
        <v>2.67707532489288</v>
      </c>
      <c r="X341">
        <v>9.6060838699340803</v>
      </c>
    </row>
    <row r="342" spans="1:24" x14ac:dyDescent="0.45">
      <c r="A342">
        <v>2004</v>
      </c>
      <c r="B342" t="s">
        <v>175</v>
      </c>
      <c r="C342" t="s">
        <v>35</v>
      </c>
      <c r="D342">
        <v>21</v>
      </c>
      <c r="E342">
        <v>6</v>
      </c>
      <c r="F342">
        <v>0</v>
      </c>
      <c r="G342">
        <v>32</v>
      </c>
      <c r="H342">
        <v>32</v>
      </c>
      <c r="I342">
        <f t="shared" si="17"/>
        <v>27</v>
      </c>
      <c r="J342" s="2">
        <f t="shared" si="18"/>
        <v>0.84375</v>
      </c>
      <c r="K342">
        <v>226.2</v>
      </c>
      <c r="L342" s="1">
        <f t="shared" si="16"/>
        <v>7.0687499999999996</v>
      </c>
      <c r="M342">
        <v>8.0602944793833302</v>
      </c>
      <c r="N342">
        <v>1.3897059447212601</v>
      </c>
      <c r="O342">
        <v>0.91323533510254495</v>
      </c>
      <c r="P342">
        <v>0.28416149068322899</v>
      </c>
      <c r="Q342">
        <v>0.75771748999999999</v>
      </c>
      <c r="R342">
        <v>0.404833836</v>
      </c>
      <c r="S342">
        <v>9.1999999999999998E-2</v>
      </c>
      <c r="U342">
        <v>3.2558824990612401</v>
      </c>
      <c r="V342">
        <v>3.1066223338565999</v>
      </c>
      <c r="W342">
        <v>3.39545668455589</v>
      </c>
      <c r="X342">
        <v>6.5388193130493102</v>
      </c>
    </row>
    <row r="343" spans="1:24" x14ac:dyDescent="0.45">
      <c r="A343">
        <v>2004</v>
      </c>
      <c r="B343" t="s">
        <v>143</v>
      </c>
      <c r="C343" t="s">
        <v>58</v>
      </c>
      <c r="D343">
        <v>11</v>
      </c>
      <c r="E343">
        <v>14</v>
      </c>
      <c r="F343">
        <v>0</v>
      </c>
      <c r="G343">
        <v>33</v>
      </c>
      <c r="H343">
        <v>33</v>
      </c>
      <c r="I343">
        <f t="shared" si="17"/>
        <v>25</v>
      </c>
      <c r="J343" s="2">
        <f t="shared" si="18"/>
        <v>0.75757575757575757</v>
      </c>
      <c r="K343">
        <v>212.1</v>
      </c>
      <c r="L343" s="1">
        <f t="shared" si="16"/>
        <v>6.4272727272727268</v>
      </c>
      <c r="M343">
        <v>4.6200943021931602</v>
      </c>
      <c r="N343">
        <v>2.9670330381057002</v>
      </c>
      <c r="O343">
        <v>0.84772372517305705</v>
      </c>
      <c r="P343">
        <v>0.26099290780141798</v>
      </c>
      <c r="Q343">
        <v>0.73170732000000005</v>
      </c>
      <c r="R343">
        <v>0.50857142799999999</v>
      </c>
      <c r="S343">
        <v>9.9009899999999998E-2</v>
      </c>
      <c r="U343">
        <v>3.60282583198549</v>
      </c>
      <c r="V343">
        <v>4.2360826053484804</v>
      </c>
      <c r="W343">
        <v>4.3985208172867702</v>
      </c>
      <c r="X343">
        <v>2.6427414417266801</v>
      </c>
    </row>
    <row r="344" spans="1:24" x14ac:dyDescent="0.45">
      <c r="A344">
        <v>2004</v>
      </c>
      <c r="B344" t="s">
        <v>26</v>
      </c>
      <c r="C344" t="s">
        <v>29</v>
      </c>
      <c r="D344">
        <v>16</v>
      </c>
      <c r="E344">
        <v>11</v>
      </c>
      <c r="F344">
        <v>0</v>
      </c>
      <c r="G344">
        <v>33</v>
      </c>
      <c r="H344">
        <v>33</v>
      </c>
      <c r="I344">
        <f t="shared" si="17"/>
        <v>27</v>
      </c>
      <c r="J344" s="2">
        <f t="shared" si="18"/>
        <v>0.81818181818181823</v>
      </c>
      <c r="K344">
        <v>212.2</v>
      </c>
      <c r="L344" s="1">
        <f t="shared" si="16"/>
        <v>6.4303030303030297</v>
      </c>
      <c r="M344">
        <v>6.3902819788276402</v>
      </c>
      <c r="N344">
        <v>1.39655169073716</v>
      </c>
      <c r="O344">
        <v>1.4811911871454699</v>
      </c>
      <c r="P344">
        <v>0.28416149068322899</v>
      </c>
      <c r="Q344">
        <v>0.74407582999999999</v>
      </c>
      <c r="R344">
        <v>0.50766871099999999</v>
      </c>
      <c r="S344">
        <v>0.18229166599999999</v>
      </c>
      <c r="U344">
        <v>4.02037607939487</v>
      </c>
      <c r="V344">
        <v>4.3611815844350499</v>
      </c>
      <c r="W344">
        <v>3.5378851222127099</v>
      </c>
      <c r="X344">
        <v>2.6122407913207999</v>
      </c>
    </row>
    <row r="345" spans="1:24" x14ac:dyDescent="0.45">
      <c r="A345">
        <v>2004</v>
      </c>
      <c r="B345" t="s">
        <v>28</v>
      </c>
      <c r="C345" t="s">
        <v>47</v>
      </c>
      <c r="D345">
        <v>15</v>
      </c>
      <c r="E345">
        <v>7</v>
      </c>
      <c r="F345">
        <v>0</v>
      </c>
      <c r="G345">
        <v>32</v>
      </c>
      <c r="H345">
        <v>32</v>
      </c>
      <c r="I345">
        <f t="shared" si="17"/>
        <v>22</v>
      </c>
      <c r="J345" s="2">
        <f t="shared" si="18"/>
        <v>0.6875</v>
      </c>
      <c r="K345">
        <v>201.1</v>
      </c>
      <c r="L345" s="1">
        <f t="shared" si="16"/>
        <v>6.2843749999999998</v>
      </c>
      <c r="M345">
        <v>6.1688743280290597</v>
      </c>
      <c r="N345">
        <v>3.1291391518987899</v>
      </c>
      <c r="O345">
        <v>1.1622516849909801</v>
      </c>
      <c r="P345">
        <v>0.3</v>
      </c>
      <c r="Q345">
        <v>0.79273009000000005</v>
      </c>
      <c r="R345">
        <v>0.55038759599999998</v>
      </c>
      <c r="S345">
        <v>0.161490683</v>
      </c>
      <c r="U345">
        <v>3.7102649943942798</v>
      </c>
      <c r="V345">
        <v>4.5492694280005397</v>
      </c>
      <c r="W345">
        <v>4.0362799004410697</v>
      </c>
      <c r="X345">
        <v>1.76595318317413</v>
      </c>
    </row>
    <row r="346" spans="1:24" x14ac:dyDescent="0.45">
      <c r="A346">
        <v>2004</v>
      </c>
      <c r="B346" t="s">
        <v>195</v>
      </c>
      <c r="C346" t="s">
        <v>79</v>
      </c>
      <c r="D346">
        <v>8</v>
      </c>
      <c r="E346">
        <v>15</v>
      </c>
      <c r="F346">
        <v>0</v>
      </c>
      <c r="G346">
        <v>33</v>
      </c>
      <c r="H346">
        <v>33</v>
      </c>
      <c r="I346">
        <f t="shared" si="17"/>
        <v>23</v>
      </c>
      <c r="J346" s="2">
        <f t="shared" si="18"/>
        <v>0.69696969696969702</v>
      </c>
      <c r="K346">
        <v>196.2</v>
      </c>
      <c r="L346" s="1">
        <f t="shared" si="16"/>
        <v>5.9454545454545453</v>
      </c>
      <c r="M346">
        <v>5.72033883510941</v>
      </c>
      <c r="N346">
        <v>2.74576264085252</v>
      </c>
      <c r="O346">
        <v>1.0067796349792499</v>
      </c>
      <c r="P346">
        <v>0.30911901081916499</v>
      </c>
      <c r="Q346">
        <v>0.64793129999999999</v>
      </c>
      <c r="R346">
        <v>0.49542682900000001</v>
      </c>
      <c r="S346">
        <v>0.111675126</v>
      </c>
      <c r="U346">
        <v>5.1254235962580301</v>
      </c>
      <c r="V346">
        <v>4.2238456309153296</v>
      </c>
      <c r="W346">
        <v>4.2299557858977499</v>
      </c>
      <c r="X346">
        <v>2.7307975292205802</v>
      </c>
    </row>
    <row r="347" spans="1:24" x14ac:dyDescent="0.45">
      <c r="A347">
        <v>2004</v>
      </c>
      <c r="B347" t="s">
        <v>220</v>
      </c>
      <c r="C347" t="s">
        <v>95</v>
      </c>
      <c r="D347">
        <v>11</v>
      </c>
      <c r="E347">
        <v>15</v>
      </c>
      <c r="F347">
        <v>0</v>
      </c>
      <c r="G347">
        <v>33</v>
      </c>
      <c r="H347">
        <v>33</v>
      </c>
      <c r="I347">
        <f t="shared" si="17"/>
        <v>26</v>
      </c>
      <c r="J347" s="2">
        <f t="shared" si="18"/>
        <v>0.78787878787878785</v>
      </c>
      <c r="K347">
        <v>215.2</v>
      </c>
      <c r="L347" s="1">
        <f t="shared" si="16"/>
        <v>6.5212121212121206</v>
      </c>
      <c r="M347">
        <v>4.7990721902440097</v>
      </c>
      <c r="N347">
        <v>2.87944331414641</v>
      </c>
      <c r="O347">
        <v>0.95981443804880295</v>
      </c>
      <c r="P347">
        <v>0.32746955345060802</v>
      </c>
      <c r="Q347">
        <v>0.66494513</v>
      </c>
      <c r="R347">
        <v>0.50940860200000004</v>
      </c>
      <c r="S347">
        <v>0.100877192</v>
      </c>
      <c r="U347">
        <v>5.2998449405303401</v>
      </c>
      <c r="V347">
        <v>4.4403048075682303</v>
      </c>
      <c r="W347">
        <v>4.5951541019107003</v>
      </c>
      <c r="X347">
        <v>2.9770586490631099</v>
      </c>
    </row>
    <row r="348" spans="1:24" x14ac:dyDescent="0.45">
      <c r="A348">
        <v>2004</v>
      </c>
      <c r="B348" t="s">
        <v>32</v>
      </c>
      <c r="C348" t="s">
        <v>35</v>
      </c>
      <c r="D348">
        <v>14</v>
      </c>
      <c r="E348">
        <v>12</v>
      </c>
      <c r="F348">
        <v>0</v>
      </c>
      <c r="G348">
        <v>33</v>
      </c>
      <c r="H348">
        <v>33</v>
      </c>
      <c r="I348">
        <f t="shared" si="17"/>
        <v>26</v>
      </c>
      <c r="J348" s="2">
        <f t="shared" si="18"/>
        <v>0.78787878787878785</v>
      </c>
      <c r="K348">
        <v>182.2</v>
      </c>
      <c r="L348" s="1">
        <f t="shared" si="16"/>
        <v>5.5212121212121206</v>
      </c>
      <c r="M348">
        <v>5.1733575201839903</v>
      </c>
      <c r="N348">
        <v>3.4981750850767899</v>
      </c>
      <c r="O348">
        <v>0.73905107431199901</v>
      </c>
      <c r="P348">
        <v>0.32656249999999998</v>
      </c>
      <c r="Q348">
        <v>0.58510638000000004</v>
      </c>
      <c r="R348">
        <v>0.62343749999999998</v>
      </c>
      <c r="S348">
        <v>0.116279069</v>
      </c>
      <c r="U348">
        <v>5.4197078782879897</v>
      </c>
      <c r="V348">
        <v>4.2645978234192601</v>
      </c>
      <c r="W348">
        <v>4.2266383216022696</v>
      </c>
      <c r="X348">
        <v>2.2423830032348602</v>
      </c>
    </row>
    <row r="349" spans="1:24" x14ac:dyDescent="0.45">
      <c r="A349">
        <v>2004</v>
      </c>
      <c r="B349" t="s">
        <v>196</v>
      </c>
      <c r="C349" t="s">
        <v>35</v>
      </c>
      <c r="D349">
        <v>16</v>
      </c>
      <c r="E349">
        <v>9</v>
      </c>
      <c r="F349">
        <v>0</v>
      </c>
      <c r="G349">
        <v>33</v>
      </c>
      <c r="H349">
        <v>33</v>
      </c>
      <c r="I349">
        <f t="shared" si="17"/>
        <v>25</v>
      </c>
      <c r="J349" s="2">
        <f t="shared" si="18"/>
        <v>0.75757575757575757</v>
      </c>
      <c r="K349">
        <v>217</v>
      </c>
      <c r="L349" s="1">
        <f t="shared" si="16"/>
        <v>6.5757575757575761</v>
      </c>
      <c r="M349">
        <v>9.4147465437788007</v>
      </c>
      <c r="N349">
        <v>2.5299539170506899</v>
      </c>
      <c r="O349">
        <v>1.0783410138248799</v>
      </c>
      <c r="P349">
        <v>0.29144851657940601</v>
      </c>
      <c r="Q349">
        <v>0.73202054999999999</v>
      </c>
      <c r="R349">
        <v>0.38215488199999997</v>
      </c>
      <c r="S349">
        <v>0.103585657</v>
      </c>
      <c r="U349">
        <v>3.89861751152073</v>
      </c>
      <c r="V349">
        <v>3.57922330715689</v>
      </c>
      <c r="W349">
        <v>3.7079191275249901</v>
      </c>
      <c r="X349">
        <v>4.8705115318298304</v>
      </c>
    </row>
    <row r="350" spans="1:24" x14ac:dyDescent="0.45">
      <c r="A350">
        <v>2004</v>
      </c>
      <c r="B350" t="s">
        <v>34</v>
      </c>
      <c r="C350" t="s">
        <v>35</v>
      </c>
      <c r="D350">
        <v>12</v>
      </c>
      <c r="E350">
        <v>10</v>
      </c>
      <c r="F350">
        <v>0</v>
      </c>
      <c r="G350">
        <v>30</v>
      </c>
      <c r="H350">
        <v>30</v>
      </c>
      <c r="I350">
        <f t="shared" si="17"/>
        <v>22</v>
      </c>
      <c r="J350" s="2">
        <f t="shared" si="18"/>
        <v>0.73333333333333328</v>
      </c>
      <c r="K350">
        <v>185.1</v>
      </c>
      <c r="L350" s="1">
        <f t="shared" si="16"/>
        <v>6.17</v>
      </c>
      <c r="M350">
        <v>5.5359713749500301</v>
      </c>
      <c r="N350">
        <v>3.0593526019460699</v>
      </c>
      <c r="O350">
        <v>1.4082734199434299</v>
      </c>
      <c r="P350">
        <v>0.27563025210084002</v>
      </c>
      <c r="Q350">
        <v>0.66119273999999995</v>
      </c>
      <c r="R350">
        <v>0.466129032</v>
      </c>
      <c r="S350">
        <v>0.11885245899999999</v>
      </c>
      <c r="U350">
        <v>4.9532375460079203</v>
      </c>
      <c r="V350">
        <v>5.1320032602141001</v>
      </c>
      <c r="W350">
        <v>5.0171931370437202</v>
      </c>
      <c r="X350">
        <v>1.3585567474365201</v>
      </c>
    </row>
    <row r="351" spans="1:24" x14ac:dyDescent="0.45">
      <c r="A351">
        <v>2004</v>
      </c>
      <c r="B351" t="s">
        <v>36</v>
      </c>
      <c r="C351" t="s">
        <v>37</v>
      </c>
      <c r="D351">
        <v>16</v>
      </c>
      <c r="E351">
        <v>10</v>
      </c>
      <c r="F351">
        <v>0</v>
      </c>
      <c r="G351">
        <v>35</v>
      </c>
      <c r="H351">
        <v>35</v>
      </c>
      <c r="I351">
        <f t="shared" si="17"/>
        <v>26</v>
      </c>
      <c r="J351" s="2">
        <f t="shared" si="18"/>
        <v>0.74285714285714288</v>
      </c>
      <c r="K351">
        <v>245.1</v>
      </c>
      <c r="L351" s="1">
        <f t="shared" si="16"/>
        <v>7.0028571428571427</v>
      </c>
      <c r="M351">
        <v>6.0529888794530402</v>
      </c>
      <c r="N351">
        <v>1.8709238354672999</v>
      </c>
      <c r="O351">
        <v>1.2105977758905999</v>
      </c>
      <c r="P351">
        <v>0.29512516469038202</v>
      </c>
      <c r="Q351">
        <v>0.73017049999999994</v>
      </c>
      <c r="R351">
        <v>0.487804878</v>
      </c>
      <c r="S351">
        <v>0.13692946</v>
      </c>
      <c r="U351">
        <v>3.8885867952849802</v>
      </c>
      <c r="V351">
        <v>4.1742693434590903</v>
      </c>
      <c r="W351">
        <v>3.8577539830412602</v>
      </c>
      <c r="X351">
        <v>4.5262398719787598</v>
      </c>
    </row>
    <row r="352" spans="1:24" x14ac:dyDescent="0.45">
      <c r="A352">
        <v>2004</v>
      </c>
      <c r="B352" t="s">
        <v>38</v>
      </c>
      <c r="C352" t="s">
        <v>37</v>
      </c>
      <c r="D352">
        <v>12</v>
      </c>
      <c r="E352">
        <v>11</v>
      </c>
      <c r="F352">
        <v>0</v>
      </c>
      <c r="G352">
        <v>33</v>
      </c>
      <c r="H352">
        <v>33</v>
      </c>
      <c r="I352">
        <f t="shared" si="17"/>
        <v>23</v>
      </c>
      <c r="J352" s="2">
        <f t="shared" si="18"/>
        <v>0.69696969696969702</v>
      </c>
      <c r="K352">
        <v>216.2</v>
      </c>
      <c r="L352" s="1">
        <f t="shared" si="16"/>
        <v>6.5515151515151508</v>
      </c>
      <c r="M352">
        <v>4.6523079107341001</v>
      </c>
      <c r="N352">
        <v>3.1153847616523</v>
      </c>
      <c r="O352">
        <v>1.41230775861571</v>
      </c>
      <c r="P352">
        <v>0.26839826839826803</v>
      </c>
      <c r="Q352">
        <v>0.70007954999999999</v>
      </c>
      <c r="R352">
        <v>0.45519203400000002</v>
      </c>
      <c r="S352">
        <v>0.133333333</v>
      </c>
      <c r="U352">
        <v>4.8184617646888901</v>
      </c>
      <c r="V352">
        <v>5.1492694887014503</v>
      </c>
      <c r="W352">
        <v>4.8250779298717204</v>
      </c>
      <c r="X352">
        <v>1.90317642688751</v>
      </c>
    </row>
    <row r="353" spans="1:24" x14ac:dyDescent="0.45">
      <c r="A353">
        <v>2004</v>
      </c>
      <c r="B353" t="s">
        <v>197</v>
      </c>
      <c r="C353" t="s">
        <v>29</v>
      </c>
      <c r="D353">
        <v>9</v>
      </c>
      <c r="E353">
        <v>13</v>
      </c>
      <c r="F353">
        <v>0</v>
      </c>
      <c r="G353">
        <v>30</v>
      </c>
      <c r="H353">
        <v>30</v>
      </c>
      <c r="I353">
        <f t="shared" si="17"/>
        <v>22</v>
      </c>
      <c r="J353" s="2">
        <f t="shared" si="18"/>
        <v>0.73333333333333328</v>
      </c>
      <c r="K353">
        <v>181</v>
      </c>
      <c r="L353" s="1">
        <f t="shared" si="16"/>
        <v>6.0333333333333332</v>
      </c>
      <c r="M353">
        <v>9.4475138121546909</v>
      </c>
      <c r="N353">
        <v>3.8287292817679499</v>
      </c>
      <c r="O353">
        <v>1.14364640883977</v>
      </c>
      <c r="P353">
        <v>0.27906976744186002</v>
      </c>
      <c r="Q353">
        <v>0.77903683000000001</v>
      </c>
      <c r="R353">
        <v>0.49369747800000002</v>
      </c>
      <c r="S353">
        <v>0.154362416</v>
      </c>
      <c r="U353">
        <v>3.6795580110497199</v>
      </c>
      <c r="V353">
        <v>4.0768936994984601</v>
      </c>
      <c r="W353">
        <v>3.6250903484818</v>
      </c>
      <c r="X353">
        <v>3.01290655136108</v>
      </c>
    </row>
    <row r="354" spans="1:24" x14ac:dyDescent="0.45">
      <c r="A354">
        <v>2004</v>
      </c>
      <c r="B354" t="s">
        <v>177</v>
      </c>
      <c r="C354" t="s">
        <v>62</v>
      </c>
      <c r="D354">
        <v>14</v>
      </c>
      <c r="E354">
        <v>8</v>
      </c>
      <c r="F354">
        <v>0</v>
      </c>
      <c r="G354">
        <v>27</v>
      </c>
      <c r="H354">
        <v>27</v>
      </c>
      <c r="I354">
        <f t="shared" si="17"/>
        <v>22</v>
      </c>
      <c r="J354" s="2">
        <f t="shared" si="18"/>
        <v>0.81481481481481477</v>
      </c>
      <c r="K354">
        <v>176.2</v>
      </c>
      <c r="L354" s="1">
        <f t="shared" si="16"/>
        <v>6.5259259259259252</v>
      </c>
      <c r="M354">
        <v>5.1962262654941096</v>
      </c>
      <c r="N354">
        <v>0.91698110567543101</v>
      </c>
      <c r="O354">
        <v>1.0188678951949199</v>
      </c>
      <c r="P354">
        <v>0.32289950576606202</v>
      </c>
      <c r="Q354">
        <v>0.67788462000000005</v>
      </c>
      <c r="R354">
        <v>0.48376623299999999</v>
      </c>
      <c r="S354">
        <v>9.8522166999999994E-2</v>
      </c>
      <c r="U354">
        <v>4.3301885545784202</v>
      </c>
      <c r="V354">
        <v>3.7058731447873701</v>
      </c>
      <c r="W354">
        <v>3.9093576067115201</v>
      </c>
      <c r="X354">
        <v>3.5446925163268999</v>
      </c>
    </row>
    <row r="355" spans="1:24" x14ac:dyDescent="0.45">
      <c r="A355">
        <v>2004</v>
      </c>
      <c r="B355" t="s">
        <v>40</v>
      </c>
      <c r="C355" t="s">
        <v>29</v>
      </c>
      <c r="D355">
        <v>16</v>
      </c>
      <c r="E355">
        <v>8</v>
      </c>
      <c r="F355">
        <v>0</v>
      </c>
      <c r="G355">
        <v>31</v>
      </c>
      <c r="H355">
        <v>31</v>
      </c>
      <c r="I355">
        <f t="shared" si="17"/>
        <v>24</v>
      </c>
      <c r="J355" s="2">
        <f t="shared" si="18"/>
        <v>0.77419354838709675</v>
      </c>
      <c r="K355">
        <v>209.2</v>
      </c>
      <c r="L355" s="1">
        <f t="shared" si="16"/>
        <v>6.7483870967741932</v>
      </c>
      <c r="M355">
        <v>8.0699521094790096</v>
      </c>
      <c r="N355">
        <v>3.4769474514244698</v>
      </c>
      <c r="O355">
        <v>0.60095388049311804</v>
      </c>
      <c r="P355">
        <v>0.27397260273972601</v>
      </c>
      <c r="Q355">
        <v>0.79091621000000001</v>
      </c>
      <c r="R355">
        <v>0.50687285199999998</v>
      </c>
      <c r="S355">
        <v>0.08</v>
      </c>
      <c r="U355">
        <v>2.7472177393971098</v>
      </c>
      <c r="V355">
        <v>3.56914219148516</v>
      </c>
      <c r="W355">
        <v>3.9179261969552299</v>
      </c>
      <c r="X355">
        <v>4.6915841102600098</v>
      </c>
    </row>
    <row r="356" spans="1:24" x14ac:dyDescent="0.45">
      <c r="A356">
        <v>2004</v>
      </c>
      <c r="B356" t="s">
        <v>199</v>
      </c>
      <c r="C356" t="s">
        <v>221</v>
      </c>
      <c r="D356">
        <v>18</v>
      </c>
      <c r="E356">
        <v>12</v>
      </c>
      <c r="F356">
        <v>0</v>
      </c>
      <c r="G356">
        <v>34</v>
      </c>
      <c r="H356">
        <v>34</v>
      </c>
      <c r="I356">
        <f t="shared" si="17"/>
        <v>30</v>
      </c>
      <c r="J356" s="2">
        <f t="shared" si="18"/>
        <v>0.88235294117647056</v>
      </c>
      <c r="K356">
        <v>208.1</v>
      </c>
      <c r="L356" s="1">
        <f t="shared" si="16"/>
        <v>6.1205882352941172</v>
      </c>
      <c r="M356">
        <v>6.8255996667187597</v>
      </c>
      <c r="N356">
        <v>3.0671998502343798</v>
      </c>
      <c r="O356">
        <v>1.6415999198437501</v>
      </c>
      <c r="P356">
        <v>0.28229665071770299</v>
      </c>
      <c r="Q356">
        <v>0.70822731000000005</v>
      </c>
      <c r="R356">
        <v>0.38248847899999999</v>
      </c>
      <c r="S356">
        <v>0.13523131599999999</v>
      </c>
      <c r="U356">
        <v>5.0111997553125098</v>
      </c>
      <c r="V356">
        <v>4.9692692963561997</v>
      </c>
      <c r="W356">
        <v>4.5644530937529497</v>
      </c>
      <c r="X356">
        <v>1.37774741649627</v>
      </c>
    </row>
    <row r="357" spans="1:24" x14ac:dyDescent="0.45">
      <c r="A357">
        <v>2004</v>
      </c>
      <c r="B357" t="s">
        <v>222</v>
      </c>
      <c r="C357" t="s">
        <v>31</v>
      </c>
      <c r="D357">
        <v>14</v>
      </c>
      <c r="E357">
        <v>10</v>
      </c>
      <c r="F357">
        <v>0</v>
      </c>
      <c r="G357">
        <v>33</v>
      </c>
      <c r="H357">
        <v>33</v>
      </c>
      <c r="I357">
        <f t="shared" si="17"/>
        <v>24</v>
      </c>
      <c r="J357" s="2">
        <f t="shared" si="18"/>
        <v>0.72727272727272729</v>
      </c>
      <c r="K357">
        <v>203.1</v>
      </c>
      <c r="L357" s="1">
        <f t="shared" si="16"/>
        <v>6.1545454545454543</v>
      </c>
      <c r="M357">
        <v>4.16065584178126</v>
      </c>
      <c r="N357">
        <v>2.5672131789714099</v>
      </c>
      <c r="O357">
        <v>0.70819673902659697</v>
      </c>
      <c r="P357">
        <v>0.30496453900709197</v>
      </c>
      <c r="Q357">
        <v>0.70605187000000003</v>
      </c>
      <c r="R357">
        <v>0.53333333299999997</v>
      </c>
      <c r="S357">
        <v>9.6385542000000005E-2</v>
      </c>
      <c r="U357">
        <v>4.2934427303487404</v>
      </c>
      <c r="V357">
        <v>4.1656628606550701</v>
      </c>
      <c r="W357">
        <v>4.3329128323385602</v>
      </c>
      <c r="X357">
        <v>3.3264906406402499</v>
      </c>
    </row>
    <row r="358" spans="1:24" x14ac:dyDescent="0.45">
      <c r="A358">
        <v>2004</v>
      </c>
      <c r="B358" t="s">
        <v>41</v>
      </c>
      <c r="C358" t="s">
        <v>88</v>
      </c>
      <c r="D358">
        <v>11</v>
      </c>
      <c r="E358">
        <v>10</v>
      </c>
      <c r="F358">
        <v>0</v>
      </c>
      <c r="G358">
        <v>30</v>
      </c>
      <c r="H358">
        <v>30</v>
      </c>
      <c r="I358">
        <f t="shared" si="17"/>
        <v>21</v>
      </c>
      <c r="J358" s="2">
        <f t="shared" si="18"/>
        <v>0.7</v>
      </c>
      <c r="K358">
        <v>188</v>
      </c>
      <c r="L358" s="1">
        <f t="shared" si="16"/>
        <v>6.2666666666666666</v>
      </c>
      <c r="M358">
        <v>6.6542547790645203</v>
      </c>
      <c r="N358">
        <v>3.4468082308823398</v>
      </c>
      <c r="O358">
        <v>0.95744673080065001</v>
      </c>
      <c r="P358">
        <v>0.28415300546448002</v>
      </c>
      <c r="Q358">
        <v>0.72687225</v>
      </c>
      <c r="R358">
        <v>0.39076376499999999</v>
      </c>
      <c r="S358">
        <v>8.9285714000000002E-2</v>
      </c>
      <c r="U358">
        <v>4.1170209424427897</v>
      </c>
      <c r="V358">
        <v>4.2141629125803197</v>
      </c>
      <c r="W358">
        <v>4.5682284606094301</v>
      </c>
      <c r="X358">
        <v>2.7532038688659601</v>
      </c>
    </row>
    <row r="359" spans="1:24" x14ac:dyDescent="0.45">
      <c r="A359">
        <v>2004</v>
      </c>
      <c r="B359" t="s">
        <v>178</v>
      </c>
      <c r="C359" t="s">
        <v>88</v>
      </c>
      <c r="D359">
        <v>14</v>
      </c>
      <c r="E359">
        <v>8</v>
      </c>
      <c r="F359">
        <v>0</v>
      </c>
      <c r="G359">
        <v>30</v>
      </c>
      <c r="H359">
        <v>30</v>
      </c>
      <c r="I359">
        <f t="shared" si="17"/>
        <v>22</v>
      </c>
      <c r="J359" s="2">
        <f t="shared" si="18"/>
        <v>0.73333333333333328</v>
      </c>
      <c r="K359">
        <v>203.1</v>
      </c>
      <c r="L359" s="1">
        <f t="shared" si="16"/>
        <v>6.77</v>
      </c>
      <c r="M359">
        <v>4.78032798842953</v>
      </c>
      <c r="N359">
        <v>2.5229508827822502</v>
      </c>
      <c r="O359">
        <v>0.79672133140492196</v>
      </c>
      <c r="P359">
        <v>0.27617602427921001</v>
      </c>
      <c r="Q359">
        <v>0.71368242999999998</v>
      </c>
      <c r="R359">
        <v>0.625187406</v>
      </c>
      <c r="S359">
        <v>0.12413793100000001</v>
      </c>
      <c r="U359">
        <v>3.4967213989438202</v>
      </c>
      <c r="V359">
        <v>4.0525481037272097</v>
      </c>
      <c r="W359">
        <v>3.9413616465252499</v>
      </c>
      <c r="X359">
        <v>2.9381172657012899</v>
      </c>
    </row>
    <row r="360" spans="1:24" x14ac:dyDescent="0.45">
      <c r="A360">
        <v>2004</v>
      </c>
      <c r="B360" t="s">
        <v>223</v>
      </c>
      <c r="C360" t="s">
        <v>128</v>
      </c>
      <c r="D360">
        <v>15</v>
      </c>
      <c r="E360">
        <v>8</v>
      </c>
      <c r="F360">
        <v>0</v>
      </c>
      <c r="G360">
        <v>32</v>
      </c>
      <c r="H360">
        <v>32</v>
      </c>
      <c r="I360">
        <f t="shared" si="17"/>
        <v>23</v>
      </c>
      <c r="J360" s="2">
        <f t="shared" si="18"/>
        <v>0.71875</v>
      </c>
      <c r="K360">
        <v>186.1</v>
      </c>
      <c r="L360" s="1">
        <f t="shared" si="16"/>
        <v>5.8156249999999998</v>
      </c>
      <c r="M360">
        <v>7.67978554058001</v>
      </c>
      <c r="N360">
        <v>3.3810376593748401</v>
      </c>
      <c r="O360">
        <v>0.53130591790176196</v>
      </c>
      <c r="P360">
        <v>0.29182156133828902</v>
      </c>
      <c r="Q360">
        <v>0.71808510999999997</v>
      </c>
      <c r="R360">
        <v>0.46067415699999997</v>
      </c>
      <c r="S360">
        <v>6.0773479999999998E-2</v>
      </c>
      <c r="U360">
        <v>3.2844365833927101</v>
      </c>
      <c r="V360">
        <v>3.2854053536180898</v>
      </c>
      <c r="W360">
        <v>3.9341118492406899</v>
      </c>
      <c r="X360">
        <v>4.4604196548461896</v>
      </c>
    </row>
    <row r="361" spans="1:24" x14ac:dyDescent="0.45">
      <c r="A361">
        <v>2004</v>
      </c>
      <c r="B361" t="s">
        <v>224</v>
      </c>
      <c r="C361" t="s">
        <v>128</v>
      </c>
      <c r="D361">
        <v>13</v>
      </c>
      <c r="E361">
        <v>9</v>
      </c>
      <c r="F361">
        <v>0</v>
      </c>
      <c r="G361">
        <v>29</v>
      </c>
      <c r="H361">
        <v>29</v>
      </c>
      <c r="I361">
        <f t="shared" si="17"/>
        <v>22</v>
      </c>
      <c r="J361" s="2">
        <f t="shared" si="18"/>
        <v>0.75862068965517238</v>
      </c>
      <c r="K361">
        <v>172.1</v>
      </c>
      <c r="L361" s="1">
        <f t="shared" si="16"/>
        <v>5.9344827586206899</v>
      </c>
      <c r="M361">
        <v>4.5435204435756598</v>
      </c>
      <c r="N361">
        <v>3.3945842394530801</v>
      </c>
      <c r="O361">
        <v>0.78336559371994197</v>
      </c>
      <c r="P361">
        <v>0.30912162162162099</v>
      </c>
      <c r="Q361">
        <v>0.73251029000000001</v>
      </c>
      <c r="R361">
        <v>0.51939291700000001</v>
      </c>
      <c r="S361">
        <v>0.10067114000000001</v>
      </c>
      <c r="U361">
        <v>4.2823985790023498</v>
      </c>
      <c r="V361">
        <v>4.3200624643629899</v>
      </c>
      <c r="W361">
        <v>4.4490194902153704</v>
      </c>
      <c r="X361">
        <v>1.9138419628143299</v>
      </c>
    </row>
    <row r="362" spans="1:24" x14ac:dyDescent="0.45">
      <c r="A362">
        <v>2004</v>
      </c>
      <c r="B362" t="s">
        <v>179</v>
      </c>
      <c r="C362" t="s">
        <v>86</v>
      </c>
      <c r="D362">
        <v>11</v>
      </c>
      <c r="E362">
        <v>12</v>
      </c>
      <c r="F362">
        <v>0</v>
      </c>
      <c r="G362">
        <v>33</v>
      </c>
      <c r="H362">
        <v>33</v>
      </c>
      <c r="I362">
        <f t="shared" si="17"/>
        <v>23</v>
      </c>
      <c r="J362" s="2">
        <f t="shared" si="18"/>
        <v>0.69696969696969702</v>
      </c>
      <c r="K362">
        <v>201</v>
      </c>
      <c r="L362" s="1">
        <f t="shared" si="16"/>
        <v>6.0909090909090908</v>
      </c>
      <c r="M362">
        <v>5.9552234285099503</v>
      </c>
      <c r="N362">
        <v>4.5223877163872599</v>
      </c>
      <c r="O362">
        <v>1.2089551321035199</v>
      </c>
      <c r="P362">
        <v>0.32572298325722898</v>
      </c>
      <c r="Q362">
        <v>0.71979433999999998</v>
      </c>
      <c r="R362">
        <v>0.47368420999999999</v>
      </c>
      <c r="S362">
        <v>0.14136125599999999</v>
      </c>
      <c r="U362">
        <v>5.5074622684716097</v>
      </c>
      <c r="V362">
        <v>5.08409510628044</v>
      </c>
      <c r="W362">
        <v>4.7231717757045901</v>
      </c>
      <c r="X362">
        <v>1.5366580486297601</v>
      </c>
    </row>
    <row r="363" spans="1:24" x14ac:dyDescent="0.45">
      <c r="A363">
        <v>2004</v>
      </c>
      <c r="B363" t="s">
        <v>225</v>
      </c>
      <c r="C363" t="s">
        <v>128</v>
      </c>
      <c r="D363">
        <v>14</v>
      </c>
      <c r="E363">
        <v>8</v>
      </c>
      <c r="F363">
        <v>0</v>
      </c>
      <c r="G363">
        <v>33</v>
      </c>
      <c r="H363">
        <v>33</v>
      </c>
      <c r="I363">
        <f t="shared" si="17"/>
        <v>22</v>
      </c>
      <c r="J363" s="2">
        <f t="shared" si="18"/>
        <v>0.66666666666666663</v>
      </c>
      <c r="K363">
        <v>198.1</v>
      </c>
      <c r="L363" s="1">
        <f t="shared" si="16"/>
        <v>6.0030303030303029</v>
      </c>
      <c r="M363">
        <v>6.0352938080965499</v>
      </c>
      <c r="N363">
        <v>2.3596637445189499</v>
      </c>
      <c r="O363">
        <v>0.907562978661136</v>
      </c>
      <c r="P363">
        <v>0.304975922953451</v>
      </c>
      <c r="Q363">
        <v>0.72916667000000002</v>
      </c>
      <c r="R363">
        <v>0.473515248</v>
      </c>
      <c r="S363">
        <v>0.103626943</v>
      </c>
      <c r="U363">
        <v>3.7210082125106498</v>
      </c>
      <c r="V363">
        <v>3.8963281701899199</v>
      </c>
      <c r="W363">
        <v>4.0040768603580901</v>
      </c>
      <c r="X363">
        <v>3.2251327037811199</v>
      </c>
    </row>
    <row r="364" spans="1:24" x14ac:dyDescent="0.45">
      <c r="A364">
        <v>2004</v>
      </c>
      <c r="B364" t="s">
        <v>180</v>
      </c>
      <c r="C364" t="s">
        <v>105</v>
      </c>
      <c r="D364">
        <v>11</v>
      </c>
      <c r="E364">
        <v>12</v>
      </c>
      <c r="F364">
        <v>0</v>
      </c>
      <c r="G364">
        <v>32</v>
      </c>
      <c r="H364">
        <v>32</v>
      </c>
      <c r="I364">
        <f t="shared" si="17"/>
        <v>23</v>
      </c>
      <c r="J364" s="2">
        <f t="shared" si="18"/>
        <v>0.71875</v>
      </c>
      <c r="K364">
        <v>191</v>
      </c>
      <c r="L364" s="1">
        <f t="shared" si="16"/>
        <v>5.96875</v>
      </c>
      <c r="M364">
        <v>4.8062823385442401</v>
      </c>
      <c r="N364">
        <v>3.2041882256961598</v>
      </c>
      <c r="O364">
        <v>1.3193716223454801</v>
      </c>
      <c r="P364">
        <v>0.30254777070063599</v>
      </c>
      <c r="Q364">
        <v>0.71993671000000004</v>
      </c>
      <c r="R364">
        <v>0.40093603700000002</v>
      </c>
      <c r="S364">
        <v>0.110671936</v>
      </c>
      <c r="U364">
        <v>4.7120415083767098</v>
      </c>
      <c r="V364">
        <v>5.04926923032831</v>
      </c>
      <c r="W364">
        <v>5.0746239191525397</v>
      </c>
      <c r="X364">
        <v>1.4031138420104901</v>
      </c>
    </row>
    <row r="365" spans="1:24" x14ac:dyDescent="0.45">
      <c r="A365">
        <v>2004</v>
      </c>
      <c r="B365" t="s">
        <v>181</v>
      </c>
      <c r="C365" t="s">
        <v>33</v>
      </c>
      <c r="D365">
        <v>13</v>
      </c>
      <c r="E365">
        <v>13</v>
      </c>
      <c r="F365">
        <v>0</v>
      </c>
      <c r="G365">
        <v>34</v>
      </c>
      <c r="H365">
        <v>34</v>
      </c>
      <c r="I365">
        <f t="shared" si="17"/>
        <v>26</v>
      </c>
      <c r="J365" s="2">
        <f t="shared" si="18"/>
        <v>0.76470588235294112</v>
      </c>
      <c r="K365">
        <v>220</v>
      </c>
      <c r="L365" s="1">
        <f t="shared" si="16"/>
        <v>6.4705882352941178</v>
      </c>
      <c r="M365">
        <v>6.2590909090908999</v>
      </c>
      <c r="N365">
        <v>2.7409090909090899</v>
      </c>
      <c r="O365">
        <v>0.777272727272727</v>
      </c>
      <c r="P365">
        <v>0.29325513196480901</v>
      </c>
      <c r="Q365">
        <v>0.72055596</v>
      </c>
      <c r="R365">
        <v>0.401746724</v>
      </c>
      <c r="S365">
        <v>7.1969696E-2</v>
      </c>
      <c r="U365">
        <v>4.0090909090908999</v>
      </c>
      <c r="V365">
        <v>3.8856330264698302</v>
      </c>
      <c r="W365">
        <v>4.5123575132001497</v>
      </c>
      <c r="X365">
        <v>4.2805070877075098</v>
      </c>
    </row>
    <row r="366" spans="1:24" x14ac:dyDescent="0.45">
      <c r="A366">
        <v>2004</v>
      </c>
      <c r="B366" t="s">
        <v>48</v>
      </c>
      <c r="C366" t="s">
        <v>49</v>
      </c>
      <c r="D366">
        <v>19</v>
      </c>
      <c r="E366">
        <v>10</v>
      </c>
      <c r="F366">
        <v>0</v>
      </c>
      <c r="G366">
        <v>35</v>
      </c>
      <c r="H366">
        <v>35</v>
      </c>
      <c r="I366">
        <f t="shared" si="17"/>
        <v>29</v>
      </c>
      <c r="J366" s="2">
        <f t="shared" si="18"/>
        <v>0.82857142857142863</v>
      </c>
      <c r="K366">
        <v>236</v>
      </c>
      <c r="L366" s="1">
        <f t="shared" si="16"/>
        <v>6.7428571428571429</v>
      </c>
      <c r="M366">
        <v>7.7796605139483104</v>
      </c>
      <c r="N366">
        <v>2.36440662678821</v>
      </c>
      <c r="O366">
        <v>0.64830504282902501</v>
      </c>
      <c r="P366">
        <v>0.314868804664723</v>
      </c>
      <c r="Q366">
        <v>0.72997873999999996</v>
      </c>
      <c r="R366">
        <v>0.420821114</v>
      </c>
      <c r="S366">
        <v>7.3593072999999995E-2</v>
      </c>
      <c r="U366">
        <v>3.5084743494276598</v>
      </c>
      <c r="V366">
        <v>3.1848626016782799</v>
      </c>
      <c r="W366">
        <v>3.6754111449427298</v>
      </c>
      <c r="X366">
        <v>6.4644999504089302</v>
      </c>
    </row>
    <row r="367" spans="1:24" x14ac:dyDescent="0.45">
      <c r="A367">
        <v>2004</v>
      </c>
      <c r="B367" t="s">
        <v>226</v>
      </c>
      <c r="C367" t="s">
        <v>75</v>
      </c>
      <c r="D367">
        <v>9</v>
      </c>
      <c r="E367">
        <v>19</v>
      </c>
      <c r="F367">
        <v>0</v>
      </c>
      <c r="G367">
        <v>31</v>
      </c>
      <c r="H367">
        <v>31</v>
      </c>
      <c r="I367">
        <f t="shared" si="17"/>
        <v>28</v>
      </c>
      <c r="J367" s="2">
        <f t="shared" si="18"/>
        <v>0.90322580645161288</v>
      </c>
      <c r="K367">
        <v>186</v>
      </c>
      <c r="L367" s="1">
        <f t="shared" si="16"/>
        <v>6</v>
      </c>
      <c r="M367">
        <v>5.80645208924423</v>
      </c>
      <c r="N367">
        <v>2.6612905409035998</v>
      </c>
      <c r="O367">
        <v>1.83870982826067</v>
      </c>
      <c r="P367">
        <v>0.31766612641815201</v>
      </c>
      <c r="Q367">
        <v>0.67703952999999994</v>
      </c>
      <c r="R367">
        <v>0.33956386199999999</v>
      </c>
      <c r="S367">
        <v>0.12881355899999999</v>
      </c>
      <c r="U367">
        <v>5.6129036862694202</v>
      </c>
      <c r="V367">
        <v>5.3342158141143496</v>
      </c>
      <c r="W367">
        <v>4.9905252350230596</v>
      </c>
      <c r="X367">
        <v>1.0945411920547401</v>
      </c>
    </row>
    <row r="368" spans="1:24" x14ac:dyDescent="0.45">
      <c r="A368">
        <v>2004</v>
      </c>
      <c r="B368" t="s">
        <v>53</v>
      </c>
      <c r="C368" t="s">
        <v>47</v>
      </c>
      <c r="D368">
        <v>16</v>
      </c>
      <c r="E368">
        <v>9</v>
      </c>
      <c r="F368">
        <v>0</v>
      </c>
      <c r="G368">
        <v>31</v>
      </c>
      <c r="H368">
        <v>31</v>
      </c>
      <c r="I368">
        <f t="shared" si="17"/>
        <v>25</v>
      </c>
      <c r="J368" s="2">
        <f t="shared" si="18"/>
        <v>0.80645161290322576</v>
      </c>
      <c r="K368">
        <v>188</v>
      </c>
      <c r="L368" s="1">
        <f t="shared" si="16"/>
        <v>6.064516129032258</v>
      </c>
      <c r="M368">
        <v>5.2659574468085104</v>
      </c>
      <c r="N368">
        <v>3.1117021276595702</v>
      </c>
      <c r="O368">
        <v>1.19680851063829</v>
      </c>
      <c r="P368">
        <v>0.276948590381426</v>
      </c>
      <c r="Q368">
        <v>0.72608695999999995</v>
      </c>
      <c r="R368">
        <v>0.48376623299999999</v>
      </c>
      <c r="S368">
        <v>0.13089005200000001</v>
      </c>
      <c r="U368">
        <v>4.1648936170212698</v>
      </c>
      <c r="V368">
        <v>4.7726736454253498</v>
      </c>
      <c r="W368">
        <v>4.5250906935476802</v>
      </c>
      <c r="X368">
        <v>1.43132400512695</v>
      </c>
    </row>
    <row r="369" spans="1:24" x14ac:dyDescent="0.45">
      <c r="A369">
        <v>2004</v>
      </c>
      <c r="B369" t="s">
        <v>227</v>
      </c>
      <c r="C369" t="s">
        <v>33</v>
      </c>
      <c r="D369">
        <v>13</v>
      </c>
      <c r="E369">
        <v>8</v>
      </c>
      <c r="F369">
        <v>0</v>
      </c>
      <c r="G369">
        <v>31</v>
      </c>
      <c r="H369">
        <v>31</v>
      </c>
      <c r="I369">
        <f t="shared" si="17"/>
        <v>21</v>
      </c>
      <c r="J369" s="2">
        <f t="shared" si="18"/>
        <v>0.67741935483870963</v>
      </c>
      <c r="K369">
        <v>172</v>
      </c>
      <c r="L369" s="1">
        <f t="shared" si="16"/>
        <v>5.5483870967741939</v>
      </c>
      <c r="M369">
        <v>5.1802325581395303</v>
      </c>
      <c r="N369">
        <v>5.1279069767441801</v>
      </c>
      <c r="O369">
        <v>1.09883720930232</v>
      </c>
      <c r="P369">
        <v>0.25426944971537002</v>
      </c>
      <c r="Q369">
        <v>0.70298769999999999</v>
      </c>
      <c r="R369">
        <v>0.31001890300000001</v>
      </c>
      <c r="S369">
        <v>8.2352940999999999E-2</v>
      </c>
      <c r="U369">
        <v>4.7093023255813904</v>
      </c>
      <c r="V369">
        <v>5.2643856691759598</v>
      </c>
      <c r="W369">
        <v>5.8385629882732797</v>
      </c>
      <c r="X369">
        <v>0.79461085796356201</v>
      </c>
    </row>
    <row r="370" spans="1:24" x14ac:dyDescent="0.45">
      <c r="A370">
        <v>2004</v>
      </c>
      <c r="B370" t="s">
        <v>228</v>
      </c>
      <c r="C370" t="s">
        <v>33</v>
      </c>
      <c r="D370">
        <v>7</v>
      </c>
      <c r="E370">
        <v>6</v>
      </c>
      <c r="F370">
        <v>0</v>
      </c>
      <c r="G370">
        <v>31</v>
      </c>
      <c r="H370">
        <v>31</v>
      </c>
      <c r="I370">
        <f t="shared" si="17"/>
        <v>13</v>
      </c>
      <c r="J370" s="2">
        <f t="shared" si="18"/>
        <v>0.41935483870967744</v>
      </c>
      <c r="K370">
        <v>196.1</v>
      </c>
      <c r="L370" s="1">
        <f t="shared" si="16"/>
        <v>6.3258064516129027</v>
      </c>
      <c r="M370">
        <v>5.8675718521832199</v>
      </c>
      <c r="N370">
        <v>2.0169778241879799</v>
      </c>
      <c r="O370">
        <v>1.19185053247471</v>
      </c>
      <c r="P370">
        <v>0.26279863481228599</v>
      </c>
      <c r="Q370">
        <v>0.79223505000000005</v>
      </c>
      <c r="R370">
        <v>0.51623931599999995</v>
      </c>
      <c r="S370">
        <v>0.14285714199999999</v>
      </c>
      <c r="U370">
        <v>3.25466876175788</v>
      </c>
      <c r="V370">
        <v>4.18509276079791</v>
      </c>
      <c r="W370">
        <v>3.8149748691991099</v>
      </c>
      <c r="X370">
        <v>2.87776350975036</v>
      </c>
    </row>
    <row r="371" spans="1:24" x14ac:dyDescent="0.45">
      <c r="A371">
        <v>2004</v>
      </c>
      <c r="B371" t="s">
        <v>55</v>
      </c>
      <c r="C371" t="s">
        <v>54</v>
      </c>
      <c r="D371">
        <v>12</v>
      </c>
      <c r="E371">
        <v>14</v>
      </c>
      <c r="F371">
        <v>0</v>
      </c>
      <c r="G371">
        <v>34</v>
      </c>
      <c r="H371">
        <v>34</v>
      </c>
      <c r="I371">
        <f t="shared" si="17"/>
        <v>26</v>
      </c>
      <c r="J371" s="2">
        <f t="shared" si="18"/>
        <v>0.76470588235294112</v>
      </c>
      <c r="K371">
        <v>237</v>
      </c>
      <c r="L371" s="1">
        <f t="shared" si="16"/>
        <v>6.9705882352941178</v>
      </c>
      <c r="M371">
        <v>10.025316455696199</v>
      </c>
      <c r="N371">
        <v>1.21518987341772</v>
      </c>
      <c r="O371">
        <v>0.949367088607594</v>
      </c>
      <c r="P371">
        <v>0.28758169934640498</v>
      </c>
      <c r="Q371">
        <v>0.75247525000000004</v>
      </c>
      <c r="R371">
        <v>0.426282051</v>
      </c>
      <c r="S371">
        <v>0.106837606</v>
      </c>
      <c r="U371">
        <v>2.69620253164556</v>
      </c>
      <c r="V371">
        <v>2.6484255082496602</v>
      </c>
      <c r="W371">
        <v>2.71653982510295</v>
      </c>
      <c r="X371">
        <v>7.9730463027954102</v>
      </c>
    </row>
    <row r="372" spans="1:24" x14ac:dyDescent="0.45">
      <c r="A372">
        <v>2004</v>
      </c>
      <c r="B372" t="s">
        <v>56</v>
      </c>
      <c r="C372" t="s">
        <v>115</v>
      </c>
      <c r="D372">
        <v>8</v>
      </c>
      <c r="E372">
        <v>13</v>
      </c>
      <c r="F372">
        <v>0</v>
      </c>
      <c r="G372">
        <v>34</v>
      </c>
      <c r="H372">
        <v>34</v>
      </c>
      <c r="I372">
        <f t="shared" si="17"/>
        <v>21</v>
      </c>
      <c r="J372" s="2">
        <f t="shared" si="18"/>
        <v>0.61764705882352944</v>
      </c>
      <c r="K372">
        <v>193</v>
      </c>
      <c r="L372" s="1">
        <f t="shared" si="16"/>
        <v>5.6764705882352944</v>
      </c>
      <c r="M372">
        <v>5.1761658031088</v>
      </c>
      <c r="N372">
        <v>3.49740932642487</v>
      </c>
      <c r="O372">
        <v>1.3056994818652801</v>
      </c>
      <c r="P372">
        <v>0.32115677321156699</v>
      </c>
      <c r="Q372">
        <v>0.68488289999999996</v>
      </c>
      <c r="R372">
        <v>0.44427934600000002</v>
      </c>
      <c r="S372">
        <v>0.116666666</v>
      </c>
      <c r="U372">
        <v>5.3626943005181298</v>
      </c>
      <c r="V372">
        <v>5.0596320844067098</v>
      </c>
      <c r="W372">
        <v>4.9865250993886701</v>
      </c>
      <c r="X372">
        <v>1.0307873487472501</v>
      </c>
    </row>
    <row r="373" spans="1:24" x14ac:dyDescent="0.45">
      <c r="A373">
        <v>2004</v>
      </c>
      <c r="B373" t="s">
        <v>202</v>
      </c>
      <c r="C373" t="s">
        <v>67</v>
      </c>
      <c r="D373">
        <v>14</v>
      </c>
      <c r="E373">
        <v>6</v>
      </c>
      <c r="F373">
        <v>0</v>
      </c>
      <c r="G373">
        <v>34</v>
      </c>
      <c r="H373">
        <v>34</v>
      </c>
      <c r="I373">
        <f t="shared" si="17"/>
        <v>20</v>
      </c>
      <c r="J373" s="2">
        <f t="shared" si="18"/>
        <v>0.58823529411764708</v>
      </c>
      <c r="K373">
        <v>201</v>
      </c>
      <c r="L373" s="1">
        <f t="shared" si="16"/>
        <v>5.9117647058823533</v>
      </c>
      <c r="M373">
        <v>7.2089552238805901</v>
      </c>
      <c r="N373">
        <v>3.3582089552238799</v>
      </c>
      <c r="O373">
        <v>1.92537313432835</v>
      </c>
      <c r="P373">
        <v>0.26288659793814401</v>
      </c>
      <c r="Q373">
        <v>0.76487251999999994</v>
      </c>
      <c r="R373">
        <v>0.300330033</v>
      </c>
      <c r="S373">
        <v>0.135220125</v>
      </c>
      <c r="U373">
        <v>4.7462686567164099</v>
      </c>
      <c r="V373">
        <v>5.36270222592709</v>
      </c>
      <c r="W373">
        <v>4.8880988242169501</v>
      </c>
      <c r="X373">
        <v>1.3683724403381301</v>
      </c>
    </row>
    <row r="374" spans="1:24" x14ac:dyDescent="0.45">
      <c r="A374">
        <v>2004</v>
      </c>
      <c r="B374" t="s">
        <v>182</v>
      </c>
      <c r="C374" t="s">
        <v>115</v>
      </c>
      <c r="D374">
        <v>11</v>
      </c>
      <c r="E374">
        <v>8</v>
      </c>
      <c r="F374">
        <v>0</v>
      </c>
      <c r="G374">
        <v>34</v>
      </c>
      <c r="H374">
        <v>34</v>
      </c>
      <c r="I374">
        <f t="shared" si="17"/>
        <v>19</v>
      </c>
      <c r="J374" s="2">
        <f t="shared" si="18"/>
        <v>0.55882352941176472</v>
      </c>
      <c r="K374">
        <v>219.2</v>
      </c>
      <c r="L374" s="1">
        <f t="shared" si="16"/>
        <v>6.4470588235294111</v>
      </c>
      <c r="M374">
        <v>5.8588765438581998</v>
      </c>
      <c r="N374">
        <v>1.0652502807014901</v>
      </c>
      <c r="O374">
        <v>0.94233678677439603</v>
      </c>
      <c r="P374">
        <v>0.29302987197724001</v>
      </c>
      <c r="Q374">
        <v>0.73863635999999999</v>
      </c>
      <c r="R374">
        <v>0.42977527999999998</v>
      </c>
      <c r="S374">
        <v>8.6142321999999993E-2</v>
      </c>
      <c r="U374">
        <v>3.4825489946010202</v>
      </c>
      <c r="V374">
        <v>3.5454757174415099</v>
      </c>
      <c r="W374">
        <v>3.9563391838464002</v>
      </c>
      <c r="X374">
        <v>4.98486328125</v>
      </c>
    </row>
    <row r="375" spans="1:24" x14ac:dyDescent="0.45">
      <c r="A375">
        <v>2004</v>
      </c>
      <c r="B375" t="s">
        <v>57</v>
      </c>
      <c r="C375" t="s">
        <v>115</v>
      </c>
      <c r="D375">
        <v>20</v>
      </c>
      <c r="E375">
        <v>6</v>
      </c>
      <c r="F375">
        <v>0</v>
      </c>
      <c r="G375">
        <v>34</v>
      </c>
      <c r="H375">
        <v>34</v>
      </c>
      <c r="I375">
        <f t="shared" si="17"/>
        <v>26</v>
      </c>
      <c r="J375" s="2">
        <f t="shared" si="18"/>
        <v>0.76470588235294112</v>
      </c>
      <c r="K375">
        <v>228</v>
      </c>
      <c r="L375" s="1">
        <f t="shared" si="16"/>
        <v>6.7058823529411766</v>
      </c>
      <c r="M375">
        <v>10.460527015855099</v>
      </c>
      <c r="N375">
        <v>2.13157909002331</v>
      </c>
      <c r="O375">
        <v>0.94736848445480604</v>
      </c>
      <c r="P375">
        <v>0.249527410207939</v>
      </c>
      <c r="Q375">
        <v>0.80366775000000001</v>
      </c>
      <c r="R375">
        <v>0.40590405899999998</v>
      </c>
      <c r="S375">
        <v>0.10619468999999999</v>
      </c>
      <c r="U375">
        <v>2.6052633322507099</v>
      </c>
      <c r="V375">
        <v>2.9220763991377301</v>
      </c>
      <c r="W375">
        <v>2.9987434277971898</v>
      </c>
      <c r="X375">
        <v>6.7925992012023899</v>
      </c>
    </row>
    <row r="376" spans="1:24" x14ac:dyDescent="0.45">
      <c r="A376">
        <v>2004</v>
      </c>
      <c r="B376" t="s">
        <v>229</v>
      </c>
      <c r="C376" t="s">
        <v>108</v>
      </c>
      <c r="D376">
        <v>18</v>
      </c>
      <c r="E376">
        <v>8</v>
      </c>
      <c r="F376">
        <v>0</v>
      </c>
      <c r="G376">
        <v>31</v>
      </c>
      <c r="H376">
        <v>31</v>
      </c>
      <c r="I376">
        <f t="shared" si="17"/>
        <v>26</v>
      </c>
      <c r="J376" s="2">
        <f t="shared" si="18"/>
        <v>0.83870967741935487</v>
      </c>
      <c r="K376">
        <v>222.1</v>
      </c>
      <c r="L376" s="1">
        <f t="shared" si="16"/>
        <v>7.1645161290322577</v>
      </c>
      <c r="M376">
        <v>5.6266863992311196</v>
      </c>
      <c r="N376">
        <v>1.9835081551246401</v>
      </c>
      <c r="O376">
        <v>0.64767613228559595</v>
      </c>
      <c r="P376">
        <v>0.28242074927953797</v>
      </c>
      <c r="Q376">
        <v>0.76923076999999995</v>
      </c>
      <c r="R376">
        <v>0.47619047599999997</v>
      </c>
      <c r="S376">
        <v>7.2727271999999996E-2</v>
      </c>
      <c r="U376">
        <v>2.9955021118208802</v>
      </c>
      <c r="V376">
        <v>3.54402199115769</v>
      </c>
      <c r="W376">
        <v>4.0510661474214302</v>
      </c>
      <c r="X376">
        <v>4.4997029304504297</v>
      </c>
    </row>
    <row r="377" spans="1:24" x14ac:dyDescent="0.45">
      <c r="A377">
        <v>2004</v>
      </c>
      <c r="B377" t="s">
        <v>59</v>
      </c>
      <c r="C377" t="s">
        <v>62</v>
      </c>
      <c r="D377">
        <v>14</v>
      </c>
      <c r="E377">
        <v>10</v>
      </c>
      <c r="F377">
        <v>0</v>
      </c>
      <c r="G377">
        <v>32</v>
      </c>
      <c r="H377">
        <v>32</v>
      </c>
      <c r="I377">
        <f t="shared" si="17"/>
        <v>24</v>
      </c>
      <c r="J377" s="2">
        <f t="shared" si="18"/>
        <v>0.75</v>
      </c>
      <c r="K377">
        <v>198</v>
      </c>
      <c r="L377" s="1">
        <f t="shared" si="16"/>
        <v>6.1875</v>
      </c>
      <c r="M377">
        <v>6.8181818181818103</v>
      </c>
      <c r="N377">
        <v>2.72727272727272</v>
      </c>
      <c r="O377">
        <v>1.5</v>
      </c>
      <c r="P377">
        <v>0.27226890756302502</v>
      </c>
      <c r="Q377">
        <v>0.69153776</v>
      </c>
      <c r="R377">
        <v>0.37662337600000001</v>
      </c>
      <c r="S377">
        <v>0.12595419799999999</v>
      </c>
      <c r="U377">
        <v>4.9090909090909003</v>
      </c>
      <c r="V377">
        <v>4.77654211737892</v>
      </c>
      <c r="W377">
        <v>4.5389847140872099</v>
      </c>
      <c r="X377">
        <v>2.0249969959259002</v>
      </c>
    </row>
    <row r="378" spans="1:24" x14ac:dyDescent="0.45">
      <c r="A378">
        <v>2004</v>
      </c>
      <c r="B378" t="s">
        <v>206</v>
      </c>
      <c r="C378" t="s">
        <v>49</v>
      </c>
      <c r="D378">
        <v>18</v>
      </c>
      <c r="E378">
        <v>4</v>
      </c>
      <c r="F378">
        <v>0</v>
      </c>
      <c r="G378">
        <v>33</v>
      </c>
      <c r="H378">
        <v>33</v>
      </c>
      <c r="I378">
        <f t="shared" si="17"/>
        <v>22</v>
      </c>
      <c r="J378" s="2">
        <f t="shared" si="18"/>
        <v>0.66666666666666663</v>
      </c>
      <c r="K378">
        <v>214.1</v>
      </c>
      <c r="L378" s="1">
        <f t="shared" si="16"/>
        <v>6.4878787878787874</v>
      </c>
      <c r="M378">
        <v>9.1539653509224692</v>
      </c>
      <c r="N378">
        <v>3.3172626730407102</v>
      </c>
      <c r="O378">
        <v>0.62986000121026098</v>
      </c>
      <c r="P378">
        <v>0.27500000000000002</v>
      </c>
      <c r="Q378">
        <v>0.76394850000000003</v>
      </c>
      <c r="R378">
        <v>0.486583184</v>
      </c>
      <c r="S378">
        <v>8.3333332999999996E-2</v>
      </c>
      <c r="U378">
        <v>2.9813373390618998</v>
      </c>
      <c r="V378">
        <v>3.1145882050465201</v>
      </c>
      <c r="W378">
        <v>3.42913452255309</v>
      </c>
      <c r="X378">
        <v>5.7475571632385201</v>
      </c>
    </row>
    <row r="379" spans="1:24" x14ac:dyDescent="0.45">
      <c r="A379">
        <v>2004</v>
      </c>
      <c r="B379" t="s">
        <v>60</v>
      </c>
      <c r="C379" t="s">
        <v>44</v>
      </c>
      <c r="D379">
        <v>12</v>
      </c>
      <c r="E379">
        <v>10</v>
      </c>
      <c r="F379">
        <v>0</v>
      </c>
      <c r="G379">
        <v>32</v>
      </c>
      <c r="H379">
        <v>32</v>
      </c>
      <c r="I379">
        <f t="shared" si="17"/>
        <v>22</v>
      </c>
      <c r="J379" s="2">
        <f t="shared" si="18"/>
        <v>0.6875</v>
      </c>
      <c r="K379">
        <v>197.1</v>
      </c>
      <c r="L379" s="1">
        <f t="shared" si="16"/>
        <v>6.1593749999999998</v>
      </c>
      <c r="M379">
        <v>7.6621617671779996</v>
      </c>
      <c r="N379">
        <v>4.0591214123740604</v>
      </c>
      <c r="O379">
        <v>1.18581074968231</v>
      </c>
      <c r="P379">
        <v>0.26079136690647398</v>
      </c>
      <c r="Q379">
        <v>0.75783971999999999</v>
      </c>
      <c r="R379">
        <v>0.35139860099999998</v>
      </c>
      <c r="S379">
        <v>0.103585657</v>
      </c>
      <c r="U379">
        <v>4.0591214123740604</v>
      </c>
      <c r="V379">
        <v>4.5036612070242397</v>
      </c>
      <c r="W379">
        <v>4.6451831238160199</v>
      </c>
      <c r="X379">
        <v>2.96514463424682</v>
      </c>
    </row>
    <row r="380" spans="1:24" x14ac:dyDescent="0.45">
      <c r="A380">
        <v>2004</v>
      </c>
      <c r="B380" t="s">
        <v>61</v>
      </c>
      <c r="C380" t="s">
        <v>62</v>
      </c>
      <c r="D380">
        <v>12</v>
      </c>
      <c r="E380">
        <v>9</v>
      </c>
      <c r="F380">
        <v>0</v>
      </c>
      <c r="G380">
        <v>27</v>
      </c>
      <c r="H380">
        <v>27</v>
      </c>
      <c r="I380">
        <f t="shared" si="17"/>
        <v>21</v>
      </c>
      <c r="J380" s="2">
        <f t="shared" si="18"/>
        <v>0.77777777777777779</v>
      </c>
      <c r="K380">
        <v>164.2</v>
      </c>
      <c r="L380" s="1">
        <f t="shared" si="16"/>
        <v>6.0814814814814815</v>
      </c>
      <c r="M380">
        <v>7.21457534447645</v>
      </c>
      <c r="N380">
        <v>2.1862349528716498</v>
      </c>
      <c r="O380">
        <v>1.2024292240793999</v>
      </c>
      <c r="P380">
        <v>0.31137724550898199</v>
      </c>
      <c r="Q380">
        <v>0.68181818000000005</v>
      </c>
      <c r="R380">
        <v>0.43385214</v>
      </c>
      <c r="S380">
        <v>0.12359550499999999</v>
      </c>
      <c r="U380">
        <v>4.5910934010304603</v>
      </c>
      <c r="V380">
        <v>3.9480548707312102</v>
      </c>
      <c r="W380">
        <v>3.78713589916799</v>
      </c>
      <c r="X380">
        <v>2.9566066265106201</v>
      </c>
    </row>
    <row r="381" spans="1:24" x14ac:dyDescent="0.45">
      <c r="A381">
        <v>2004</v>
      </c>
      <c r="B381" t="s">
        <v>207</v>
      </c>
      <c r="C381" t="s">
        <v>73</v>
      </c>
      <c r="D381">
        <v>12</v>
      </c>
      <c r="E381">
        <v>8</v>
      </c>
      <c r="F381">
        <v>0</v>
      </c>
      <c r="G381">
        <v>31</v>
      </c>
      <c r="H381">
        <v>31</v>
      </c>
      <c r="I381">
        <f t="shared" si="17"/>
        <v>20</v>
      </c>
      <c r="J381" s="2">
        <f t="shared" si="18"/>
        <v>0.64516129032258063</v>
      </c>
      <c r="K381">
        <v>195.2</v>
      </c>
      <c r="L381" s="1">
        <f t="shared" si="16"/>
        <v>6.2967741935483863</v>
      </c>
      <c r="M381">
        <v>4.6456561188657099</v>
      </c>
      <c r="N381">
        <v>0.91993190472588304</v>
      </c>
      <c r="O381">
        <v>1.0579216904347599</v>
      </c>
      <c r="P381">
        <v>0.273556231003039</v>
      </c>
      <c r="Q381">
        <v>0.72614107999999999</v>
      </c>
      <c r="R381">
        <v>0.47619047599999997</v>
      </c>
      <c r="S381">
        <v>0.105022831</v>
      </c>
      <c r="U381">
        <v>3.7257242141398201</v>
      </c>
      <c r="V381">
        <v>3.88231883716352</v>
      </c>
      <c r="W381">
        <v>3.9859386693019498</v>
      </c>
      <c r="X381">
        <v>3.13866066932678</v>
      </c>
    </row>
    <row r="382" spans="1:24" x14ac:dyDescent="0.45">
      <c r="A382">
        <v>2004</v>
      </c>
      <c r="B382" t="s">
        <v>230</v>
      </c>
      <c r="C382" t="s">
        <v>86</v>
      </c>
      <c r="D382">
        <v>15</v>
      </c>
      <c r="E382">
        <v>8</v>
      </c>
      <c r="F382">
        <v>0</v>
      </c>
      <c r="G382">
        <v>34</v>
      </c>
      <c r="H382">
        <v>34</v>
      </c>
      <c r="I382">
        <f t="shared" si="17"/>
        <v>23</v>
      </c>
      <c r="J382" s="2">
        <f t="shared" si="18"/>
        <v>0.67647058823529416</v>
      </c>
      <c r="K382">
        <v>202</v>
      </c>
      <c r="L382" s="1">
        <f t="shared" si="16"/>
        <v>5.9411764705882355</v>
      </c>
      <c r="M382">
        <v>5.2128716809015296</v>
      </c>
      <c r="N382">
        <v>4.6782181751680403</v>
      </c>
      <c r="O382">
        <v>1.3366337643337201</v>
      </c>
      <c r="P382">
        <v>0.30109204368174702</v>
      </c>
      <c r="Q382">
        <v>0.69360268999999997</v>
      </c>
      <c r="R382">
        <v>0.51305683499999999</v>
      </c>
      <c r="S382">
        <v>0.153061224</v>
      </c>
      <c r="U382">
        <v>5.8366341042572696</v>
      </c>
      <c r="V382">
        <v>5.5443190835291496</v>
      </c>
      <c r="W382">
        <v>5.0281991800772099</v>
      </c>
      <c r="X382">
        <v>0.68392634391784601</v>
      </c>
    </row>
    <row r="383" spans="1:24" x14ac:dyDescent="0.45">
      <c r="A383">
        <v>2004</v>
      </c>
      <c r="B383" t="s">
        <v>231</v>
      </c>
      <c r="C383" t="s">
        <v>58</v>
      </c>
      <c r="D383">
        <v>10</v>
      </c>
      <c r="E383">
        <v>8</v>
      </c>
      <c r="F383">
        <v>0</v>
      </c>
      <c r="G383">
        <v>30</v>
      </c>
      <c r="H383">
        <v>30</v>
      </c>
      <c r="I383">
        <f t="shared" si="17"/>
        <v>18</v>
      </c>
      <c r="J383" s="2">
        <f t="shared" si="18"/>
        <v>0.6</v>
      </c>
      <c r="K383">
        <v>173.2</v>
      </c>
      <c r="L383" s="1">
        <f t="shared" si="16"/>
        <v>5.7733333333333325</v>
      </c>
      <c r="M383">
        <v>6.0633395537059096</v>
      </c>
      <c r="N383">
        <v>5.0268712539271201</v>
      </c>
      <c r="O383">
        <v>0.82917463982302997</v>
      </c>
      <c r="P383">
        <v>0.239685658153241</v>
      </c>
      <c r="Q383">
        <v>0.80948122</v>
      </c>
      <c r="R383">
        <v>0.40594059399999999</v>
      </c>
      <c r="S383">
        <v>7.8431371999999999E-2</v>
      </c>
      <c r="U383">
        <v>3.2130517293142402</v>
      </c>
      <c r="V383">
        <v>4.7652002419621899</v>
      </c>
      <c r="W383">
        <v>5.2800186478506097</v>
      </c>
      <c r="X383">
        <v>1.52546215057373</v>
      </c>
    </row>
    <row r="384" spans="1:24" x14ac:dyDescent="0.45">
      <c r="A384">
        <v>2004</v>
      </c>
      <c r="B384" t="s">
        <v>184</v>
      </c>
      <c r="C384" t="s">
        <v>58</v>
      </c>
      <c r="D384">
        <v>12</v>
      </c>
      <c r="E384">
        <v>13</v>
      </c>
      <c r="F384">
        <v>0</v>
      </c>
      <c r="G384">
        <v>33</v>
      </c>
      <c r="H384">
        <v>33</v>
      </c>
      <c r="I384">
        <f t="shared" si="17"/>
        <v>25</v>
      </c>
      <c r="J384" s="2">
        <f t="shared" si="18"/>
        <v>0.75757575757575757</v>
      </c>
      <c r="K384">
        <v>202.2</v>
      </c>
      <c r="L384" s="1">
        <f t="shared" si="16"/>
        <v>6.127272727272727</v>
      </c>
      <c r="M384">
        <v>5.1957231626286502</v>
      </c>
      <c r="N384">
        <v>3.68585489314682</v>
      </c>
      <c r="O384">
        <v>1.1101972569719301</v>
      </c>
      <c r="P384">
        <v>0.27342549923194998</v>
      </c>
      <c r="Q384">
        <v>0.73046875</v>
      </c>
      <c r="R384">
        <v>0.428134556</v>
      </c>
      <c r="S384">
        <v>0.101214574</v>
      </c>
      <c r="U384">
        <v>3.9967101250989598</v>
      </c>
      <c r="V384">
        <v>4.8009139511063603</v>
      </c>
      <c r="W384">
        <v>4.97408245586902</v>
      </c>
      <c r="X384">
        <v>1.5372180938720701</v>
      </c>
    </row>
    <row r="385" spans="1:24" x14ac:dyDescent="0.45">
      <c r="A385">
        <v>2004</v>
      </c>
      <c r="B385" t="s">
        <v>147</v>
      </c>
      <c r="C385" t="s">
        <v>105</v>
      </c>
      <c r="D385">
        <v>12</v>
      </c>
      <c r="E385">
        <v>6</v>
      </c>
      <c r="F385">
        <v>0</v>
      </c>
      <c r="G385">
        <v>27</v>
      </c>
      <c r="H385">
        <v>27</v>
      </c>
      <c r="I385">
        <f t="shared" si="17"/>
        <v>18</v>
      </c>
      <c r="J385" s="2">
        <f t="shared" si="18"/>
        <v>0.66666666666666663</v>
      </c>
      <c r="K385">
        <v>188.2</v>
      </c>
      <c r="L385" s="1">
        <f t="shared" si="16"/>
        <v>6.9703703703703699</v>
      </c>
      <c r="M385">
        <v>4.9134278267595697</v>
      </c>
      <c r="N385">
        <v>2.0989400424992302</v>
      </c>
      <c r="O385">
        <v>0.38162546227258798</v>
      </c>
      <c r="P385">
        <v>0.297124600638977</v>
      </c>
      <c r="Q385">
        <v>0.70351759000000003</v>
      </c>
      <c r="R385">
        <v>0.58814102499999998</v>
      </c>
      <c r="S385">
        <v>5.6338027999999998E-2</v>
      </c>
      <c r="U385">
        <v>3.53003552602144</v>
      </c>
      <c r="V385">
        <v>3.3990927305227401</v>
      </c>
      <c r="W385">
        <v>3.9451269907189999</v>
      </c>
      <c r="X385">
        <v>4.6148214340209899</v>
      </c>
    </row>
    <row r="386" spans="1:24" x14ac:dyDescent="0.45">
      <c r="A386">
        <v>2004</v>
      </c>
      <c r="B386" t="s">
        <v>185</v>
      </c>
      <c r="C386" t="s">
        <v>27</v>
      </c>
      <c r="D386">
        <v>12</v>
      </c>
      <c r="E386">
        <v>12</v>
      </c>
      <c r="F386">
        <v>0</v>
      </c>
      <c r="G386">
        <v>34</v>
      </c>
      <c r="H386">
        <v>34</v>
      </c>
      <c r="I386">
        <f t="shared" si="17"/>
        <v>24</v>
      </c>
      <c r="J386" s="2">
        <f t="shared" si="18"/>
        <v>0.70588235294117652</v>
      </c>
      <c r="K386">
        <v>211.1</v>
      </c>
      <c r="L386" s="1">
        <f t="shared" si="16"/>
        <v>6.2088235294117649</v>
      </c>
      <c r="M386">
        <v>5.36593072851357</v>
      </c>
      <c r="N386">
        <v>2.59779186062958</v>
      </c>
      <c r="O386">
        <v>1.1498422989671899</v>
      </c>
      <c r="P386">
        <v>0.28675400291120801</v>
      </c>
      <c r="Q386">
        <v>0.66874027999999996</v>
      </c>
      <c r="R386">
        <v>0.487698986</v>
      </c>
      <c r="S386">
        <v>0.13366336600000001</v>
      </c>
      <c r="U386">
        <v>4.8974764585639701</v>
      </c>
      <c r="V386">
        <v>4.5256101196443197</v>
      </c>
      <c r="W386">
        <v>4.2582175872247596</v>
      </c>
      <c r="X386">
        <v>2.6605659723281798</v>
      </c>
    </row>
    <row r="387" spans="1:24" x14ac:dyDescent="0.45">
      <c r="A387">
        <v>2004</v>
      </c>
      <c r="B387" t="s">
        <v>208</v>
      </c>
      <c r="C387" t="s">
        <v>105</v>
      </c>
      <c r="D387">
        <v>17</v>
      </c>
      <c r="E387">
        <v>8</v>
      </c>
      <c r="F387">
        <v>0</v>
      </c>
      <c r="G387">
        <v>33</v>
      </c>
      <c r="H387">
        <v>33</v>
      </c>
      <c r="I387">
        <f t="shared" si="17"/>
        <v>25</v>
      </c>
      <c r="J387" s="2">
        <f t="shared" si="18"/>
        <v>0.75757575757575757</v>
      </c>
      <c r="K387">
        <v>225.2</v>
      </c>
      <c r="L387" s="1">
        <f t="shared" ref="L387:L450" si="19">K387/H387</f>
        <v>6.8242424242424242</v>
      </c>
      <c r="M387">
        <v>5.5834562995616199</v>
      </c>
      <c r="N387">
        <v>3.31019194902581</v>
      </c>
      <c r="O387">
        <v>0.997045767778861</v>
      </c>
      <c r="P387">
        <v>0.28612716763005702</v>
      </c>
      <c r="Q387">
        <v>0.70318020999999997</v>
      </c>
      <c r="R387">
        <v>0.56187766699999997</v>
      </c>
      <c r="S387">
        <v>0.135869565</v>
      </c>
      <c r="U387">
        <v>4.4268832089381398</v>
      </c>
      <c r="V387">
        <v>4.5116031828485301</v>
      </c>
      <c r="W387">
        <v>4.2601228478230801</v>
      </c>
      <c r="X387">
        <v>2.3957965373992902</v>
      </c>
    </row>
    <row r="388" spans="1:24" x14ac:dyDescent="0.45">
      <c r="A388">
        <v>2004</v>
      </c>
      <c r="B388" t="s">
        <v>64</v>
      </c>
      <c r="C388" t="s">
        <v>105</v>
      </c>
      <c r="D388">
        <v>11</v>
      </c>
      <c r="E388">
        <v>11</v>
      </c>
      <c r="F388">
        <v>0</v>
      </c>
      <c r="G388">
        <v>34</v>
      </c>
      <c r="H388">
        <v>34</v>
      </c>
      <c r="I388">
        <f t="shared" ref="I388:I451" si="20">SUM(D388:E388)</f>
        <v>22</v>
      </c>
      <c r="J388" s="2">
        <f t="shared" ref="J388:J451" si="21">I388/H388</f>
        <v>0.6470588235294118</v>
      </c>
      <c r="K388">
        <v>213</v>
      </c>
      <c r="L388" s="1">
        <f t="shared" si="19"/>
        <v>6.2647058823529411</v>
      </c>
      <c r="M388">
        <v>6.8873234502712801</v>
      </c>
      <c r="N388">
        <v>3.4225349660857298</v>
      </c>
      <c r="O388">
        <v>1.1830985067950599</v>
      </c>
      <c r="P388">
        <v>0.29147286821705398</v>
      </c>
      <c r="Q388">
        <v>0.71214392999999998</v>
      </c>
      <c r="R388">
        <v>0.37234042499999997</v>
      </c>
      <c r="S388">
        <v>9.7560974999999994E-2</v>
      </c>
      <c r="U388">
        <v>4.4788729185813203</v>
      </c>
      <c r="V388">
        <v>4.4952786761890602</v>
      </c>
      <c r="W388">
        <v>4.7507272297372802</v>
      </c>
      <c r="X388">
        <v>3.0618319511413499</v>
      </c>
    </row>
    <row r="389" spans="1:24" x14ac:dyDescent="0.45">
      <c r="A389">
        <v>2004</v>
      </c>
      <c r="B389" t="s">
        <v>66</v>
      </c>
      <c r="C389" t="s">
        <v>67</v>
      </c>
      <c r="D389">
        <v>11</v>
      </c>
      <c r="E389">
        <v>10</v>
      </c>
      <c r="F389">
        <v>0</v>
      </c>
      <c r="G389">
        <v>31</v>
      </c>
      <c r="H389">
        <v>31</v>
      </c>
      <c r="I389">
        <f t="shared" si="20"/>
        <v>21</v>
      </c>
      <c r="J389" s="2">
        <f t="shared" si="21"/>
        <v>0.67741935483870963</v>
      </c>
      <c r="K389">
        <v>175</v>
      </c>
      <c r="L389" s="1">
        <f t="shared" si="19"/>
        <v>5.645161290322581</v>
      </c>
      <c r="M389">
        <v>5.9142851986009699</v>
      </c>
      <c r="N389">
        <v>3.1371425836057298</v>
      </c>
      <c r="O389">
        <v>1.59428557527504</v>
      </c>
      <c r="P389">
        <v>0.29285714285714198</v>
      </c>
      <c r="Q389">
        <v>0.68618480999999998</v>
      </c>
      <c r="R389">
        <v>0.47313691499999999</v>
      </c>
      <c r="S389">
        <v>0.16145833300000001</v>
      </c>
      <c r="U389">
        <v>5.5028566630461198</v>
      </c>
      <c r="V389">
        <v>5.186412060905</v>
      </c>
      <c r="W389">
        <v>4.4830537308799201</v>
      </c>
      <c r="X389">
        <v>1.11018550395965</v>
      </c>
    </row>
    <row r="390" spans="1:24" x14ac:dyDescent="0.45">
      <c r="A390">
        <v>2004</v>
      </c>
      <c r="B390" t="s">
        <v>148</v>
      </c>
      <c r="C390" t="s">
        <v>115</v>
      </c>
      <c r="D390">
        <v>14</v>
      </c>
      <c r="E390">
        <v>8</v>
      </c>
      <c r="F390">
        <v>0</v>
      </c>
      <c r="G390">
        <v>33</v>
      </c>
      <c r="H390">
        <v>33</v>
      </c>
      <c r="I390">
        <f t="shared" si="20"/>
        <v>22</v>
      </c>
      <c r="J390" s="2">
        <f t="shared" si="21"/>
        <v>0.66666666666666663</v>
      </c>
      <c r="K390">
        <v>203</v>
      </c>
      <c r="L390" s="1">
        <f t="shared" si="19"/>
        <v>6.1515151515151514</v>
      </c>
      <c r="M390">
        <v>3.3694581280788101</v>
      </c>
      <c r="N390">
        <v>1.55172413793103</v>
      </c>
      <c r="O390">
        <v>1.01970443349753</v>
      </c>
      <c r="P390">
        <v>0.317808219178082</v>
      </c>
      <c r="Q390">
        <v>0.74200913000000002</v>
      </c>
      <c r="R390">
        <v>0.50135869499999997</v>
      </c>
      <c r="S390">
        <v>0.103139013</v>
      </c>
      <c r="U390">
        <v>4.2118226600985196</v>
      </c>
      <c r="V390">
        <v>4.3645403260667903</v>
      </c>
      <c r="W390">
        <v>4.49314353772131</v>
      </c>
      <c r="X390">
        <v>2.5701105594635001</v>
      </c>
    </row>
    <row r="391" spans="1:24" x14ac:dyDescent="0.45">
      <c r="A391">
        <v>2004</v>
      </c>
      <c r="B391" t="s">
        <v>70</v>
      </c>
      <c r="C391" t="s">
        <v>35</v>
      </c>
      <c r="D391">
        <v>9</v>
      </c>
      <c r="E391">
        <v>8</v>
      </c>
      <c r="F391">
        <v>0</v>
      </c>
      <c r="G391">
        <v>29</v>
      </c>
      <c r="H391">
        <v>29</v>
      </c>
      <c r="I391">
        <f t="shared" si="20"/>
        <v>17</v>
      </c>
      <c r="J391" s="2">
        <f t="shared" si="21"/>
        <v>0.58620689655172409</v>
      </c>
      <c r="K391">
        <v>175.1</v>
      </c>
      <c r="L391" s="1">
        <f t="shared" si="19"/>
        <v>6.0379310344827584</v>
      </c>
      <c r="M391">
        <v>7.0323195956362703</v>
      </c>
      <c r="N391">
        <v>2.3612167985347998</v>
      </c>
      <c r="O391">
        <v>0.82129279949036804</v>
      </c>
      <c r="P391">
        <v>0.28490566037735798</v>
      </c>
      <c r="Q391">
        <v>0.66001898999999997</v>
      </c>
      <c r="R391">
        <v>0.41263940500000001</v>
      </c>
      <c r="S391">
        <v>7.7669901999999999E-2</v>
      </c>
      <c r="U391">
        <v>4.0038023975155399</v>
      </c>
      <c r="V391">
        <v>3.8021211229723701</v>
      </c>
      <c r="W391">
        <v>4.3286756175640804</v>
      </c>
      <c r="X391">
        <v>3.3338382244110099</v>
      </c>
    </row>
    <row r="392" spans="1:24" x14ac:dyDescent="0.45">
      <c r="A392">
        <v>2004</v>
      </c>
      <c r="B392" t="s">
        <v>186</v>
      </c>
      <c r="C392" t="s">
        <v>27</v>
      </c>
      <c r="D392">
        <v>12</v>
      </c>
      <c r="E392">
        <v>12</v>
      </c>
      <c r="F392">
        <v>0</v>
      </c>
      <c r="G392">
        <v>31</v>
      </c>
      <c r="H392">
        <v>31</v>
      </c>
      <c r="I392">
        <f t="shared" si="20"/>
        <v>24</v>
      </c>
      <c r="J392" s="2">
        <f t="shared" si="21"/>
        <v>0.77419354838709675</v>
      </c>
      <c r="K392">
        <v>200.1</v>
      </c>
      <c r="L392" s="1">
        <f t="shared" si="19"/>
        <v>6.4548387096774196</v>
      </c>
      <c r="M392">
        <v>6.01996687497072</v>
      </c>
      <c r="N392">
        <v>2.7404326818896498</v>
      </c>
      <c r="O392">
        <v>0.67387688898926001</v>
      </c>
      <c r="P392">
        <v>0.29495268138801201</v>
      </c>
      <c r="Q392">
        <v>0.66269840999999996</v>
      </c>
      <c r="R392">
        <v>0.424528301</v>
      </c>
      <c r="S392">
        <v>6.3291138999999996E-2</v>
      </c>
      <c r="U392">
        <v>4.3128120895312598</v>
      </c>
      <c r="V392">
        <v>3.74810468239136</v>
      </c>
      <c r="W392">
        <v>4.4994360949421504</v>
      </c>
      <c r="X392">
        <v>4.0290894508361799</v>
      </c>
    </row>
    <row r="393" spans="1:24" x14ac:dyDescent="0.45">
      <c r="A393">
        <v>2004</v>
      </c>
      <c r="B393" t="s">
        <v>149</v>
      </c>
      <c r="C393" t="s">
        <v>99</v>
      </c>
      <c r="D393">
        <v>11</v>
      </c>
      <c r="E393">
        <v>10</v>
      </c>
      <c r="F393">
        <v>0</v>
      </c>
      <c r="G393">
        <v>32</v>
      </c>
      <c r="H393">
        <v>32</v>
      </c>
      <c r="I393">
        <f t="shared" si="20"/>
        <v>21</v>
      </c>
      <c r="J393" s="2">
        <f t="shared" si="21"/>
        <v>0.65625</v>
      </c>
      <c r="K393">
        <v>178.1</v>
      </c>
      <c r="L393" s="1">
        <f t="shared" si="19"/>
        <v>5.5656249999999998</v>
      </c>
      <c r="M393">
        <v>4.1383175209505998</v>
      </c>
      <c r="N393">
        <v>3.3308409314968199</v>
      </c>
      <c r="O393">
        <v>0.85794387629463598</v>
      </c>
      <c r="P393">
        <v>0.29480737018425401</v>
      </c>
      <c r="Q393">
        <v>0.69490132000000004</v>
      </c>
      <c r="R393">
        <v>0.463986599</v>
      </c>
      <c r="S393">
        <v>8.9947088999999994E-2</v>
      </c>
      <c r="U393">
        <v>4.6429903893592099</v>
      </c>
      <c r="V393">
        <v>4.6137552821728898</v>
      </c>
      <c r="W393">
        <v>4.91957948219288</v>
      </c>
      <c r="X393">
        <v>1.6548540592193599</v>
      </c>
    </row>
    <row r="394" spans="1:24" x14ac:dyDescent="0.45">
      <c r="A394">
        <v>2004</v>
      </c>
      <c r="B394" t="s">
        <v>232</v>
      </c>
      <c r="C394" t="s">
        <v>73</v>
      </c>
      <c r="D394">
        <v>11</v>
      </c>
      <c r="E394">
        <v>14</v>
      </c>
      <c r="F394">
        <v>0</v>
      </c>
      <c r="G394">
        <v>33</v>
      </c>
      <c r="H394">
        <v>33</v>
      </c>
      <c r="I394">
        <f t="shared" si="20"/>
        <v>25</v>
      </c>
      <c r="J394" s="2">
        <f t="shared" si="21"/>
        <v>0.75757575757575757</v>
      </c>
      <c r="K394">
        <v>199.1</v>
      </c>
      <c r="L394" s="1">
        <f t="shared" si="19"/>
        <v>6.0333333333333332</v>
      </c>
      <c r="M394">
        <v>6.9080264033173302</v>
      </c>
      <c r="N394">
        <v>2.3478259671405302</v>
      </c>
      <c r="O394">
        <v>1.26421398230643</v>
      </c>
      <c r="P394">
        <v>0.29090909090909001</v>
      </c>
      <c r="Q394">
        <v>0.67460317000000003</v>
      </c>
      <c r="R394">
        <v>0.37073170700000002</v>
      </c>
      <c r="S394">
        <v>0.106060606</v>
      </c>
      <c r="U394">
        <v>4.6053509355448803</v>
      </c>
      <c r="V394">
        <v>4.2733495951965601</v>
      </c>
      <c r="W394">
        <v>4.3780956788845398</v>
      </c>
      <c r="X394">
        <v>2.3814105987548801</v>
      </c>
    </row>
    <row r="395" spans="1:24" x14ac:dyDescent="0.45">
      <c r="A395">
        <v>2004</v>
      </c>
      <c r="B395" t="s">
        <v>210</v>
      </c>
      <c r="C395" t="s">
        <v>73</v>
      </c>
      <c r="D395">
        <v>15</v>
      </c>
      <c r="E395">
        <v>14</v>
      </c>
      <c r="F395">
        <v>0</v>
      </c>
      <c r="G395">
        <v>34</v>
      </c>
      <c r="H395">
        <v>34</v>
      </c>
      <c r="I395">
        <f t="shared" si="20"/>
        <v>29</v>
      </c>
      <c r="J395" s="2">
        <f t="shared" si="21"/>
        <v>0.8529411764705882</v>
      </c>
      <c r="K395">
        <v>203</v>
      </c>
      <c r="L395" s="1">
        <f t="shared" si="19"/>
        <v>5.9705882352941178</v>
      </c>
      <c r="M395">
        <v>5.3645324229372804</v>
      </c>
      <c r="N395">
        <v>2.4384238286078501</v>
      </c>
      <c r="O395">
        <v>1.1527094462509799</v>
      </c>
      <c r="P395">
        <v>0.30257186081694398</v>
      </c>
      <c r="Q395">
        <v>0.74324323999999997</v>
      </c>
      <c r="R395">
        <v>0.51874062899999995</v>
      </c>
      <c r="S395">
        <v>0.13402061800000001</v>
      </c>
      <c r="U395">
        <v>4.1231530192823698</v>
      </c>
      <c r="V395">
        <v>4.4384320561009796</v>
      </c>
      <c r="W395">
        <v>4.1666489541234499</v>
      </c>
      <c r="X395">
        <v>1.77321529388427</v>
      </c>
    </row>
    <row r="396" spans="1:24" x14ac:dyDescent="0.45">
      <c r="A396">
        <v>2004</v>
      </c>
      <c r="B396" t="s">
        <v>72</v>
      </c>
      <c r="C396" t="s">
        <v>73</v>
      </c>
      <c r="D396">
        <v>15</v>
      </c>
      <c r="E396">
        <v>6</v>
      </c>
      <c r="F396">
        <v>0</v>
      </c>
      <c r="G396">
        <v>27</v>
      </c>
      <c r="H396">
        <v>27</v>
      </c>
      <c r="I396">
        <f t="shared" si="20"/>
        <v>21</v>
      </c>
      <c r="J396" s="2">
        <f t="shared" si="21"/>
        <v>0.77777777777777779</v>
      </c>
      <c r="K396">
        <v>166.1</v>
      </c>
      <c r="L396" s="1">
        <f t="shared" si="19"/>
        <v>6.1518518518518519</v>
      </c>
      <c r="M396">
        <v>9.3607217291247995</v>
      </c>
      <c r="N396">
        <v>2.8677355586336102</v>
      </c>
      <c r="O396">
        <v>0.703406835136546</v>
      </c>
      <c r="P396">
        <v>0.29954954954954899</v>
      </c>
      <c r="Q396">
        <v>0.83941606000000002</v>
      </c>
      <c r="R396">
        <v>0.42307692299999999</v>
      </c>
      <c r="S396">
        <v>8.0246913000000003E-2</v>
      </c>
      <c r="U396">
        <v>2.27254515967191</v>
      </c>
      <c r="V396">
        <v>3.1394497535852399</v>
      </c>
      <c r="W396">
        <v>3.54331341840046</v>
      </c>
      <c r="X396">
        <v>4.1358699798583896</v>
      </c>
    </row>
    <row r="397" spans="1:24" x14ac:dyDescent="0.45">
      <c r="A397">
        <v>2004</v>
      </c>
      <c r="B397" t="s">
        <v>211</v>
      </c>
      <c r="C397" t="s">
        <v>65</v>
      </c>
      <c r="D397">
        <v>11</v>
      </c>
      <c r="E397">
        <v>7</v>
      </c>
      <c r="F397">
        <v>0</v>
      </c>
      <c r="G397">
        <v>31</v>
      </c>
      <c r="H397">
        <v>31</v>
      </c>
      <c r="I397">
        <f t="shared" si="20"/>
        <v>18</v>
      </c>
      <c r="J397" s="2">
        <f t="shared" si="21"/>
        <v>0.58064516129032262</v>
      </c>
      <c r="K397">
        <v>193</v>
      </c>
      <c r="L397" s="1">
        <f t="shared" si="19"/>
        <v>6.225806451612903</v>
      </c>
      <c r="M397">
        <v>5.0362690318789198</v>
      </c>
      <c r="N397">
        <v>2.9378236019293702</v>
      </c>
      <c r="O397">
        <v>0.83937817197982101</v>
      </c>
      <c r="P397">
        <v>0.27892234548335898</v>
      </c>
      <c r="Q397">
        <v>0.69456428000000003</v>
      </c>
      <c r="R397">
        <v>0.41981131999999999</v>
      </c>
      <c r="S397">
        <v>7.7253217999999998E-2</v>
      </c>
      <c r="U397">
        <v>3.9637302565713699</v>
      </c>
      <c r="V397">
        <v>4.1218081654137499</v>
      </c>
      <c r="W397">
        <v>4.6693999181206296</v>
      </c>
      <c r="X397">
        <v>2.79531621932983</v>
      </c>
    </row>
    <row r="398" spans="1:24" x14ac:dyDescent="0.45">
      <c r="A398">
        <v>2004</v>
      </c>
      <c r="B398" t="s">
        <v>212</v>
      </c>
      <c r="C398" t="s">
        <v>121</v>
      </c>
      <c r="D398">
        <v>4</v>
      </c>
      <c r="E398">
        <v>16</v>
      </c>
      <c r="F398">
        <v>0</v>
      </c>
      <c r="G398">
        <v>32</v>
      </c>
      <c r="H398">
        <v>32</v>
      </c>
      <c r="I398">
        <f t="shared" si="20"/>
        <v>20</v>
      </c>
      <c r="J398" s="2">
        <f t="shared" si="21"/>
        <v>0.625</v>
      </c>
      <c r="K398">
        <v>200.1</v>
      </c>
      <c r="L398" s="1">
        <f t="shared" si="19"/>
        <v>6.2531249999999998</v>
      </c>
      <c r="M398">
        <v>4.6722130969922002</v>
      </c>
      <c r="N398">
        <v>2.7404326818896498</v>
      </c>
      <c r="O398">
        <v>1.48252915577637</v>
      </c>
      <c r="P398">
        <v>0.28851963746223502</v>
      </c>
      <c r="Q398">
        <v>0.71945338000000003</v>
      </c>
      <c r="R398">
        <v>0.34992679300000001</v>
      </c>
      <c r="S398">
        <v>0.108910891</v>
      </c>
      <c r="U398">
        <v>4.8968387266552797</v>
      </c>
      <c r="V398">
        <v>5.2156587961901897</v>
      </c>
      <c r="W398">
        <v>5.2792356826448099</v>
      </c>
      <c r="X398">
        <v>1.2935214042663501</v>
      </c>
    </row>
    <row r="399" spans="1:24" x14ac:dyDescent="0.45">
      <c r="A399">
        <v>2004</v>
      </c>
      <c r="B399" t="s">
        <v>187</v>
      </c>
      <c r="C399" t="s">
        <v>27</v>
      </c>
      <c r="D399">
        <v>13</v>
      </c>
      <c r="E399">
        <v>11</v>
      </c>
      <c r="F399">
        <v>0</v>
      </c>
      <c r="G399">
        <v>31</v>
      </c>
      <c r="H399">
        <v>31</v>
      </c>
      <c r="I399">
        <f t="shared" si="20"/>
        <v>24</v>
      </c>
      <c r="J399" s="2">
        <f t="shared" si="21"/>
        <v>0.77419354838709675</v>
      </c>
      <c r="K399">
        <v>210</v>
      </c>
      <c r="L399" s="1">
        <f t="shared" si="19"/>
        <v>6.774193548387097</v>
      </c>
      <c r="M399">
        <v>7.8857142857142799</v>
      </c>
      <c r="N399">
        <v>2.7428571428571402</v>
      </c>
      <c r="O399">
        <v>0.94285714285714195</v>
      </c>
      <c r="P399">
        <v>0.28286189683860202</v>
      </c>
      <c r="Q399">
        <v>0.73643411000000003</v>
      </c>
      <c r="R399">
        <v>0.43449419500000003</v>
      </c>
      <c r="S399">
        <v>9.6069868000000003E-2</v>
      </c>
      <c r="U399">
        <v>3.8142857142857101</v>
      </c>
      <c r="V399">
        <v>3.6730789139157198</v>
      </c>
      <c r="W399">
        <v>3.9009537270736101</v>
      </c>
      <c r="X399">
        <v>4.8182868957519496</v>
      </c>
    </row>
    <row r="400" spans="1:24" x14ac:dyDescent="0.45">
      <c r="A400">
        <v>2004</v>
      </c>
      <c r="B400" t="s">
        <v>76</v>
      </c>
      <c r="C400" t="s">
        <v>121</v>
      </c>
      <c r="D400">
        <v>7</v>
      </c>
      <c r="E400">
        <v>12</v>
      </c>
      <c r="F400">
        <v>0</v>
      </c>
      <c r="G400">
        <v>33</v>
      </c>
      <c r="H400">
        <v>33</v>
      </c>
      <c r="I400">
        <f t="shared" si="20"/>
        <v>19</v>
      </c>
      <c r="J400" s="2">
        <f t="shared" si="21"/>
        <v>0.5757575757575758</v>
      </c>
      <c r="K400">
        <v>199</v>
      </c>
      <c r="L400" s="1">
        <f t="shared" si="19"/>
        <v>6.0303030303030303</v>
      </c>
      <c r="M400">
        <v>5.6532667651357</v>
      </c>
      <c r="N400">
        <v>2.66834191314405</v>
      </c>
      <c r="O400">
        <v>1.9447237672066799</v>
      </c>
      <c r="P400">
        <v>0.26929133858267701</v>
      </c>
      <c r="Q400">
        <v>0.71045575999999999</v>
      </c>
      <c r="R400">
        <v>0.39097744299999998</v>
      </c>
      <c r="S400">
        <v>0.151943462</v>
      </c>
      <c r="U400">
        <v>5.2010054239248404</v>
      </c>
      <c r="V400">
        <v>5.6573097910888004</v>
      </c>
      <c r="W400">
        <v>4.9215260157701</v>
      </c>
      <c r="X400">
        <v>0.124506168067455</v>
      </c>
    </row>
    <row r="401" spans="1:24" x14ac:dyDescent="0.45">
      <c r="A401">
        <v>2004</v>
      </c>
      <c r="B401" t="s">
        <v>77</v>
      </c>
      <c r="C401" t="s">
        <v>233</v>
      </c>
      <c r="D401">
        <v>11</v>
      </c>
      <c r="E401">
        <v>15</v>
      </c>
      <c r="F401">
        <v>0</v>
      </c>
      <c r="G401">
        <v>35</v>
      </c>
      <c r="H401">
        <v>35</v>
      </c>
      <c r="I401">
        <f t="shared" si="20"/>
        <v>26</v>
      </c>
      <c r="J401" s="2">
        <f t="shared" si="21"/>
        <v>0.74285714285714288</v>
      </c>
      <c r="K401">
        <v>255</v>
      </c>
      <c r="L401" s="1">
        <f t="shared" si="19"/>
        <v>7.2857142857142856</v>
      </c>
      <c r="M401">
        <v>6.5647062751743803</v>
      </c>
      <c r="N401">
        <v>2.9294119399971699</v>
      </c>
      <c r="O401">
        <v>0.91764711373405305</v>
      </c>
      <c r="P401">
        <v>0.27807486631015998</v>
      </c>
      <c r="Q401">
        <v>0.76393668000000003</v>
      </c>
      <c r="R401">
        <v>0.454907161</v>
      </c>
      <c r="S401">
        <v>0.10116731499999999</v>
      </c>
      <c r="U401">
        <v>3.60000021541821</v>
      </c>
      <c r="V401">
        <v>4.0100537613234799</v>
      </c>
      <c r="W401">
        <v>4.1538743652909096</v>
      </c>
      <c r="X401">
        <v>4.3856687545776296</v>
      </c>
    </row>
    <row r="402" spans="1:24" x14ac:dyDescent="0.45">
      <c r="A402">
        <v>2004</v>
      </c>
      <c r="B402" t="s">
        <v>234</v>
      </c>
      <c r="C402" t="s">
        <v>128</v>
      </c>
      <c r="D402">
        <v>15</v>
      </c>
      <c r="E402">
        <v>9</v>
      </c>
      <c r="F402">
        <v>0</v>
      </c>
      <c r="G402">
        <v>34</v>
      </c>
      <c r="H402">
        <v>34</v>
      </c>
      <c r="I402">
        <f t="shared" si="20"/>
        <v>24</v>
      </c>
      <c r="J402" s="2">
        <f t="shared" si="21"/>
        <v>0.70588235294117652</v>
      </c>
      <c r="K402">
        <v>204.2</v>
      </c>
      <c r="L402" s="1">
        <f t="shared" si="19"/>
        <v>6.0058823529411764</v>
      </c>
      <c r="M402">
        <v>6.2882739281806002</v>
      </c>
      <c r="N402">
        <v>4.9250816780155704</v>
      </c>
      <c r="O402">
        <v>1.0114007017353399</v>
      </c>
      <c r="P402">
        <v>0.28292682926829199</v>
      </c>
      <c r="Q402">
        <v>0.76483201999999995</v>
      </c>
      <c r="R402">
        <v>0.41935483800000001</v>
      </c>
      <c r="S402">
        <v>0.1</v>
      </c>
      <c r="U402">
        <v>4.1335506940487798</v>
      </c>
      <c r="V402">
        <v>4.7984551447982398</v>
      </c>
      <c r="W402">
        <v>4.9758733322615702</v>
      </c>
      <c r="X402">
        <v>1.59719610214233</v>
      </c>
    </row>
    <row r="403" spans="1:24" x14ac:dyDescent="0.45">
      <c r="A403">
        <v>2004</v>
      </c>
      <c r="B403" t="s">
        <v>235</v>
      </c>
      <c r="C403" t="s">
        <v>65</v>
      </c>
      <c r="D403">
        <v>9</v>
      </c>
      <c r="E403">
        <v>12</v>
      </c>
      <c r="F403">
        <v>0</v>
      </c>
      <c r="G403">
        <v>33</v>
      </c>
      <c r="H403">
        <v>33</v>
      </c>
      <c r="I403">
        <f t="shared" si="20"/>
        <v>21</v>
      </c>
      <c r="J403" s="2">
        <f t="shared" si="21"/>
        <v>0.63636363636363635</v>
      </c>
      <c r="K403">
        <v>190.1</v>
      </c>
      <c r="L403" s="1">
        <f t="shared" si="19"/>
        <v>5.7606060606060607</v>
      </c>
      <c r="M403">
        <v>2.6479862725398502</v>
      </c>
      <c r="N403">
        <v>3.1208409640648198</v>
      </c>
      <c r="O403">
        <v>0.99299485220244399</v>
      </c>
      <c r="P403">
        <v>0.29310344827586199</v>
      </c>
      <c r="Q403">
        <v>0.70068545000000004</v>
      </c>
      <c r="R403">
        <v>0.49856321799999997</v>
      </c>
      <c r="S403">
        <v>0.102439024</v>
      </c>
      <c r="U403">
        <v>4.7285469152497299</v>
      </c>
      <c r="V403">
        <v>4.9511960382399796</v>
      </c>
      <c r="W403">
        <v>5.0870875181282003</v>
      </c>
      <c r="X403">
        <v>0.74450147151946999</v>
      </c>
    </row>
    <row r="404" spans="1:24" x14ac:dyDescent="0.45">
      <c r="A404">
        <v>2004</v>
      </c>
      <c r="B404" t="s">
        <v>188</v>
      </c>
      <c r="C404" t="s">
        <v>65</v>
      </c>
      <c r="D404">
        <v>18</v>
      </c>
      <c r="E404">
        <v>7</v>
      </c>
      <c r="F404">
        <v>0</v>
      </c>
      <c r="G404">
        <v>32</v>
      </c>
      <c r="H404">
        <v>32</v>
      </c>
      <c r="I404">
        <f t="shared" si="20"/>
        <v>25</v>
      </c>
      <c r="J404" s="2">
        <f t="shared" si="21"/>
        <v>0.78125</v>
      </c>
      <c r="K404">
        <v>225</v>
      </c>
      <c r="L404" s="1">
        <f t="shared" si="19"/>
        <v>7.03125</v>
      </c>
      <c r="M404">
        <v>10.039999999999999</v>
      </c>
      <c r="N404">
        <v>3.08</v>
      </c>
      <c r="O404">
        <v>0.72</v>
      </c>
      <c r="P404">
        <v>0.26344086021505297</v>
      </c>
      <c r="Q404">
        <v>0.73248407999999998</v>
      </c>
      <c r="R404">
        <v>0.44601769899999999</v>
      </c>
      <c r="S404">
        <v>8.4112148999999997E-2</v>
      </c>
      <c r="U404">
        <v>3.2</v>
      </c>
      <c r="V404">
        <v>2.9248249456617499</v>
      </c>
      <c r="W404">
        <v>3.2714274513059101</v>
      </c>
      <c r="X404">
        <v>6.4012107849120996</v>
      </c>
    </row>
    <row r="405" spans="1:24" x14ac:dyDescent="0.45">
      <c r="A405">
        <v>2004</v>
      </c>
      <c r="B405" t="s">
        <v>150</v>
      </c>
      <c r="C405" t="s">
        <v>47</v>
      </c>
      <c r="D405">
        <v>15</v>
      </c>
      <c r="E405">
        <v>10</v>
      </c>
      <c r="F405">
        <v>0</v>
      </c>
      <c r="G405">
        <v>32</v>
      </c>
      <c r="H405">
        <v>32</v>
      </c>
      <c r="I405">
        <f t="shared" si="20"/>
        <v>25</v>
      </c>
      <c r="J405" s="2">
        <f t="shared" si="21"/>
        <v>0.78125</v>
      </c>
      <c r="K405">
        <v>202</v>
      </c>
      <c r="L405" s="1">
        <f t="shared" si="19"/>
        <v>6.3125</v>
      </c>
      <c r="M405">
        <v>5.8366336633663298</v>
      </c>
      <c r="N405">
        <v>2.4950495049504902</v>
      </c>
      <c r="O405">
        <v>1.5594059405940499</v>
      </c>
      <c r="P405">
        <v>0.27331189710610898</v>
      </c>
      <c r="Q405">
        <v>0.69266055000000004</v>
      </c>
      <c r="R405">
        <v>0.51334379900000005</v>
      </c>
      <c r="S405">
        <v>0.17676767600000001</v>
      </c>
      <c r="U405">
        <v>4.7227722772277199</v>
      </c>
      <c r="V405">
        <v>4.9255070138685699</v>
      </c>
      <c r="W405">
        <v>4.1020393916433404</v>
      </c>
      <c r="X405">
        <v>1.07743215560913</v>
      </c>
    </row>
    <row r="406" spans="1:24" x14ac:dyDescent="0.45">
      <c r="A406">
        <v>2004</v>
      </c>
      <c r="B406" t="s">
        <v>151</v>
      </c>
      <c r="C406" t="s">
        <v>47</v>
      </c>
      <c r="D406">
        <v>11</v>
      </c>
      <c r="E406">
        <v>8</v>
      </c>
      <c r="F406">
        <v>0</v>
      </c>
      <c r="G406">
        <v>31</v>
      </c>
      <c r="H406">
        <v>31</v>
      </c>
      <c r="I406">
        <f t="shared" si="20"/>
        <v>19</v>
      </c>
      <c r="J406" s="2">
        <f t="shared" si="21"/>
        <v>0.61290322580645162</v>
      </c>
      <c r="K406">
        <v>189.2</v>
      </c>
      <c r="L406" s="1">
        <f t="shared" si="19"/>
        <v>6.1032258064516123</v>
      </c>
      <c r="M406">
        <v>6.2161690504436198</v>
      </c>
      <c r="N406">
        <v>2.75219698416588</v>
      </c>
      <c r="O406">
        <v>0.94903344281582103</v>
      </c>
      <c r="P406">
        <v>0.28881469115191899</v>
      </c>
      <c r="Q406">
        <v>0.71982758999999996</v>
      </c>
      <c r="R406">
        <v>0.37437603899999999</v>
      </c>
      <c r="S406">
        <v>8.1300813E-2</v>
      </c>
      <c r="U406">
        <v>4.1757471483896103</v>
      </c>
      <c r="V406">
        <v>4.0984785852192402</v>
      </c>
      <c r="W406">
        <v>4.6185363144588196</v>
      </c>
      <c r="X406">
        <v>2.88519263267517</v>
      </c>
    </row>
    <row r="407" spans="1:24" x14ac:dyDescent="0.45">
      <c r="A407">
        <v>2004</v>
      </c>
      <c r="B407" t="s">
        <v>236</v>
      </c>
      <c r="C407" t="s">
        <v>86</v>
      </c>
      <c r="D407">
        <v>9</v>
      </c>
      <c r="E407">
        <v>7</v>
      </c>
      <c r="F407">
        <v>0</v>
      </c>
      <c r="G407">
        <v>27</v>
      </c>
      <c r="H407">
        <v>27</v>
      </c>
      <c r="I407">
        <f t="shared" si="20"/>
        <v>16</v>
      </c>
      <c r="J407" s="2">
        <f t="shared" si="21"/>
        <v>0.59259259259259256</v>
      </c>
      <c r="K407">
        <v>162.1</v>
      </c>
      <c r="L407" s="1">
        <f t="shared" si="19"/>
        <v>6.0037037037037031</v>
      </c>
      <c r="M407">
        <v>6.4866531806539403</v>
      </c>
      <c r="N407">
        <v>3.7145791718274701</v>
      </c>
      <c r="O407">
        <v>0.94250516300100096</v>
      </c>
      <c r="P407">
        <v>0.29435483870967699</v>
      </c>
      <c r="Q407">
        <v>0.79365079000000005</v>
      </c>
      <c r="R407">
        <v>0.48096192300000001</v>
      </c>
      <c r="S407">
        <v>0.103658536</v>
      </c>
      <c r="U407">
        <v>3.6591376916509399</v>
      </c>
      <c r="V407">
        <v>4.3552242564866699</v>
      </c>
      <c r="W407">
        <v>4.4666723531564303</v>
      </c>
      <c r="X407">
        <v>2.8458600044250399</v>
      </c>
    </row>
    <row r="408" spans="1:24" x14ac:dyDescent="0.45">
      <c r="A408">
        <v>2004</v>
      </c>
      <c r="B408" t="s">
        <v>237</v>
      </c>
      <c r="C408" t="s">
        <v>71</v>
      </c>
      <c r="D408">
        <v>11</v>
      </c>
      <c r="E408">
        <v>6</v>
      </c>
      <c r="F408">
        <v>0</v>
      </c>
      <c r="G408">
        <v>29</v>
      </c>
      <c r="H408">
        <v>29</v>
      </c>
      <c r="I408">
        <f t="shared" si="20"/>
        <v>17</v>
      </c>
      <c r="J408" s="2">
        <f t="shared" si="21"/>
        <v>0.58620689655172409</v>
      </c>
      <c r="K408">
        <v>183.2</v>
      </c>
      <c r="L408" s="1">
        <f t="shared" si="19"/>
        <v>6.3172413793103441</v>
      </c>
      <c r="M408">
        <v>5.73321218242853</v>
      </c>
      <c r="N408">
        <v>3.0871142520768999</v>
      </c>
      <c r="O408">
        <v>1.2740471516507801</v>
      </c>
      <c r="P408">
        <v>0.284246575342465</v>
      </c>
      <c r="Q408">
        <v>0.75022065000000004</v>
      </c>
      <c r="R408">
        <v>0.42929292899999999</v>
      </c>
      <c r="S408">
        <v>0.116591928</v>
      </c>
      <c r="U408">
        <v>4.3611614037276896</v>
      </c>
      <c r="V408">
        <v>4.77522215537671</v>
      </c>
      <c r="W408">
        <v>4.7050213513273098</v>
      </c>
      <c r="X408">
        <v>1.95600986480712</v>
      </c>
    </row>
    <row r="409" spans="1:24" x14ac:dyDescent="0.45">
      <c r="A409">
        <v>2004</v>
      </c>
      <c r="B409" t="s">
        <v>152</v>
      </c>
      <c r="C409" t="s">
        <v>54</v>
      </c>
      <c r="D409">
        <v>12</v>
      </c>
      <c r="E409">
        <v>12</v>
      </c>
      <c r="F409">
        <v>0</v>
      </c>
      <c r="G409">
        <v>34</v>
      </c>
      <c r="H409">
        <v>34</v>
      </c>
      <c r="I409">
        <f t="shared" si="20"/>
        <v>24</v>
      </c>
      <c r="J409" s="2">
        <f t="shared" si="21"/>
        <v>0.70588235294117652</v>
      </c>
      <c r="K409">
        <v>207.1</v>
      </c>
      <c r="L409" s="1">
        <f t="shared" si="19"/>
        <v>6.091176470588235</v>
      </c>
      <c r="M409">
        <v>7.2057884884347603</v>
      </c>
      <c r="N409">
        <v>3.42926078666473</v>
      </c>
      <c r="O409">
        <v>0.60771710143425695</v>
      </c>
      <c r="P409">
        <v>0.28990228013029301</v>
      </c>
      <c r="Q409">
        <v>0.75077399</v>
      </c>
      <c r="R409">
        <v>0.475083056</v>
      </c>
      <c r="S409">
        <v>7.0000000000000007E-2</v>
      </c>
      <c r="U409">
        <v>3.38585242227657</v>
      </c>
      <c r="V409">
        <v>3.57016976276413</v>
      </c>
      <c r="W409">
        <v>4.0986680135451099</v>
      </c>
      <c r="X409">
        <v>4.4370489120483398</v>
      </c>
    </row>
    <row r="410" spans="1:24" x14ac:dyDescent="0.45">
      <c r="A410">
        <v>2004</v>
      </c>
      <c r="B410" t="s">
        <v>78</v>
      </c>
      <c r="C410" t="s">
        <v>31</v>
      </c>
      <c r="D410">
        <v>18</v>
      </c>
      <c r="E410">
        <v>9</v>
      </c>
      <c r="F410">
        <v>0</v>
      </c>
      <c r="G410">
        <v>35</v>
      </c>
      <c r="H410">
        <v>35</v>
      </c>
      <c r="I410">
        <f t="shared" si="20"/>
        <v>27</v>
      </c>
      <c r="J410" s="2">
        <f t="shared" si="21"/>
        <v>0.77142857142857146</v>
      </c>
      <c r="K410">
        <v>211.2</v>
      </c>
      <c r="L410" s="1">
        <f t="shared" si="19"/>
        <v>6.0342857142857138</v>
      </c>
      <c r="M410">
        <v>5.3574798000084698</v>
      </c>
      <c r="N410">
        <v>2.8062989428615799</v>
      </c>
      <c r="O410">
        <v>1.0204723428587501</v>
      </c>
      <c r="P410">
        <v>0.31549295774647801</v>
      </c>
      <c r="Q410">
        <v>0.71181755000000002</v>
      </c>
      <c r="R410">
        <v>0.43628808800000002</v>
      </c>
      <c r="S410">
        <v>0.1</v>
      </c>
      <c r="U410">
        <v>4.7622042666741997</v>
      </c>
      <c r="V410">
        <v>4.3957259536003903</v>
      </c>
      <c r="W410">
        <v>4.5747354728896497</v>
      </c>
      <c r="X410">
        <v>3.2298386096954301</v>
      </c>
    </row>
    <row r="411" spans="1:24" x14ac:dyDescent="0.45">
      <c r="A411">
        <v>2004</v>
      </c>
      <c r="B411" t="s">
        <v>238</v>
      </c>
      <c r="C411" t="s">
        <v>27</v>
      </c>
      <c r="D411">
        <v>14</v>
      </c>
      <c r="E411">
        <v>9</v>
      </c>
      <c r="F411">
        <v>0</v>
      </c>
      <c r="G411">
        <v>31</v>
      </c>
      <c r="H411">
        <v>31</v>
      </c>
      <c r="I411">
        <f t="shared" si="20"/>
        <v>23</v>
      </c>
      <c r="J411" s="2">
        <f t="shared" si="21"/>
        <v>0.74193548387096775</v>
      </c>
      <c r="K411">
        <v>167.1</v>
      </c>
      <c r="L411" s="1">
        <f t="shared" si="19"/>
        <v>5.3903225806451607</v>
      </c>
      <c r="M411">
        <v>3.6035854383013901</v>
      </c>
      <c r="N411">
        <v>2.6354580071159401</v>
      </c>
      <c r="O411">
        <v>1.77490029050665</v>
      </c>
      <c r="P411">
        <v>0.2793867120954</v>
      </c>
      <c r="Q411">
        <v>0.71853319999999998</v>
      </c>
      <c r="R411">
        <v>0.37623762300000002</v>
      </c>
      <c r="S411">
        <v>0.12992125900000001</v>
      </c>
      <c r="U411">
        <v>5.1633462996557196</v>
      </c>
      <c r="V411">
        <v>5.7265600640017604</v>
      </c>
      <c r="W411">
        <v>5.37576699221077</v>
      </c>
      <c r="X411">
        <v>-0.54216339439153605</v>
      </c>
    </row>
    <row r="412" spans="1:24" x14ac:dyDescent="0.45">
      <c r="A412">
        <v>2004</v>
      </c>
      <c r="B412" t="s">
        <v>189</v>
      </c>
      <c r="C412" t="s">
        <v>47</v>
      </c>
      <c r="D412">
        <v>15</v>
      </c>
      <c r="E412">
        <v>5</v>
      </c>
      <c r="F412">
        <v>0</v>
      </c>
      <c r="G412">
        <v>28</v>
      </c>
      <c r="H412">
        <v>28</v>
      </c>
      <c r="I412">
        <f t="shared" si="20"/>
        <v>20</v>
      </c>
      <c r="J412" s="2">
        <f t="shared" si="21"/>
        <v>0.7142857142857143</v>
      </c>
      <c r="K412">
        <v>182</v>
      </c>
      <c r="L412" s="1">
        <f t="shared" si="19"/>
        <v>6.5</v>
      </c>
      <c r="M412">
        <v>7.5164841466617904</v>
      </c>
      <c r="N412">
        <v>1.8791210366654401</v>
      </c>
      <c r="O412">
        <v>1.18681328631501</v>
      </c>
      <c r="P412">
        <v>0.276717557251908</v>
      </c>
      <c r="Q412">
        <v>0.77177507999999995</v>
      </c>
      <c r="R412">
        <v>0.522304832</v>
      </c>
      <c r="S412">
        <v>0.15483870899999999</v>
      </c>
      <c r="U412">
        <v>3.4615387517521401</v>
      </c>
      <c r="V412">
        <v>3.85146725955987</v>
      </c>
      <c r="W412">
        <v>3.3787795950028898</v>
      </c>
      <c r="X412">
        <v>3.0772099494934002</v>
      </c>
    </row>
    <row r="413" spans="1:24" x14ac:dyDescent="0.45">
      <c r="A413">
        <v>2004</v>
      </c>
      <c r="B413" t="s">
        <v>153</v>
      </c>
      <c r="C413" t="s">
        <v>221</v>
      </c>
      <c r="D413">
        <v>11</v>
      </c>
      <c r="E413">
        <v>12</v>
      </c>
      <c r="F413">
        <v>0</v>
      </c>
      <c r="G413">
        <v>33</v>
      </c>
      <c r="H413">
        <v>33</v>
      </c>
      <c r="I413">
        <f t="shared" si="20"/>
        <v>23</v>
      </c>
      <c r="J413" s="2">
        <f t="shared" si="21"/>
        <v>0.69696969696969702</v>
      </c>
      <c r="K413">
        <v>208.1</v>
      </c>
      <c r="L413" s="1">
        <f t="shared" si="19"/>
        <v>6.3060606060606057</v>
      </c>
      <c r="M413">
        <v>8.2511995971093892</v>
      </c>
      <c r="N413">
        <v>3.2831998396875002</v>
      </c>
      <c r="O413">
        <v>0.90719995570312695</v>
      </c>
      <c r="P413">
        <v>0.29331046312178299</v>
      </c>
      <c r="Q413">
        <v>0.74918567000000003</v>
      </c>
      <c r="R413">
        <v>0.42760942699999999</v>
      </c>
      <c r="S413">
        <v>9.375E-2</v>
      </c>
      <c r="U413">
        <v>3.93119980804688</v>
      </c>
      <c r="V413">
        <v>3.7212693572936999</v>
      </c>
      <c r="W413">
        <v>3.9783781212135598</v>
      </c>
      <c r="X413">
        <v>4.2135510444641104</v>
      </c>
    </row>
    <row r="414" spans="1:24" x14ac:dyDescent="0.45">
      <c r="A414">
        <v>2004</v>
      </c>
      <c r="B414" t="s">
        <v>214</v>
      </c>
      <c r="C414" t="s">
        <v>27</v>
      </c>
      <c r="D414">
        <v>10</v>
      </c>
      <c r="E414">
        <v>7</v>
      </c>
      <c r="F414">
        <v>0</v>
      </c>
      <c r="G414">
        <v>27</v>
      </c>
      <c r="H414">
        <v>27</v>
      </c>
      <c r="I414">
        <f t="shared" si="20"/>
        <v>17</v>
      </c>
      <c r="J414" s="2">
        <f t="shared" si="21"/>
        <v>0.62962962962962965</v>
      </c>
      <c r="K414">
        <v>170.2</v>
      </c>
      <c r="L414" s="1">
        <f t="shared" si="19"/>
        <v>6.3037037037037029</v>
      </c>
      <c r="M414">
        <v>5.4843756333576303</v>
      </c>
      <c r="N414">
        <v>3.2167972464886101</v>
      </c>
      <c r="O414">
        <v>1.52929705160933</v>
      </c>
      <c r="P414">
        <v>0.30072463768115898</v>
      </c>
      <c r="Q414">
        <v>0.70512821000000003</v>
      </c>
      <c r="R414">
        <v>0.41012216400000001</v>
      </c>
      <c r="S414">
        <v>0.13004484299999999</v>
      </c>
      <c r="U414">
        <v>5.1679693468177597</v>
      </c>
      <c r="V414">
        <v>5.1645040093819503</v>
      </c>
      <c r="W414">
        <v>4.8604402162549603</v>
      </c>
      <c r="X414">
        <v>1.3339041918516099</v>
      </c>
    </row>
    <row r="415" spans="1:24" x14ac:dyDescent="0.45">
      <c r="A415">
        <v>2004</v>
      </c>
      <c r="B415" t="s">
        <v>82</v>
      </c>
      <c r="C415" t="s">
        <v>221</v>
      </c>
      <c r="D415">
        <v>14</v>
      </c>
      <c r="E415">
        <v>13</v>
      </c>
      <c r="F415">
        <v>0</v>
      </c>
      <c r="G415">
        <v>32</v>
      </c>
      <c r="H415">
        <v>32</v>
      </c>
      <c r="I415">
        <f t="shared" si="20"/>
        <v>27</v>
      </c>
      <c r="J415" s="2">
        <f t="shared" si="21"/>
        <v>0.84375</v>
      </c>
      <c r="K415">
        <v>197.1</v>
      </c>
      <c r="L415" s="1">
        <f t="shared" si="19"/>
        <v>6.1593749999999998</v>
      </c>
      <c r="M415">
        <v>6.5219591232527003</v>
      </c>
      <c r="N415">
        <v>2.73648634542071</v>
      </c>
      <c r="O415">
        <v>1.00337832665426</v>
      </c>
      <c r="P415">
        <v>0.31017770597738198</v>
      </c>
      <c r="Q415">
        <v>0.69267515999999996</v>
      </c>
      <c r="R415">
        <v>0.44141251999999997</v>
      </c>
      <c r="S415">
        <v>9.1666665999999994E-2</v>
      </c>
      <c r="U415">
        <v>4.6976348929722302</v>
      </c>
      <c r="V415">
        <v>4.0830531205984704</v>
      </c>
      <c r="W415">
        <v>4.4068217790341402</v>
      </c>
      <c r="X415">
        <v>3.1270804405212398</v>
      </c>
    </row>
    <row r="416" spans="1:24" x14ac:dyDescent="0.45">
      <c r="A416">
        <v>2004</v>
      </c>
      <c r="B416" t="s">
        <v>216</v>
      </c>
      <c r="C416" t="s">
        <v>79</v>
      </c>
      <c r="D416">
        <v>11</v>
      </c>
      <c r="E416">
        <v>13</v>
      </c>
      <c r="F416">
        <v>0</v>
      </c>
      <c r="G416">
        <v>33</v>
      </c>
      <c r="H416">
        <v>33</v>
      </c>
      <c r="I416">
        <f t="shared" si="20"/>
        <v>24</v>
      </c>
      <c r="J416" s="2">
        <f t="shared" si="21"/>
        <v>0.72727272727272729</v>
      </c>
      <c r="K416">
        <v>217</v>
      </c>
      <c r="L416" s="1">
        <f t="shared" si="19"/>
        <v>6.5757575757575761</v>
      </c>
      <c r="M416">
        <v>4.4792626728110596</v>
      </c>
      <c r="N416">
        <v>2.4470046082949302</v>
      </c>
      <c r="O416">
        <v>1.036866359447</v>
      </c>
      <c r="P416">
        <v>0.30041152263374399</v>
      </c>
      <c r="Q416">
        <v>0.72</v>
      </c>
      <c r="R416">
        <v>0.45912806499999997</v>
      </c>
      <c r="S416">
        <v>9.8039214999999999E-2</v>
      </c>
      <c r="U416">
        <v>4.3133640552995303</v>
      </c>
      <c r="V416">
        <v>4.4640159338850003</v>
      </c>
      <c r="W416">
        <v>4.6794928872708903</v>
      </c>
      <c r="X416">
        <v>2.6066157817840501</v>
      </c>
    </row>
    <row r="417" spans="1:24" x14ac:dyDescent="0.45">
      <c r="A417">
        <v>2004</v>
      </c>
      <c r="B417" t="s">
        <v>83</v>
      </c>
      <c r="C417" t="s">
        <v>99</v>
      </c>
      <c r="D417">
        <v>12</v>
      </c>
      <c r="E417">
        <v>10</v>
      </c>
      <c r="F417">
        <v>0</v>
      </c>
      <c r="G417">
        <v>30</v>
      </c>
      <c r="H417">
        <v>30</v>
      </c>
      <c r="I417">
        <f t="shared" si="20"/>
        <v>22</v>
      </c>
      <c r="J417" s="2">
        <f t="shared" si="21"/>
        <v>0.73333333333333328</v>
      </c>
      <c r="K417">
        <v>196</v>
      </c>
      <c r="L417" s="1">
        <f t="shared" si="19"/>
        <v>6.5333333333333332</v>
      </c>
      <c r="M417">
        <v>10.9744897959183</v>
      </c>
      <c r="N417">
        <v>3.7193877551020398</v>
      </c>
      <c r="O417">
        <v>1.0102040816326501</v>
      </c>
      <c r="P417">
        <v>0.27092511013215798</v>
      </c>
      <c r="Q417">
        <v>0.80313418000000003</v>
      </c>
      <c r="R417">
        <v>0.354978354</v>
      </c>
      <c r="S417">
        <v>9.9099098999999996E-2</v>
      </c>
      <c r="U417">
        <v>2.9846938775510199</v>
      </c>
      <c r="V417">
        <v>3.44722857377967</v>
      </c>
      <c r="W417">
        <v>3.6393131426554501</v>
      </c>
      <c r="X417">
        <v>4.5421948432922301</v>
      </c>
    </row>
    <row r="418" spans="1:24" x14ac:dyDescent="0.45">
      <c r="A418">
        <v>2004</v>
      </c>
      <c r="B418" t="s">
        <v>217</v>
      </c>
      <c r="C418" t="s">
        <v>170</v>
      </c>
      <c r="D418">
        <v>9</v>
      </c>
      <c r="E418">
        <v>15</v>
      </c>
      <c r="F418">
        <v>0</v>
      </c>
      <c r="G418">
        <v>30</v>
      </c>
      <c r="H418">
        <v>30</v>
      </c>
      <c r="I418">
        <f t="shared" si="20"/>
        <v>24</v>
      </c>
      <c r="J418" s="2">
        <f t="shared" si="21"/>
        <v>0.8</v>
      </c>
      <c r="K418">
        <v>180</v>
      </c>
      <c r="L418" s="1">
        <f t="shared" si="19"/>
        <v>6</v>
      </c>
      <c r="M418">
        <v>4.1999996439616103</v>
      </c>
      <c r="N418">
        <v>2.2999998050266002</v>
      </c>
      <c r="O418">
        <v>1.0499999109903999</v>
      </c>
      <c r="P418">
        <v>0.293650793650793</v>
      </c>
      <c r="Q418">
        <v>0.64459929999999999</v>
      </c>
      <c r="R418">
        <v>0.44634525600000002</v>
      </c>
      <c r="S418">
        <v>9.7674417999999999E-2</v>
      </c>
      <c r="U418">
        <v>4.8499995888604399</v>
      </c>
      <c r="V418">
        <v>4.5159359324419999</v>
      </c>
      <c r="W418">
        <v>4.7406216924848801</v>
      </c>
      <c r="X418">
        <v>2.1324610710143999</v>
      </c>
    </row>
    <row r="419" spans="1:24" x14ac:dyDescent="0.45">
      <c r="A419">
        <v>2004</v>
      </c>
      <c r="B419" t="s">
        <v>154</v>
      </c>
      <c r="C419" t="s">
        <v>79</v>
      </c>
      <c r="D419">
        <v>12</v>
      </c>
      <c r="E419">
        <v>10</v>
      </c>
      <c r="F419">
        <v>0</v>
      </c>
      <c r="G419">
        <v>32</v>
      </c>
      <c r="H419">
        <v>32</v>
      </c>
      <c r="I419">
        <f t="shared" si="20"/>
        <v>22</v>
      </c>
      <c r="J419" s="2">
        <f t="shared" si="21"/>
        <v>0.6875</v>
      </c>
      <c r="K419">
        <v>190.2</v>
      </c>
      <c r="L419" s="1">
        <f t="shared" si="19"/>
        <v>5.9437499999999996</v>
      </c>
      <c r="M419">
        <v>6.8916076562406401</v>
      </c>
      <c r="N419">
        <v>2.8793703221279401</v>
      </c>
      <c r="O419">
        <v>1.4160837649809499</v>
      </c>
      <c r="P419">
        <v>0.30204778156996498</v>
      </c>
      <c r="Q419">
        <v>0.67826087000000002</v>
      </c>
      <c r="R419">
        <v>0.49335548099999998</v>
      </c>
      <c r="S419">
        <v>0.15873015800000001</v>
      </c>
      <c r="U419">
        <v>5.0506987617653998</v>
      </c>
      <c r="V419">
        <v>4.5859825128447902</v>
      </c>
      <c r="W419">
        <v>3.98566082225814</v>
      </c>
      <c r="X419">
        <v>1.8674087524414</v>
      </c>
    </row>
    <row r="420" spans="1:24" x14ac:dyDescent="0.45">
      <c r="A420">
        <v>2004</v>
      </c>
      <c r="B420" t="s">
        <v>87</v>
      </c>
      <c r="C420" t="s">
        <v>88</v>
      </c>
      <c r="D420">
        <v>14</v>
      </c>
      <c r="E420">
        <v>8</v>
      </c>
      <c r="F420">
        <v>0</v>
      </c>
      <c r="G420">
        <v>33</v>
      </c>
      <c r="H420">
        <v>33</v>
      </c>
      <c r="I420">
        <f t="shared" si="20"/>
        <v>22</v>
      </c>
      <c r="J420" s="2">
        <f t="shared" si="21"/>
        <v>0.66666666666666663</v>
      </c>
      <c r="K420">
        <v>179</v>
      </c>
      <c r="L420" s="1">
        <f t="shared" si="19"/>
        <v>5.4242424242424239</v>
      </c>
      <c r="M420">
        <v>8.0949720670390999</v>
      </c>
      <c r="N420">
        <v>4.0726256983240203</v>
      </c>
      <c r="O420">
        <v>1.5083798882681501</v>
      </c>
      <c r="P420">
        <v>0.30443159922928698</v>
      </c>
      <c r="Q420">
        <v>0.70168067000000001</v>
      </c>
      <c r="R420">
        <v>0.33395176199999999</v>
      </c>
      <c r="S420">
        <v>0.130434782</v>
      </c>
      <c r="U420">
        <v>5.4301675977653598</v>
      </c>
      <c r="V420">
        <v>4.9710570996034003</v>
      </c>
      <c r="W420">
        <v>4.6655352405496098</v>
      </c>
      <c r="X420">
        <v>1.0689671039581199</v>
      </c>
    </row>
    <row r="421" spans="1:24" x14ac:dyDescent="0.45">
      <c r="A421">
        <v>2004</v>
      </c>
      <c r="B421" t="s">
        <v>155</v>
      </c>
      <c r="C421" t="s">
        <v>27</v>
      </c>
      <c r="D421">
        <v>13</v>
      </c>
      <c r="E421">
        <v>9</v>
      </c>
      <c r="F421">
        <v>0</v>
      </c>
      <c r="G421">
        <v>31</v>
      </c>
      <c r="H421">
        <v>31</v>
      </c>
      <c r="I421">
        <f t="shared" si="20"/>
        <v>22</v>
      </c>
      <c r="J421" s="2">
        <f t="shared" si="21"/>
        <v>0.70967741935483875</v>
      </c>
      <c r="K421">
        <v>170.1</v>
      </c>
      <c r="L421" s="1">
        <f t="shared" si="19"/>
        <v>5.4870967741935486</v>
      </c>
      <c r="M421">
        <v>7.9256358894954904</v>
      </c>
      <c r="N421">
        <v>4.4383560981174703</v>
      </c>
      <c r="O421">
        <v>1.63796475049573</v>
      </c>
      <c r="P421">
        <v>0.27835051546391698</v>
      </c>
      <c r="Q421">
        <v>0.67101584000000003</v>
      </c>
      <c r="R421">
        <v>0.44094488100000001</v>
      </c>
      <c r="S421">
        <v>0.156565656</v>
      </c>
      <c r="U421">
        <v>5.4951075500502</v>
      </c>
      <c r="V421">
        <v>5.2743182805645601</v>
      </c>
      <c r="W421">
        <v>4.6030435761671598</v>
      </c>
      <c r="X421">
        <v>1.11220537871122</v>
      </c>
    </row>
    <row r="422" spans="1:24" x14ac:dyDescent="0.45">
      <c r="A422">
        <v>2004</v>
      </c>
      <c r="B422" t="s">
        <v>156</v>
      </c>
      <c r="C422" t="s">
        <v>79</v>
      </c>
      <c r="D422">
        <v>11</v>
      </c>
      <c r="E422">
        <v>13</v>
      </c>
      <c r="F422">
        <v>0</v>
      </c>
      <c r="G422">
        <v>32</v>
      </c>
      <c r="H422">
        <v>32</v>
      </c>
      <c r="I422">
        <f t="shared" si="20"/>
        <v>24</v>
      </c>
      <c r="J422" s="2">
        <f t="shared" si="21"/>
        <v>0.75</v>
      </c>
      <c r="K422">
        <v>182.2</v>
      </c>
      <c r="L422" s="1">
        <f t="shared" si="19"/>
        <v>5.6937499999999996</v>
      </c>
      <c r="M422">
        <v>8.1788318890527894</v>
      </c>
      <c r="N422">
        <v>3.5967152283183901</v>
      </c>
      <c r="O422">
        <v>1.1824817188991901</v>
      </c>
      <c r="P422">
        <v>0.27626459143968801</v>
      </c>
      <c r="Q422">
        <v>0.69173629999999997</v>
      </c>
      <c r="R422">
        <v>0.482824427</v>
      </c>
      <c r="S422">
        <v>0.13872832299999999</v>
      </c>
      <c r="U422">
        <v>4.8777370904591901</v>
      </c>
      <c r="V422">
        <v>4.3029189902354403</v>
      </c>
      <c r="W422">
        <v>3.9756158715486798</v>
      </c>
      <c r="X422">
        <v>2.4012579917907702</v>
      </c>
    </row>
    <row r="423" spans="1:24" x14ac:dyDescent="0.45">
      <c r="A423">
        <v>2004</v>
      </c>
      <c r="B423" t="s">
        <v>89</v>
      </c>
      <c r="C423" t="s">
        <v>25</v>
      </c>
      <c r="D423">
        <v>7</v>
      </c>
      <c r="E423">
        <v>16</v>
      </c>
      <c r="F423">
        <v>0</v>
      </c>
      <c r="G423">
        <v>35</v>
      </c>
      <c r="H423">
        <v>35</v>
      </c>
      <c r="I423">
        <f t="shared" si="20"/>
        <v>23</v>
      </c>
      <c r="J423" s="2">
        <f t="shared" si="21"/>
        <v>0.65714285714285714</v>
      </c>
      <c r="K423">
        <v>208</v>
      </c>
      <c r="L423" s="1">
        <f t="shared" si="19"/>
        <v>5.9428571428571431</v>
      </c>
      <c r="M423">
        <v>7.0961543667246199</v>
      </c>
      <c r="N423">
        <v>5.1490388392697</v>
      </c>
      <c r="O423">
        <v>0.73557697703852798</v>
      </c>
      <c r="P423">
        <v>0.28456591639871298</v>
      </c>
      <c r="Q423">
        <v>0.70952698000000003</v>
      </c>
      <c r="R423">
        <v>0.64251207700000001</v>
      </c>
      <c r="S423">
        <v>0.168316831</v>
      </c>
      <c r="U423">
        <v>3.5913464173057501</v>
      </c>
      <c r="V423">
        <v>4.4098464129944599</v>
      </c>
      <c r="W423">
        <v>4.0552575556727399</v>
      </c>
      <c r="X423">
        <v>2.5979449748992902</v>
      </c>
    </row>
    <row r="424" spans="1:24" x14ac:dyDescent="0.45">
      <c r="A424">
        <v>2004</v>
      </c>
      <c r="B424" t="s">
        <v>157</v>
      </c>
      <c r="C424" t="s">
        <v>108</v>
      </c>
      <c r="D424">
        <v>10</v>
      </c>
      <c r="E424">
        <v>11</v>
      </c>
      <c r="F424">
        <v>0</v>
      </c>
      <c r="G424">
        <v>32</v>
      </c>
      <c r="H424">
        <v>32</v>
      </c>
      <c r="I424">
        <f t="shared" si="20"/>
        <v>21</v>
      </c>
      <c r="J424" s="2">
        <f t="shared" si="21"/>
        <v>0.65625</v>
      </c>
      <c r="K424">
        <v>197</v>
      </c>
      <c r="L424" s="1">
        <f t="shared" si="19"/>
        <v>6.15625</v>
      </c>
      <c r="M424">
        <v>6.3502538071065899</v>
      </c>
      <c r="N424">
        <v>2.7868020304568502</v>
      </c>
      <c r="O424">
        <v>0.91370558375634503</v>
      </c>
      <c r="P424">
        <v>0.30645161290322498</v>
      </c>
      <c r="Q424">
        <v>0.71713146999999999</v>
      </c>
      <c r="R424">
        <v>0.446601941</v>
      </c>
      <c r="S424">
        <v>9.5238094999999995E-2</v>
      </c>
      <c r="U424">
        <v>4.0203045685279104</v>
      </c>
      <c r="V424">
        <v>4.0086602530503601</v>
      </c>
      <c r="W424">
        <v>4.2429448109441603</v>
      </c>
      <c r="X424">
        <v>3.0704591274261399</v>
      </c>
    </row>
    <row r="425" spans="1:24" x14ac:dyDescent="0.45">
      <c r="A425">
        <v>2004</v>
      </c>
      <c r="B425" t="s">
        <v>239</v>
      </c>
      <c r="C425" t="s">
        <v>105</v>
      </c>
      <c r="D425">
        <v>11</v>
      </c>
      <c r="E425">
        <v>7</v>
      </c>
      <c r="F425">
        <v>0</v>
      </c>
      <c r="G425">
        <v>31</v>
      </c>
      <c r="H425">
        <v>31</v>
      </c>
      <c r="I425">
        <f t="shared" si="20"/>
        <v>18</v>
      </c>
      <c r="J425" s="2">
        <f t="shared" si="21"/>
        <v>0.58064516129032262</v>
      </c>
      <c r="K425">
        <v>189.2</v>
      </c>
      <c r="L425" s="1">
        <f t="shared" si="19"/>
        <v>6.1032258064516123</v>
      </c>
      <c r="M425">
        <v>7.9244292475120996</v>
      </c>
      <c r="N425">
        <v>3.8435854434040699</v>
      </c>
      <c r="O425">
        <v>0.75922675425265695</v>
      </c>
      <c r="P425">
        <v>0.28917910447761103</v>
      </c>
      <c r="Q425">
        <v>0.70937231000000001</v>
      </c>
      <c r="R425">
        <v>0.44383056999999998</v>
      </c>
      <c r="S425">
        <v>8.2474225999999998E-2</v>
      </c>
      <c r="U425">
        <v>3.9859404598264399</v>
      </c>
      <c r="V425">
        <v>3.71359280007727</v>
      </c>
      <c r="W425">
        <v>4.1081167286833304</v>
      </c>
      <c r="X425">
        <v>4.1505160331726003</v>
      </c>
    </row>
    <row r="426" spans="1:24" x14ac:dyDescent="0.45">
      <c r="A426">
        <v>2003</v>
      </c>
      <c r="B426" t="s">
        <v>174</v>
      </c>
      <c r="C426" t="s">
        <v>221</v>
      </c>
      <c r="D426">
        <v>16</v>
      </c>
      <c r="E426">
        <v>13</v>
      </c>
      <c r="F426">
        <v>0</v>
      </c>
      <c r="G426">
        <v>32</v>
      </c>
      <c r="H426">
        <v>32</v>
      </c>
      <c r="I426">
        <f t="shared" si="20"/>
        <v>29</v>
      </c>
      <c r="J426" s="2">
        <f t="shared" si="21"/>
        <v>0.90625</v>
      </c>
      <c r="K426">
        <v>180</v>
      </c>
      <c r="L426" s="1">
        <f t="shared" si="19"/>
        <v>5.625</v>
      </c>
      <c r="M426">
        <v>4.7000003984239704</v>
      </c>
      <c r="N426">
        <v>3.1500002670288301</v>
      </c>
      <c r="O426">
        <v>1.4000001186794799</v>
      </c>
      <c r="P426">
        <v>0.29335494327390599</v>
      </c>
      <c r="Q426">
        <v>0.66584966999999995</v>
      </c>
      <c r="R426">
        <v>0.35680751100000002</v>
      </c>
      <c r="S426">
        <v>0.112449799</v>
      </c>
      <c r="U426">
        <v>5.2000004408094904</v>
      </c>
      <c r="V426">
        <v>5.2592999545438897</v>
      </c>
      <c r="W426">
        <v>5.2541209073067696</v>
      </c>
      <c r="X426">
        <v>0.78754907846450795</v>
      </c>
    </row>
    <row r="427" spans="1:24" x14ac:dyDescent="0.45">
      <c r="A427">
        <v>2003</v>
      </c>
      <c r="B427" t="s">
        <v>141</v>
      </c>
      <c r="C427" t="s">
        <v>221</v>
      </c>
      <c r="D427">
        <v>10</v>
      </c>
      <c r="E427">
        <v>15</v>
      </c>
      <c r="F427">
        <v>0</v>
      </c>
      <c r="G427">
        <v>32</v>
      </c>
      <c r="H427">
        <v>32</v>
      </c>
      <c r="I427">
        <f t="shared" si="20"/>
        <v>25</v>
      </c>
      <c r="J427" s="2">
        <f t="shared" si="21"/>
        <v>0.78125</v>
      </c>
      <c r="K427">
        <v>207.1</v>
      </c>
      <c r="L427" s="1">
        <f t="shared" si="19"/>
        <v>6.4718749999999998</v>
      </c>
      <c r="M427">
        <v>5.1221862438637897</v>
      </c>
      <c r="N427">
        <v>2.3440513319376599</v>
      </c>
      <c r="O427">
        <v>1.4758841719607501</v>
      </c>
      <c r="P427">
        <v>0.25948406676782998</v>
      </c>
      <c r="Q427">
        <v>0.73741007000000003</v>
      </c>
      <c r="R427">
        <v>0.32111436900000001</v>
      </c>
      <c r="S427">
        <v>0.109677419</v>
      </c>
      <c r="U427">
        <v>4.4276525158822597</v>
      </c>
      <c r="V427">
        <v>4.9656054943080496</v>
      </c>
      <c r="W427">
        <v>5.0138952914325801</v>
      </c>
      <c r="X427">
        <v>1.5738555192947301</v>
      </c>
    </row>
    <row r="428" spans="1:24" x14ac:dyDescent="0.45">
      <c r="A428">
        <v>2003</v>
      </c>
      <c r="B428" t="s">
        <v>240</v>
      </c>
      <c r="C428" t="s">
        <v>27</v>
      </c>
      <c r="D428">
        <v>14</v>
      </c>
      <c r="E428">
        <v>11</v>
      </c>
      <c r="F428">
        <v>0</v>
      </c>
      <c r="G428">
        <v>31</v>
      </c>
      <c r="H428">
        <v>31</v>
      </c>
      <c r="I428">
        <f t="shared" si="20"/>
        <v>25</v>
      </c>
      <c r="J428" s="2">
        <f t="shared" si="21"/>
        <v>0.80645161290322576</v>
      </c>
      <c r="K428">
        <v>195.2</v>
      </c>
      <c r="L428" s="1">
        <f t="shared" si="19"/>
        <v>6.2967741935483863</v>
      </c>
      <c r="M428">
        <v>3.95570711320123</v>
      </c>
      <c r="N428">
        <v>1.9778535566006099</v>
      </c>
      <c r="O428">
        <v>1.2419080471678201</v>
      </c>
      <c r="P428">
        <v>0.28244274809160302</v>
      </c>
      <c r="Q428">
        <v>0.67359855000000002</v>
      </c>
      <c r="R428">
        <v>0.40238449999999998</v>
      </c>
      <c r="S428">
        <v>0.118942731</v>
      </c>
      <c r="U428">
        <v>3.81771733018258</v>
      </c>
      <c r="V428">
        <v>4.6669564533212302</v>
      </c>
      <c r="W428">
        <v>4.56468810878662</v>
      </c>
      <c r="X428">
        <v>1.8653505444526599</v>
      </c>
    </row>
    <row r="429" spans="1:24" x14ac:dyDescent="0.45">
      <c r="A429">
        <v>2003</v>
      </c>
      <c r="B429" t="s">
        <v>142</v>
      </c>
      <c r="C429" t="s">
        <v>25</v>
      </c>
      <c r="D429">
        <v>10</v>
      </c>
      <c r="E429">
        <v>7</v>
      </c>
      <c r="F429">
        <v>0</v>
      </c>
      <c r="G429">
        <v>29</v>
      </c>
      <c r="H429">
        <v>29</v>
      </c>
      <c r="I429">
        <f t="shared" si="20"/>
        <v>17</v>
      </c>
      <c r="J429" s="2">
        <f t="shared" si="21"/>
        <v>0.58620689655172409</v>
      </c>
      <c r="K429">
        <v>181.1</v>
      </c>
      <c r="L429" s="1">
        <f t="shared" si="19"/>
        <v>6.2448275862068963</v>
      </c>
      <c r="M429">
        <v>6.6507354806657499</v>
      </c>
      <c r="N429">
        <v>2.87867655133293</v>
      </c>
      <c r="O429">
        <v>0.64522060633324396</v>
      </c>
      <c r="P429">
        <v>0.303411131059245</v>
      </c>
      <c r="Q429">
        <v>0.73426572999999995</v>
      </c>
      <c r="R429">
        <v>0.51824817499999998</v>
      </c>
      <c r="S429">
        <v>8.7248322000000003E-2</v>
      </c>
      <c r="U429">
        <v>3.4742648033328498</v>
      </c>
      <c r="V429">
        <v>3.5609337674705199</v>
      </c>
      <c r="W429">
        <v>3.8270592614003101</v>
      </c>
      <c r="X429">
        <v>3.99381351470947</v>
      </c>
    </row>
    <row r="430" spans="1:24" x14ac:dyDescent="0.45">
      <c r="A430">
        <v>2003</v>
      </c>
      <c r="B430" t="s">
        <v>175</v>
      </c>
      <c r="C430" t="s">
        <v>25</v>
      </c>
      <c r="D430">
        <v>8</v>
      </c>
      <c r="E430">
        <v>9</v>
      </c>
      <c r="F430">
        <v>0</v>
      </c>
      <c r="G430">
        <v>24</v>
      </c>
      <c r="H430">
        <v>24</v>
      </c>
      <c r="I430">
        <f t="shared" si="20"/>
        <v>17</v>
      </c>
      <c r="J430" s="2">
        <f t="shared" si="21"/>
        <v>0.70833333333333337</v>
      </c>
      <c r="K430">
        <v>168</v>
      </c>
      <c r="L430" s="1">
        <f t="shared" si="19"/>
        <v>7</v>
      </c>
      <c r="M430">
        <v>10.3928571428571</v>
      </c>
      <c r="N430">
        <v>1.71428571428571</v>
      </c>
      <c r="O430">
        <v>0.91071428571428503</v>
      </c>
      <c r="P430">
        <v>0.29742388758782201</v>
      </c>
      <c r="Q430">
        <v>0.77963917999999999</v>
      </c>
      <c r="R430">
        <v>0.41509433899999998</v>
      </c>
      <c r="S430">
        <v>0.10828025400000001</v>
      </c>
      <c r="U430">
        <v>2.9464285714285698</v>
      </c>
      <c r="V430">
        <v>2.6624743688674202</v>
      </c>
      <c r="W430">
        <v>2.7096306161777601</v>
      </c>
      <c r="X430">
        <v>5.6446676254272399</v>
      </c>
    </row>
    <row r="431" spans="1:24" x14ac:dyDescent="0.45">
      <c r="A431">
        <v>2003</v>
      </c>
      <c r="B431" t="s">
        <v>143</v>
      </c>
      <c r="C431" t="s">
        <v>58</v>
      </c>
      <c r="D431">
        <v>9</v>
      </c>
      <c r="E431">
        <v>14</v>
      </c>
      <c r="F431">
        <v>0</v>
      </c>
      <c r="G431">
        <v>32</v>
      </c>
      <c r="H431">
        <v>32</v>
      </c>
      <c r="I431">
        <f t="shared" si="20"/>
        <v>23</v>
      </c>
      <c r="J431" s="2">
        <f t="shared" si="21"/>
        <v>0.71875</v>
      </c>
      <c r="K431">
        <v>183.1</v>
      </c>
      <c r="L431" s="1">
        <f t="shared" si="19"/>
        <v>5.7218749999999998</v>
      </c>
      <c r="M431">
        <v>4.0254549921714</v>
      </c>
      <c r="N431">
        <v>3.2400003595525901</v>
      </c>
      <c r="O431">
        <v>1.03090920531218</v>
      </c>
      <c r="P431">
        <v>0.29677419354838702</v>
      </c>
      <c r="Q431">
        <v>0.73481116999999996</v>
      </c>
      <c r="R431">
        <v>0.46400000000000002</v>
      </c>
      <c r="S431">
        <v>0.105</v>
      </c>
      <c r="U431">
        <v>4.5163641375581598</v>
      </c>
      <c r="V431">
        <v>4.7387949046489801</v>
      </c>
      <c r="W431">
        <v>4.8403623708001602</v>
      </c>
      <c r="X431">
        <v>1.30441546440124</v>
      </c>
    </row>
    <row r="432" spans="1:24" x14ac:dyDescent="0.45">
      <c r="A432">
        <v>2003</v>
      </c>
      <c r="B432" t="s">
        <v>26</v>
      </c>
      <c r="C432" t="s">
        <v>128</v>
      </c>
      <c r="D432">
        <v>16</v>
      </c>
      <c r="E432">
        <v>11</v>
      </c>
      <c r="F432">
        <v>0</v>
      </c>
      <c r="G432">
        <v>36</v>
      </c>
      <c r="H432">
        <v>36</v>
      </c>
      <c r="I432">
        <f t="shared" si="20"/>
        <v>27</v>
      </c>
      <c r="J432" s="2">
        <f t="shared" si="21"/>
        <v>0.75</v>
      </c>
      <c r="K432">
        <v>218.1</v>
      </c>
      <c r="L432" s="1">
        <f t="shared" si="19"/>
        <v>6.0583333333333336</v>
      </c>
      <c r="M432">
        <v>5.1114501435281197</v>
      </c>
      <c r="N432">
        <v>1.36030528013248</v>
      </c>
      <c r="O432">
        <v>0.98931293100544304</v>
      </c>
      <c r="P432">
        <v>0.28230337078651602</v>
      </c>
      <c r="Q432">
        <v>0.66265059999999998</v>
      </c>
      <c r="R432">
        <v>0.50694444400000005</v>
      </c>
      <c r="S432">
        <v>0.12972972899999999</v>
      </c>
      <c r="U432">
        <v>3.9572517240217699</v>
      </c>
      <c r="V432">
        <v>3.88801049762808</v>
      </c>
      <c r="W432">
        <v>3.69449515194226</v>
      </c>
      <c r="X432">
        <v>3.5954194068908598</v>
      </c>
    </row>
    <row r="433" spans="1:24" x14ac:dyDescent="0.45">
      <c r="A433">
        <v>2003</v>
      </c>
      <c r="B433" t="s">
        <v>30</v>
      </c>
      <c r="C433" t="s">
        <v>67</v>
      </c>
      <c r="D433">
        <v>14</v>
      </c>
      <c r="E433">
        <v>12</v>
      </c>
      <c r="F433">
        <v>0</v>
      </c>
      <c r="G433">
        <v>35</v>
      </c>
      <c r="H433">
        <v>35</v>
      </c>
      <c r="I433">
        <f t="shared" si="20"/>
        <v>26</v>
      </c>
      <c r="J433" s="2">
        <f t="shared" si="21"/>
        <v>0.74285714285714288</v>
      </c>
      <c r="K433">
        <v>222</v>
      </c>
      <c r="L433" s="1">
        <f t="shared" si="19"/>
        <v>6.3428571428571425</v>
      </c>
      <c r="M433">
        <v>6.85135135135135</v>
      </c>
      <c r="N433">
        <v>2.7567567567567499</v>
      </c>
      <c r="O433">
        <v>0.77027027027026995</v>
      </c>
      <c r="P433">
        <v>0.28507462686567098</v>
      </c>
      <c r="Q433">
        <v>0.70086139000000003</v>
      </c>
      <c r="R433">
        <v>0.39334341900000003</v>
      </c>
      <c r="S433">
        <v>7.8512395999999998E-2</v>
      </c>
      <c r="U433">
        <v>4.0135135135135096</v>
      </c>
      <c r="V433">
        <v>3.5945850509780999</v>
      </c>
      <c r="W433">
        <v>4.07143661437539</v>
      </c>
      <c r="X433">
        <v>4.6524705886840803</v>
      </c>
    </row>
    <row r="434" spans="1:24" x14ac:dyDescent="0.45">
      <c r="A434">
        <v>2003</v>
      </c>
      <c r="B434" t="s">
        <v>194</v>
      </c>
      <c r="C434" t="s">
        <v>128</v>
      </c>
      <c r="D434">
        <v>12</v>
      </c>
      <c r="E434">
        <v>4</v>
      </c>
      <c r="F434">
        <v>0</v>
      </c>
      <c r="G434">
        <v>29</v>
      </c>
      <c r="H434">
        <v>29</v>
      </c>
      <c r="I434">
        <f t="shared" si="20"/>
        <v>16</v>
      </c>
      <c r="J434" s="2">
        <f t="shared" si="21"/>
        <v>0.55172413793103448</v>
      </c>
      <c r="K434">
        <v>182.1</v>
      </c>
      <c r="L434" s="1">
        <f t="shared" si="19"/>
        <v>6.2793103448275858</v>
      </c>
      <c r="M434">
        <v>4.9360143498442302</v>
      </c>
      <c r="N434">
        <v>3.5539303318878401</v>
      </c>
      <c r="O434">
        <v>1.0365630134672801</v>
      </c>
      <c r="P434">
        <v>0.274914089347079</v>
      </c>
      <c r="Q434">
        <v>0.73170732000000005</v>
      </c>
      <c r="R434">
        <v>0.48370497400000001</v>
      </c>
      <c r="S434">
        <v>0.127272727</v>
      </c>
      <c r="U434">
        <v>3.99817162337383</v>
      </c>
      <c r="V434">
        <v>4.7152513272507903</v>
      </c>
      <c r="W434">
        <v>4.5374839379944802</v>
      </c>
      <c r="X434">
        <v>1.4452486038207999</v>
      </c>
    </row>
    <row r="435" spans="1:24" x14ac:dyDescent="0.45">
      <c r="A435">
        <v>2003</v>
      </c>
      <c r="B435" t="s">
        <v>195</v>
      </c>
      <c r="C435" t="s">
        <v>95</v>
      </c>
      <c r="D435">
        <v>10</v>
      </c>
      <c r="E435">
        <v>10</v>
      </c>
      <c r="F435">
        <v>0</v>
      </c>
      <c r="G435">
        <v>32</v>
      </c>
      <c r="H435">
        <v>32</v>
      </c>
      <c r="I435">
        <f t="shared" si="20"/>
        <v>20</v>
      </c>
      <c r="J435" s="2">
        <f t="shared" si="21"/>
        <v>0.625</v>
      </c>
      <c r="K435">
        <v>189.2</v>
      </c>
      <c r="L435" s="1">
        <f t="shared" si="19"/>
        <v>5.9124999999999996</v>
      </c>
      <c r="M435">
        <v>5.5992973126133396</v>
      </c>
      <c r="N435">
        <v>3.7961337712632801</v>
      </c>
      <c r="O435">
        <v>1.0439367870973999</v>
      </c>
      <c r="P435">
        <v>0.30891719745222901</v>
      </c>
      <c r="Q435">
        <v>0.74854651000000005</v>
      </c>
      <c r="R435">
        <v>0.43125000000000002</v>
      </c>
      <c r="S435">
        <v>0.112820512</v>
      </c>
      <c r="U435">
        <v>4.1757471483896103</v>
      </c>
      <c r="V435">
        <v>4.71869255292094</v>
      </c>
      <c r="W435">
        <v>4.7098885940645099</v>
      </c>
      <c r="X435">
        <v>2.0587739944457999</v>
      </c>
    </row>
    <row r="436" spans="1:24" x14ac:dyDescent="0.45">
      <c r="A436">
        <v>2003</v>
      </c>
      <c r="B436" t="s">
        <v>220</v>
      </c>
      <c r="C436" t="s">
        <v>27</v>
      </c>
      <c r="D436">
        <v>17</v>
      </c>
      <c r="E436">
        <v>12</v>
      </c>
      <c r="F436">
        <v>0</v>
      </c>
      <c r="G436">
        <v>31</v>
      </c>
      <c r="H436">
        <v>31</v>
      </c>
      <c r="I436">
        <f t="shared" si="20"/>
        <v>29</v>
      </c>
      <c r="J436" s="2">
        <f t="shared" si="21"/>
        <v>0.93548387096774188</v>
      </c>
      <c r="K436">
        <v>216</v>
      </c>
      <c r="L436" s="1">
        <f t="shared" si="19"/>
        <v>6.967741935483871</v>
      </c>
      <c r="M436">
        <v>5.5833333333333304</v>
      </c>
      <c r="N436">
        <v>2.5416666666666599</v>
      </c>
      <c r="O436">
        <v>0.66666666666666596</v>
      </c>
      <c r="P436">
        <v>0.28592375366568901</v>
      </c>
      <c r="Q436">
        <v>0.71877455000000001</v>
      </c>
      <c r="R436">
        <v>0.52616278999999999</v>
      </c>
      <c r="S436">
        <v>7.9601989999999997E-2</v>
      </c>
      <c r="U436">
        <v>3.75</v>
      </c>
      <c r="V436">
        <v>3.6704108768039201</v>
      </c>
      <c r="W436">
        <v>4.06429422662627</v>
      </c>
      <c r="X436">
        <v>4.3886374831199602</v>
      </c>
    </row>
    <row r="437" spans="1:24" x14ac:dyDescent="0.45">
      <c r="A437">
        <v>2003</v>
      </c>
      <c r="B437" t="s">
        <v>241</v>
      </c>
      <c r="C437" t="s">
        <v>35</v>
      </c>
      <c r="D437">
        <v>10</v>
      </c>
      <c r="E437">
        <v>9</v>
      </c>
      <c r="F437">
        <v>0</v>
      </c>
      <c r="G437">
        <v>30</v>
      </c>
      <c r="H437">
        <v>30</v>
      </c>
      <c r="I437">
        <f t="shared" si="20"/>
        <v>19</v>
      </c>
      <c r="J437" s="2">
        <f t="shared" si="21"/>
        <v>0.6333333333333333</v>
      </c>
      <c r="K437">
        <v>172.2</v>
      </c>
      <c r="L437" s="1">
        <f t="shared" si="19"/>
        <v>5.7399999999999993</v>
      </c>
      <c r="M437">
        <v>5.2123550588142296</v>
      </c>
      <c r="N437">
        <v>2.3976833270545401</v>
      </c>
      <c r="O437">
        <v>0.99034746117470396</v>
      </c>
      <c r="P437">
        <v>0.29895104895104802</v>
      </c>
      <c r="Q437">
        <v>0.64102563999999995</v>
      </c>
      <c r="R437">
        <v>0.40344827500000002</v>
      </c>
      <c r="S437">
        <v>9.3137254000000003E-2</v>
      </c>
      <c r="U437">
        <v>5.2644786094023699</v>
      </c>
      <c r="V437">
        <v>4.2593211795468298</v>
      </c>
      <c r="W437">
        <v>4.5515206732322202</v>
      </c>
      <c r="X437">
        <v>2.56127476692199</v>
      </c>
    </row>
    <row r="438" spans="1:24" x14ac:dyDescent="0.45">
      <c r="A438">
        <v>2003</v>
      </c>
      <c r="B438" t="s">
        <v>32</v>
      </c>
      <c r="C438" t="s">
        <v>35</v>
      </c>
      <c r="D438">
        <v>17</v>
      </c>
      <c r="E438">
        <v>7</v>
      </c>
      <c r="F438">
        <v>0</v>
      </c>
      <c r="G438">
        <v>33</v>
      </c>
      <c r="H438">
        <v>33</v>
      </c>
      <c r="I438">
        <f t="shared" si="20"/>
        <v>24</v>
      </c>
      <c r="J438" s="2">
        <f t="shared" si="21"/>
        <v>0.72727272727272729</v>
      </c>
      <c r="K438">
        <v>203.1</v>
      </c>
      <c r="L438" s="1">
        <f t="shared" si="19"/>
        <v>6.1545454545454543</v>
      </c>
      <c r="M438">
        <v>4.86885258080786</v>
      </c>
      <c r="N438">
        <v>3.1868853256196901</v>
      </c>
      <c r="O438">
        <v>0.75245903521575996</v>
      </c>
      <c r="P438">
        <v>0.29437869822485202</v>
      </c>
      <c r="Q438">
        <v>0.67587209000000004</v>
      </c>
      <c r="R438">
        <v>0.65935672499999998</v>
      </c>
      <c r="S438">
        <v>0.16504854299999999</v>
      </c>
      <c r="U438">
        <v>4.4704919151053897</v>
      </c>
      <c r="V438">
        <v>4.2610302153917701</v>
      </c>
      <c r="W438">
        <v>3.9127580453598498</v>
      </c>
      <c r="X438">
        <v>2.3872799873352002</v>
      </c>
    </row>
    <row r="439" spans="1:24" x14ac:dyDescent="0.45">
      <c r="A439">
        <v>2003</v>
      </c>
      <c r="B439" t="s">
        <v>196</v>
      </c>
      <c r="C439" t="s">
        <v>35</v>
      </c>
      <c r="D439">
        <v>14</v>
      </c>
      <c r="E439">
        <v>4</v>
      </c>
      <c r="F439">
        <v>0</v>
      </c>
      <c r="G439">
        <v>29</v>
      </c>
      <c r="H439">
        <v>29</v>
      </c>
      <c r="I439">
        <f t="shared" si="20"/>
        <v>18</v>
      </c>
      <c r="J439" s="2">
        <f t="shared" si="21"/>
        <v>0.62068965517241381</v>
      </c>
      <c r="K439">
        <v>186.2</v>
      </c>
      <c r="L439" s="1">
        <f t="shared" si="19"/>
        <v>6.4206896551724135</v>
      </c>
      <c r="M439">
        <v>9.9321425865134394</v>
      </c>
      <c r="N439">
        <v>2.2660713668258801</v>
      </c>
      <c r="O439">
        <v>0.33749999080385501</v>
      </c>
      <c r="P439">
        <v>0.29166666666666602</v>
      </c>
      <c r="Q439">
        <v>0.78157350000000003</v>
      </c>
      <c r="R439">
        <v>0.41213389099999997</v>
      </c>
      <c r="S439">
        <v>4.0229885E-2</v>
      </c>
      <c r="U439">
        <v>2.2178570824253301</v>
      </c>
      <c r="V439">
        <v>2.2118791531056701</v>
      </c>
      <c r="W439">
        <v>3.0835398921406001</v>
      </c>
      <c r="X439">
        <v>7.4050474166870099</v>
      </c>
    </row>
    <row r="440" spans="1:24" x14ac:dyDescent="0.45">
      <c r="A440">
        <v>2003</v>
      </c>
      <c r="B440" t="s">
        <v>242</v>
      </c>
      <c r="C440" t="s">
        <v>86</v>
      </c>
      <c r="D440">
        <v>13</v>
      </c>
      <c r="E440">
        <v>11</v>
      </c>
      <c r="F440">
        <v>0</v>
      </c>
      <c r="G440">
        <v>32</v>
      </c>
      <c r="H440">
        <v>32</v>
      </c>
      <c r="I440">
        <f t="shared" si="20"/>
        <v>24</v>
      </c>
      <c r="J440" s="2">
        <f t="shared" si="21"/>
        <v>0.75</v>
      </c>
      <c r="K440">
        <v>177.2</v>
      </c>
      <c r="L440" s="1">
        <f t="shared" si="19"/>
        <v>5.5374999999999996</v>
      </c>
      <c r="M440">
        <v>4.3564726707795502</v>
      </c>
      <c r="N440">
        <v>2.9887428787906201</v>
      </c>
      <c r="O440">
        <v>1.0131331792510501</v>
      </c>
      <c r="P440">
        <v>0.29716193656093398</v>
      </c>
      <c r="Q440">
        <v>0.66666667000000002</v>
      </c>
      <c r="R440">
        <v>0.441707717</v>
      </c>
      <c r="S440">
        <v>0.104166666</v>
      </c>
      <c r="U440">
        <v>5.0656658962552896</v>
      </c>
      <c r="V440">
        <v>4.6581635923792399</v>
      </c>
      <c r="W440">
        <v>4.7704855707332801</v>
      </c>
      <c r="X440">
        <v>2.29425716400146</v>
      </c>
    </row>
    <row r="441" spans="1:24" x14ac:dyDescent="0.45">
      <c r="A441">
        <v>2003</v>
      </c>
      <c r="B441" t="s">
        <v>34</v>
      </c>
      <c r="C441" t="s">
        <v>35</v>
      </c>
      <c r="D441">
        <v>11</v>
      </c>
      <c r="E441">
        <v>7</v>
      </c>
      <c r="F441">
        <v>0</v>
      </c>
      <c r="G441">
        <v>33</v>
      </c>
      <c r="H441">
        <v>33</v>
      </c>
      <c r="I441">
        <f t="shared" si="20"/>
        <v>18</v>
      </c>
      <c r="J441" s="2">
        <f t="shared" si="21"/>
        <v>0.54545454545454541</v>
      </c>
      <c r="K441">
        <v>199.1</v>
      </c>
      <c r="L441" s="1">
        <f t="shared" si="19"/>
        <v>6.0333333333333332</v>
      </c>
      <c r="M441">
        <v>7.5852844744853698</v>
      </c>
      <c r="N441">
        <v>3.1605351977022398</v>
      </c>
      <c r="O441">
        <v>1.0384615649593001</v>
      </c>
      <c r="P441">
        <v>0.286201022146507</v>
      </c>
      <c r="Q441">
        <v>0.69352159000000002</v>
      </c>
      <c r="R441">
        <v>0.40133779200000003</v>
      </c>
      <c r="S441">
        <v>9.8290598000000007E-2</v>
      </c>
      <c r="U441">
        <v>4.1538462598372297</v>
      </c>
      <c r="V441">
        <v>4.0800169979464096</v>
      </c>
      <c r="W441">
        <v>4.29170372109912</v>
      </c>
      <c r="X441">
        <v>3.55955505371093</v>
      </c>
    </row>
    <row r="442" spans="1:24" x14ac:dyDescent="0.45">
      <c r="A442">
        <v>2003</v>
      </c>
      <c r="B442" t="s">
        <v>36</v>
      </c>
      <c r="C442" t="s">
        <v>37</v>
      </c>
      <c r="D442">
        <v>14</v>
      </c>
      <c r="E442">
        <v>14</v>
      </c>
      <c r="F442">
        <v>0</v>
      </c>
      <c r="G442">
        <v>35</v>
      </c>
      <c r="H442">
        <v>35</v>
      </c>
      <c r="I442">
        <f t="shared" si="20"/>
        <v>28</v>
      </c>
      <c r="J442" s="2">
        <f t="shared" si="21"/>
        <v>0.8</v>
      </c>
      <c r="K442">
        <v>230.1</v>
      </c>
      <c r="L442" s="1">
        <f t="shared" si="19"/>
        <v>6.5742857142857138</v>
      </c>
      <c r="M442">
        <v>4.6497833340090402</v>
      </c>
      <c r="N442">
        <v>2.3835023812987499</v>
      </c>
      <c r="O442">
        <v>0.85962380964873097</v>
      </c>
      <c r="P442">
        <v>0.29571984435797599</v>
      </c>
      <c r="Q442">
        <v>0.67321178000000004</v>
      </c>
      <c r="R442">
        <v>0.43709468200000001</v>
      </c>
      <c r="S442">
        <v>8.59375E-2</v>
      </c>
      <c r="U442">
        <v>4.1418238101257003</v>
      </c>
      <c r="V442">
        <v>4.0995394483877003</v>
      </c>
      <c r="W442">
        <v>4.47844467467137</v>
      </c>
      <c r="X442">
        <v>4.2950906753540004</v>
      </c>
    </row>
    <row r="443" spans="1:24" x14ac:dyDescent="0.45">
      <c r="A443">
        <v>2003</v>
      </c>
      <c r="B443" t="s">
        <v>38</v>
      </c>
      <c r="C443" t="s">
        <v>37</v>
      </c>
      <c r="D443">
        <v>12</v>
      </c>
      <c r="E443">
        <v>13</v>
      </c>
      <c r="F443">
        <v>0</v>
      </c>
      <c r="G443">
        <v>32</v>
      </c>
      <c r="H443">
        <v>32</v>
      </c>
      <c r="I443">
        <f t="shared" si="20"/>
        <v>25</v>
      </c>
      <c r="J443" s="2">
        <f t="shared" si="21"/>
        <v>0.78125</v>
      </c>
      <c r="K443">
        <v>191.2</v>
      </c>
      <c r="L443" s="1">
        <f t="shared" si="19"/>
        <v>5.9749999999999996</v>
      </c>
      <c r="M443">
        <v>5.0713038095168299</v>
      </c>
      <c r="N443">
        <v>3.4747822398541199</v>
      </c>
      <c r="O443">
        <v>1.31478246913399</v>
      </c>
      <c r="P443">
        <v>0.26711185308848001</v>
      </c>
      <c r="Q443">
        <v>0.71869488999999998</v>
      </c>
      <c r="R443">
        <v>0.45424836600000001</v>
      </c>
      <c r="S443">
        <v>0.14141414099999999</v>
      </c>
      <c r="U443">
        <v>4.5078256084593997</v>
      </c>
      <c r="V443">
        <v>5.0245652546181496</v>
      </c>
      <c r="W443">
        <v>4.6317191731564904</v>
      </c>
      <c r="X443">
        <v>1.70527207851409</v>
      </c>
    </row>
    <row r="444" spans="1:24" x14ac:dyDescent="0.45">
      <c r="A444">
        <v>2003</v>
      </c>
      <c r="B444" t="s">
        <v>197</v>
      </c>
      <c r="C444" t="s">
        <v>29</v>
      </c>
      <c r="D444">
        <v>14</v>
      </c>
      <c r="E444">
        <v>12</v>
      </c>
      <c r="F444">
        <v>0</v>
      </c>
      <c r="G444">
        <v>32</v>
      </c>
      <c r="H444">
        <v>32</v>
      </c>
      <c r="I444">
        <f t="shared" si="20"/>
        <v>26</v>
      </c>
      <c r="J444" s="2">
        <f t="shared" si="21"/>
        <v>0.8125</v>
      </c>
      <c r="K444">
        <v>201.2</v>
      </c>
      <c r="L444" s="1">
        <f t="shared" si="19"/>
        <v>6.2874999999999996</v>
      </c>
      <c r="M444">
        <v>7.6314047662049598</v>
      </c>
      <c r="N444">
        <v>3.52561974579059</v>
      </c>
      <c r="O444">
        <v>0.98181815705560904</v>
      </c>
      <c r="P444">
        <v>0.26017699115044202</v>
      </c>
      <c r="Q444">
        <v>0.70069203999999996</v>
      </c>
      <c r="R444">
        <v>0.52548330399999998</v>
      </c>
      <c r="S444">
        <v>0.15172413700000001</v>
      </c>
      <c r="U444">
        <v>4.10578502041436</v>
      </c>
      <c r="V444">
        <v>4.1373070839928197</v>
      </c>
      <c r="W444">
        <v>3.7675137423002099</v>
      </c>
      <c r="X444">
        <v>2.9437797069549498</v>
      </c>
    </row>
    <row r="445" spans="1:24" x14ac:dyDescent="0.45">
      <c r="A445">
        <v>2003</v>
      </c>
      <c r="B445" t="s">
        <v>198</v>
      </c>
      <c r="C445" t="s">
        <v>29</v>
      </c>
      <c r="D445">
        <v>18</v>
      </c>
      <c r="E445">
        <v>6</v>
      </c>
      <c r="F445">
        <v>0</v>
      </c>
      <c r="G445">
        <v>30</v>
      </c>
      <c r="H445">
        <v>30</v>
      </c>
      <c r="I445">
        <f t="shared" si="20"/>
        <v>24</v>
      </c>
      <c r="J445" s="2">
        <f t="shared" si="21"/>
        <v>0.8</v>
      </c>
      <c r="K445">
        <v>211.1</v>
      </c>
      <c r="L445" s="1">
        <f t="shared" si="19"/>
        <v>7.0366666666666662</v>
      </c>
      <c r="M445">
        <v>10.4337526876464</v>
      </c>
      <c r="N445">
        <v>2.1293372831931499</v>
      </c>
      <c r="O445">
        <v>0.63880118495794502</v>
      </c>
      <c r="P445">
        <v>0.308823529411764</v>
      </c>
      <c r="Q445">
        <v>0.79185519999999998</v>
      </c>
      <c r="R445">
        <v>0.40959409499999999</v>
      </c>
      <c r="S445">
        <v>7.5376884000000005E-2</v>
      </c>
      <c r="U445">
        <v>2.4274445028401899</v>
      </c>
      <c r="V445">
        <v>2.4731624336554998</v>
      </c>
      <c r="W445">
        <v>2.9234585777062501</v>
      </c>
      <c r="X445">
        <v>7.75772857666015</v>
      </c>
    </row>
    <row r="446" spans="1:24" x14ac:dyDescent="0.45">
      <c r="A446">
        <v>2003</v>
      </c>
      <c r="B446" t="s">
        <v>243</v>
      </c>
      <c r="C446" t="s">
        <v>29</v>
      </c>
      <c r="D446">
        <v>14</v>
      </c>
      <c r="E446">
        <v>11</v>
      </c>
      <c r="F446">
        <v>0</v>
      </c>
      <c r="G446">
        <v>32</v>
      </c>
      <c r="H446">
        <v>32</v>
      </c>
      <c r="I446">
        <f t="shared" si="20"/>
        <v>25</v>
      </c>
      <c r="J446" s="2">
        <f t="shared" si="21"/>
        <v>0.78125</v>
      </c>
      <c r="K446">
        <v>211</v>
      </c>
      <c r="L446" s="1">
        <f t="shared" si="19"/>
        <v>6.59375</v>
      </c>
      <c r="M446">
        <v>11.345971563980999</v>
      </c>
      <c r="N446">
        <v>4.2654028436018896</v>
      </c>
      <c r="O446">
        <v>1.02369668246445</v>
      </c>
      <c r="P446">
        <v>0.26890756302521002</v>
      </c>
      <c r="Q446">
        <v>0.81871344999999995</v>
      </c>
      <c r="R446">
        <v>0.415289256</v>
      </c>
      <c r="S446">
        <v>0.131868131</v>
      </c>
      <c r="U446">
        <v>3.1990521327014201</v>
      </c>
      <c r="V446">
        <v>3.70924710639845</v>
      </c>
      <c r="W446">
        <v>3.4882747701700199</v>
      </c>
      <c r="X446">
        <v>4.1604208946228001</v>
      </c>
    </row>
    <row r="447" spans="1:24" x14ac:dyDescent="0.45">
      <c r="A447">
        <v>2003</v>
      </c>
      <c r="B447" t="s">
        <v>40</v>
      </c>
      <c r="C447" t="s">
        <v>29</v>
      </c>
      <c r="D447">
        <v>13</v>
      </c>
      <c r="E447">
        <v>11</v>
      </c>
      <c r="F447">
        <v>0</v>
      </c>
      <c r="G447">
        <v>32</v>
      </c>
      <c r="H447">
        <v>32</v>
      </c>
      <c r="I447">
        <f t="shared" si="20"/>
        <v>24</v>
      </c>
      <c r="J447" s="2">
        <f t="shared" si="21"/>
        <v>0.75</v>
      </c>
      <c r="K447">
        <v>214</v>
      </c>
      <c r="L447" s="1">
        <f t="shared" si="19"/>
        <v>6.6875</v>
      </c>
      <c r="M447">
        <v>7.0654205607476603</v>
      </c>
      <c r="N447">
        <v>3.95327102803738</v>
      </c>
      <c r="O447">
        <v>0.37850467289719603</v>
      </c>
      <c r="P447">
        <v>0.28594249201277899</v>
      </c>
      <c r="Q447">
        <v>0.73013600999999995</v>
      </c>
      <c r="R447">
        <v>0.55354200899999995</v>
      </c>
      <c r="S447">
        <v>6.3829786999999999E-2</v>
      </c>
      <c r="U447">
        <v>3.1121495327102799</v>
      </c>
      <c r="V447">
        <v>3.46610142716737</v>
      </c>
      <c r="W447">
        <v>3.8800855091450899</v>
      </c>
      <c r="X447">
        <v>4.71079349517822</v>
      </c>
    </row>
    <row r="448" spans="1:24" x14ac:dyDescent="0.45">
      <c r="A448">
        <v>2003</v>
      </c>
      <c r="B448" t="s">
        <v>244</v>
      </c>
      <c r="C448" t="s">
        <v>25</v>
      </c>
      <c r="D448">
        <v>8</v>
      </c>
      <c r="E448">
        <v>8</v>
      </c>
      <c r="F448">
        <v>0</v>
      </c>
      <c r="G448">
        <v>30</v>
      </c>
      <c r="H448">
        <v>30</v>
      </c>
      <c r="I448">
        <f t="shared" si="20"/>
        <v>16</v>
      </c>
      <c r="J448" s="2">
        <f t="shared" si="21"/>
        <v>0.53333333333333333</v>
      </c>
      <c r="K448">
        <v>166.2</v>
      </c>
      <c r="L448" s="1">
        <f t="shared" si="19"/>
        <v>5.54</v>
      </c>
      <c r="M448">
        <v>5.7239993012696102</v>
      </c>
      <c r="N448">
        <v>2.8619996506348002</v>
      </c>
      <c r="O448">
        <v>1.18799985498048</v>
      </c>
      <c r="P448">
        <v>0.32072072072072</v>
      </c>
      <c r="Q448">
        <v>0.68523431000000001</v>
      </c>
      <c r="R448">
        <v>0.49731663599999998</v>
      </c>
      <c r="S448">
        <v>0.126436781</v>
      </c>
      <c r="U448">
        <v>5.1299993737793699</v>
      </c>
      <c r="V448">
        <v>4.5015218084716997</v>
      </c>
      <c r="W448">
        <v>4.3077818864416901</v>
      </c>
      <c r="X448">
        <v>1.9948040246963501</v>
      </c>
    </row>
    <row r="449" spans="1:24" x14ac:dyDescent="0.45">
      <c r="A449">
        <v>2003</v>
      </c>
      <c r="B449" t="s">
        <v>245</v>
      </c>
      <c r="C449" t="s">
        <v>71</v>
      </c>
      <c r="D449">
        <v>4</v>
      </c>
      <c r="E449">
        <v>14</v>
      </c>
      <c r="F449">
        <v>0</v>
      </c>
      <c r="G449">
        <v>26</v>
      </c>
      <c r="H449">
        <v>26</v>
      </c>
      <c r="I449">
        <f t="shared" si="20"/>
        <v>18</v>
      </c>
      <c r="J449" s="2">
        <f t="shared" si="21"/>
        <v>0.69230769230769229</v>
      </c>
      <c r="K449">
        <v>162</v>
      </c>
      <c r="L449" s="1">
        <f t="shared" si="19"/>
        <v>6.2307692307692308</v>
      </c>
      <c r="M449">
        <v>3.0555552677526299</v>
      </c>
      <c r="N449">
        <v>2.27777756323378</v>
      </c>
      <c r="O449">
        <v>1.61111095936047</v>
      </c>
      <c r="P449">
        <v>0.28793103448275797</v>
      </c>
      <c r="Q449">
        <v>0.68675889000000001</v>
      </c>
      <c r="R449">
        <v>0.446127946</v>
      </c>
      <c r="S449">
        <v>0.154255319</v>
      </c>
      <c r="U449">
        <v>5.3333328309864099</v>
      </c>
      <c r="V449">
        <v>5.5500402692141799</v>
      </c>
      <c r="W449">
        <v>4.91499994666842</v>
      </c>
      <c r="X449">
        <v>0.207405716180801</v>
      </c>
    </row>
    <row r="450" spans="1:24" x14ac:dyDescent="0.45">
      <c r="A450">
        <v>2003</v>
      </c>
      <c r="B450" t="s">
        <v>199</v>
      </c>
      <c r="C450" t="s">
        <v>37</v>
      </c>
      <c r="D450">
        <v>15</v>
      </c>
      <c r="E450">
        <v>13</v>
      </c>
      <c r="F450">
        <v>0</v>
      </c>
      <c r="G450">
        <v>34</v>
      </c>
      <c r="H450">
        <v>34</v>
      </c>
      <c r="I450">
        <f t="shared" si="20"/>
        <v>28</v>
      </c>
      <c r="J450" s="2">
        <f t="shared" si="21"/>
        <v>0.82352941176470584</v>
      </c>
      <c r="K450">
        <v>242</v>
      </c>
      <c r="L450" s="1">
        <f t="shared" si="19"/>
        <v>7.117647058823529</v>
      </c>
      <c r="M450">
        <v>6.4338842975206596</v>
      </c>
      <c r="N450">
        <v>2.4917355371900798</v>
      </c>
      <c r="O450">
        <v>1.1157024793388399</v>
      </c>
      <c r="P450">
        <v>0.272214386459802</v>
      </c>
      <c r="Q450">
        <v>0.74308300000000005</v>
      </c>
      <c r="R450">
        <v>0.368998628</v>
      </c>
      <c r="S450">
        <v>0.10067114000000001</v>
      </c>
      <c r="U450">
        <v>3.8677685950413201</v>
      </c>
      <c r="V450">
        <v>4.1059021532042896</v>
      </c>
      <c r="W450">
        <v>4.28984778581325</v>
      </c>
      <c r="X450">
        <v>4.7365145683288503</v>
      </c>
    </row>
    <row r="451" spans="1:24" x14ac:dyDescent="0.45">
      <c r="A451">
        <v>2003</v>
      </c>
      <c r="B451" t="s">
        <v>41</v>
      </c>
      <c r="C451" t="s">
        <v>88</v>
      </c>
      <c r="D451">
        <v>13</v>
      </c>
      <c r="E451">
        <v>9</v>
      </c>
      <c r="F451">
        <v>0</v>
      </c>
      <c r="G451">
        <v>30</v>
      </c>
      <c r="H451">
        <v>30</v>
      </c>
      <c r="I451">
        <f t="shared" si="20"/>
        <v>22</v>
      </c>
      <c r="J451" s="2">
        <f t="shared" si="21"/>
        <v>0.73333333333333328</v>
      </c>
      <c r="K451">
        <v>197.2</v>
      </c>
      <c r="L451" s="1">
        <f t="shared" ref="L451:L514" si="22">K451/H451</f>
        <v>6.5733333333333333</v>
      </c>
      <c r="M451">
        <v>6.4198986543678203</v>
      </c>
      <c r="N451">
        <v>3.0050589445977001</v>
      </c>
      <c r="O451">
        <v>0.86509272647509705</v>
      </c>
      <c r="P451">
        <v>0.28499999999999998</v>
      </c>
      <c r="Q451">
        <v>0.75191163999999999</v>
      </c>
      <c r="R451">
        <v>0.404362416</v>
      </c>
      <c r="S451">
        <v>9.1346152999999999E-2</v>
      </c>
      <c r="U451">
        <v>3.59696449429119</v>
      </c>
      <c r="V451">
        <v>3.9472049323126499</v>
      </c>
      <c r="W451">
        <v>4.2319546453757004</v>
      </c>
      <c r="X451">
        <v>3.4925868511199898</v>
      </c>
    </row>
    <row r="452" spans="1:24" x14ac:dyDescent="0.45">
      <c r="A452">
        <v>2003</v>
      </c>
      <c r="B452" t="s">
        <v>224</v>
      </c>
      <c r="C452" t="s">
        <v>128</v>
      </c>
      <c r="D452">
        <v>14</v>
      </c>
      <c r="E452">
        <v>8</v>
      </c>
      <c r="F452">
        <v>0</v>
      </c>
      <c r="G452">
        <v>31</v>
      </c>
      <c r="H452">
        <v>31</v>
      </c>
      <c r="I452">
        <f t="shared" ref="I452:I515" si="23">SUM(D452:E452)</f>
        <v>22</v>
      </c>
      <c r="J452" s="2">
        <f t="shared" ref="J452:J515" si="24">I452/H452</f>
        <v>0.70967741935483875</v>
      </c>
      <c r="K452">
        <v>190</v>
      </c>
      <c r="L452" s="1">
        <f t="shared" si="22"/>
        <v>6.129032258064516</v>
      </c>
      <c r="M452">
        <v>5.21052589733518</v>
      </c>
      <c r="N452">
        <v>3.6947365453831198</v>
      </c>
      <c r="O452">
        <v>0.66315784147902301</v>
      </c>
      <c r="P452">
        <v>0.277419354838709</v>
      </c>
      <c r="Q452">
        <v>0.70904644999999999</v>
      </c>
      <c r="R452">
        <v>0.52280130199999997</v>
      </c>
      <c r="S452">
        <v>9.0909089999999998E-2</v>
      </c>
      <c r="U452">
        <v>3.8368417971286299</v>
      </c>
      <c r="V452">
        <v>4.0788903248541297</v>
      </c>
      <c r="W452">
        <v>4.3028268281710602</v>
      </c>
      <c r="X452">
        <v>2.56620121002197</v>
      </c>
    </row>
    <row r="453" spans="1:24" x14ac:dyDescent="0.45">
      <c r="A453">
        <v>2003</v>
      </c>
      <c r="B453" t="s">
        <v>179</v>
      </c>
      <c r="C453" t="s">
        <v>86</v>
      </c>
      <c r="D453">
        <v>12</v>
      </c>
      <c r="E453">
        <v>13</v>
      </c>
      <c r="F453">
        <v>0</v>
      </c>
      <c r="G453">
        <v>32</v>
      </c>
      <c r="H453">
        <v>32</v>
      </c>
      <c r="I453">
        <f t="shared" si="23"/>
        <v>25</v>
      </c>
      <c r="J453" s="2">
        <f t="shared" si="24"/>
        <v>0.78125</v>
      </c>
      <c r="K453">
        <v>181.1</v>
      </c>
      <c r="L453" s="1">
        <f t="shared" si="22"/>
        <v>5.6593749999999998</v>
      </c>
      <c r="M453">
        <v>5.9062496686683099</v>
      </c>
      <c r="N453">
        <v>4.3676468138051403</v>
      </c>
      <c r="O453">
        <v>0.99264700313753196</v>
      </c>
      <c r="P453">
        <v>0.32653061224489699</v>
      </c>
      <c r="Q453">
        <v>0.68592058</v>
      </c>
      <c r="R453">
        <v>0.457482993</v>
      </c>
      <c r="S453">
        <v>0.11299434999999999</v>
      </c>
      <c r="U453">
        <v>5.1121320661582903</v>
      </c>
      <c r="V453">
        <v>4.6914483653839101</v>
      </c>
      <c r="W453">
        <v>4.6808839517537804</v>
      </c>
      <c r="X453">
        <v>2.2277550697326598</v>
      </c>
    </row>
    <row r="454" spans="1:24" x14ac:dyDescent="0.45">
      <c r="A454">
        <v>2003</v>
      </c>
      <c r="B454" t="s">
        <v>225</v>
      </c>
      <c r="C454" t="s">
        <v>31</v>
      </c>
      <c r="D454">
        <v>13</v>
      </c>
      <c r="E454">
        <v>14</v>
      </c>
      <c r="F454">
        <v>0</v>
      </c>
      <c r="G454">
        <v>35</v>
      </c>
      <c r="H454">
        <v>35</v>
      </c>
      <c r="I454">
        <f t="shared" si="23"/>
        <v>27</v>
      </c>
      <c r="J454" s="2">
        <f t="shared" si="24"/>
        <v>0.77142857142857146</v>
      </c>
      <c r="K454">
        <v>217</v>
      </c>
      <c r="L454" s="1">
        <f t="shared" si="22"/>
        <v>6.2</v>
      </c>
      <c r="M454">
        <v>5.6405525987649598</v>
      </c>
      <c r="N454">
        <v>2.0322579216138399</v>
      </c>
      <c r="O454">
        <v>1.11981558946069</v>
      </c>
      <c r="P454">
        <v>0.298270893371757</v>
      </c>
      <c r="Q454">
        <v>0.65008025999999997</v>
      </c>
      <c r="R454">
        <v>0.44740532900000002</v>
      </c>
      <c r="S454">
        <v>0.126168224</v>
      </c>
      <c r="U454">
        <v>4.85253422099633</v>
      </c>
      <c r="V454">
        <v>4.12829610434156</v>
      </c>
      <c r="W454">
        <v>3.9487299836299199</v>
      </c>
      <c r="X454">
        <v>3.9113178253173801</v>
      </c>
    </row>
    <row r="455" spans="1:24" x14ac:dyDescent="0.45">
      <c r="A455">
        <v>2003</v>
      </c>
      <c r="B455" t="s">
        <v>246</v>
      </c>
      <c r="C455" t="s">
        <v>79</v>
      </c>
      <c r="D455">
        <v>6</v>
      </c>
      <c r="E455">
        <v>17</v>
      </c>
      <c r="F455">
        <v>0</v>
      </c>
      <c r="G455">
        <v>32</v>
      </c>
      <c r="H455">
        <v>32</v>
      </c>
      <c r="I455">
        <f t="shared" si="23"/>
        <v>23</v>
      </c>
      <c r="J455" s="2">
        <f t="shared" si="24"/>
        <v>0.71875</v>
      </c>
      <c r="K455">
        <v>194.2</v>
      </c>
      <c r="L455" s="1">
        <f t="shared" si="22"/>
        <v>6.0687499999999996</v>
      </c>
      <c r="M455">
        <v>2.1267124399008699</v>
      </c>
      <c r="N455">
        <v>2.6815069894402299</v>
      </c>
      <c r="O455">
        <v>0.83219182430903904</v>
      </c>
      <c r="P455">
        <v>0.304044630404463</v>
      </c>
      <c r="Q455">
        <v>0.68432671</v>
      </c>
      <c r="R455">
        <v>0.505586592</v>
      </c>
      <c r="S455">
        <v>8.6124401000000003E-2</v>
      </c>
      <c r="U455">
        <v>4.6695207919562698</v>
      </c>
      <c r="V455">
        <v>4.7010426231029196</v>
      </c>
      <c r="W455">
        <v>5.0644517083471099</v>
      </c>
      <c r="X455">
        <v>1.6083403825759801</v>
      </c>
    </row>
    <row r="456" spans="1:24" x14ac:dyDescent="0.45">
      <c r="A456">
        <v>2003</v>
      </c>
      <c r="B456" t="s">
        <v>180</v>
      </c>
      <c r="C456" t="s">
        <v>108</v>
      </c>
      <c r="D456">
        <v>14</v>
      </c>
      <c r="E456">
        <v>9</v>
      </c>
      <c r="F456">
        <v>0</v>
      </c>
      <c r="G456">
        <v>29</v>
      </c>
      <c r="H456">
        <v>29</v>
      </c>
      <c r="I456">
        <f t="shared" si="23"/>
        <v>23</v>
      </c>
      <c r="J456" s="2">
        <f t="shared" si="24"/>
        <v>0.7931034482758621</v>
      </c>
      <c r="K456">
        <v>190.2</v>
      </c>
      <c r="L456" s="1">
        <f t="shared" si="22"/>
        <v>6.5586206896551724</v>
      </c>
      <c r="M456">
        <v>7.1276221874844596</v>
      </c>
      <c r="N456">
        <v>2.87937055255995</v>
      </c>
      <c r="O456">
        <v>0.75524473509769197</v>
      </c>
      <c r="P456">
        <v>0.274165202108963</v>
      </c>
      <c r="Q456">
        <v>0.72356215000000002</v>
      </c>
      <c r="R456">
        <v>0.39191564099999998</v>
      </c>
      <c r="S456">
        <v>7.1111111000000005E-2</v>
      </c>
      <c r="U456">
        <v>3.58741249171403</v>
      </c>
      <c r="V456">
        <v>3.57697651881892</v>
      </c>
      <c r="W456">
        <v>4.2067315067519004</v>
      </c>
      <c r="X456">
        <v>4.1552953720092702</v>
      </c>
    </row>
    <row r="457" spans="1:24" x14ac:dyDescent="0.45">
      <c r="A457">
        <v>2003</v>
      </c>
      <c r="B457" t="s">
        <v>146</v>
      </c>
      <c r="C457" t="s">
        <v>108</v>
      </c>
      <c r="D457">
        <v>14</v>
      </c>
      <c r="E457">
        <v>10</v>
      </c>
      <c r="F457">
        <v>0</v>
      </c>
      <c r="G457">
        <v>32</v>
      </c>
      <c r="H457">
        <v>32</v>
      </c>
      <c r="I457">
        <f t="shared" si="23"/>
        <v>24</v>
      </c>
      <c r="J457" s="2">
        <f t="shared" si="24"/>
        <v>0.75</v>
      </c>
      <c r="K457">
        <v>196.1</v>
      </c>
      <c r="L457" s="1">
        <f t="shared" si="22"/>
        <v>6.1281249999999998</v>
      </c>
      <c r="M457">
        <v>6.3259763947822396</v>
      </c>
      <c r="N457">
        <v>2.5670628848391699</v>
      </c>
      <c r="O457">
        <v>0.96264858181468804</v>
      </c>
      <c r="P457">
        <v>0.29342327150084302</v>
      </c>
      <c r="Q457">
        <v>0.70347283999999999</v>
      </c>
      <c r="R457">
        <v>0.43471074300000001</v>
      </c>
      <c r="S457">
        <v>9.5890409999999995E-2</v>
      </c>
      <c r="U457">
        <v>4.1256367792058004</v>
      </c>
      <c r="V457">
        <v>3.9177698886333201</v>
      </c>
      <c r="W457">
        <v>4.1537189604529097</v>
      </c>
      <c r="X457">
        <v>3.1077456474304199</v>
      </c>
    </row>
    <row r="458" spans="1:24" x14ac:dyDescent="0.45">
      <c r="A458">
        <v>2003</v>
      </c>
      <c r="B458" t="s">
        <v>247</v>
      </c>
      <c r="C458" t="s">
        <v>54</v>
      </c>
      <c r="D458">
        <v>10</v>
      </c>
      <c r="E458">
        <v>13</v>
      </c>
      <c r="F458">
        <v>0</v>
      </c>
      <c r="G458">
        <v>34</v>
      </c>
      <c r="H458">
        <v>34</v>
      </c>
      <c r="I458">
        <f t="shared" si="23"/>
        <v>23</v>
      </c>
      <c r="J458" s="2">
        <f t="shared" si="24"/>
        <v>0.67647058823529416</v>
      </c>
      <c r="K458">
        <v>192</v>
      </c>
      <c r="L458" s="1">
        <f t="shared" si="22"/>
        <v>5.6470588235294121</v>
      </c>
      <c r="M458">
        <v>5.34375</v>
      </c>
      <c r="N458">
        <v>4.40625</v>
      </c>
      <c r="O458">
        <v>1.6875</v>
      </c>
      <c r="P458">
        <v>0.27018121911037801</v>
      </c>
      <c r="Q458">
        <v>0.69006308999999999</v>
      </c>
      <c r="R458">
        <v>0.33764135699999998</v>
      </c>
      <c r="S458">
        <v>0.127659574</v>
      </c>
      <c r="U458">
        <v>5.578125</v>
      </c>
      <c r="V458">
        <v>5.9065219879150401</v>
      </c>
      <c r="W458">
        <v>5.6106115039903601</v>
      </c>
      <c r="X458">
        <v>-0.29950207471847501</v>
      </c>
    </row>
    <row r="459" spans="1:24" x14ac:dyDescent="0.45">
      <c r="A459">
        <v>2003</v>
      </c>
      <c r="B459" t="s">
        <v>248</v>
      </c>
      <c r="C459" t="s">
        <v>49</v>
      </c>
      <c r="D459">
        <v>14</v>
      </c>
      <c r="E459">
        <v>13</v>
      </c>
      <c r="F459">
        <v>0</v>
      </c>
      <c r="G459">
        <v>33</v>
      </c>
      <c r="H459">
        <v>33</v>
      </c>
      <c r="I459">
        <f t="shared" si="23"/>
        <v>27</v>
      </c>
      <c r="J459" s="2">
        <f t="shared" si="24"/>
        <v>0.81818181818181823</v>
      </c>
      <c r="K459">
        <v>187.1</v>
      </c>
      <c r="L459" s="1">
        <f t="shared" si="22"/>
        <v>5.6696969696969699</v>
      </c>
      <c r="M459">
        <v>7.7348756548484596</v>
      </c>
      <c r="N459">
        <v>3.6992883566666501</v>
      </c>
      <c r="O459">
        <v>0.81672600082250801</v>
      </c>
      <c r="P459">
        <v>0.283834586466165</v>
      </c>
      <c r="Q459">
        <v>0.68771625999999997</v>
      </c>
      <c r="R459">
        <v>0.45065176899999998</v>
      </c>
      <c r="S459">
        <v>9.5505617000000001E-2</v>
      </c>
      <c r="U459">
        <v>4.1316727100432704</v>
      </c>
      <c r="V459">
        <v>3.8856145377947802</v>
      </c>
      <c r="W459">
        <v>4.0913570152024503</v>
      </c>
      <c r="X459">
        <v>3.3135728836059499</v>
      </c>
    </row>
    <row r="460" spans="1:24" x14ac:dyDescent="0.45">
      <c r="A460">
        <v>2003</v>
      </c>
      <c r="B460" t="s">
        <v>50</v>
      </c>
      <c r="C460" t="s">
        <v>49</v>
      </c>
      <c r="D460">
        <v>10</v>
      </c>
      <c r="E460">
        <v>13</v>
      </c>
      <c r="F460">
        <v>0</v>
      </c>
      <c r="G460">
        <v>32</v>
      </c>
      <c r="H460">
        <v>32</v>
      </c>
      <c r="I460">
        <f t="shared" si="23"/>
        <v>23</v>
      </c>
      <c r="J460" s="2">
        <f t="shared" si="24"/>
        <v>0.71875</v>
      </c>
      <c r="K460">
        <v>175</v>
      </c>
      <c r="L460" s="1">
        <f t="shared" si="22"/>
        <v>5.46875</v>
      </c>
      <c r="M460">
        <v>5.9657137655453196</v>
      </c>
      <c r="N460">
        <v>3.2914282844387999</v>
      </c>
      <c r="O460">
        <v>0.82285707110969997</v>
      </c>
      <c r="P460">
        <v>0.28877005347593498</v>
      </c>
      <c r="Q460">
        <v>0.72815534000000004</v>
      </c>
      <c r="R460">
        <v>0.43369175599999998</v>
      </c>
      <c r="S460">
        <v>8.1218273999999993E-2</v>
      </c>
      <c r="U460">
        <v>3.6514282530492901</v>
      </c>
      <c r="V460">
        <v>4.1115218937465201</v>
      </c>
      <c r="W460">
        <v>4.5643583660360303</v>
      </c>
      <c r="X460">
        <v>2.7446081638336102</v>
      </c>
    </row>
    <row r="461" spans="1:24" x14ac:dyDescent="0.45">
      <c r="A461">
        <v>2003</v>
      </c>
      <c r="B461" t="s">
        <v>249</v>
      </c>
      <c r="C461" t="s">
        <v>128</v>
      </c>
      <c r="D461">
        <v>11</v>
      </c>
      <c r="E461">
        <v>9</v>
      </c>
      <c r="F461">
        <v>0</v>
      </c>
      <c r="G461">
        <v>29</v>
      </c>
      <c r="H461">
        <v>29</v>
      </c>
      <c r="I461">
        <f t="shared" si="23"/>
        <v>20</v>
      </c>
      <c r="J461" s="2">
        <f t="shared" si="24"/>
        <v>0.68965517241379315</v>
      </c>
      <c r="K461">
        <v>165.1</v>
      </c>
      <c r="L461" s="1">
        <f t="shared" si="22"/>
        <v>5.6931034482758616</v>
      </c>
      <c r="M461">
        <v>5.06250062296475</v>
      </c>
      <c r="N461">
        <v>3.2116939436012899</v>
      </c>
      <c r="O461">
        <v>1.08870981139026</v>
      </c>
      <c r="P461">
        <v>0.31192660550458701</v>
      </c>
      <c r="Q461">
        <v>0.66812227000000002</v>
      </c>
      <c r="R461">
        <v>0.44545454499999998</v>
      </c>
      <c r="S461">
        <v>0.114285714</v>
      </c>
      <c r="U461">
        <v>5.4979845475208498</v>
      </c>
      <c r="V461">
        <v>4.6948286442057201</v>
      </c>
      <c r="W461">
        <v>4.6656035149259001</v>
      </c>
      <c r="X461">
        <v>1.32069480419158</v>
      </c>
    </row>
    <row r="462" spans="1:24" x14ac:dyDescent="0.45">
      <c r="A462">
        <v>2003</v>
      </c>
      <c r="B462" t="s">
        <v>226</v>
      </c>
      <c r="C462" t="s">
        <v>75</v>
      </c>
      <c r="D462">
        <v>10</v>
      </c>
      <c r="E462">
        <v>8</v>
      </c>
      <c r="F462">
        <v>0</v>
      </c>
      <c r="G462">
        <v>32</v>
      </c>
      <c r="H462">
        <v>32</v>
      </c>
      <c r="I462">
        <f t="shared" si="23"/>
        <v>18</v>
      </c>
      <c r="J462" s="2">
        <f t="shared" si="24"/>
        <v>0.5625</v>
      </c>
      <c r="K462">
        <v>204.1</v>
      </c>
      <c r="L462" s="1">
        <f t="shared" si="22"/>
        <v>6.3781249999999998</v>
      </c>
      <c r="M462">
        <v>4.7128875561385897</v>
      </c>
      <c r="N462">
        <v>2.2022839047376599</v>
      </c>
      <c r="O462">
        <v>1.36541602093734</v>
      </c>
      <c r="P462">
        <v>0.25</v>
      </c>
      <c r="Q462">
        <v>0.73182711</v>
      </c>
      <c r="R462">
        <v>0.32100591699999997</v>
      </c>
      <c r="S462">
        <v>9.8412698000000007E-2</v>
      </c>
      <c r="U462">
        <v>3.87601967233828</v>
      </c>
      <c r="V462">
        <v>4.7199396482139102</v>
      </c>
      <c r="W462">
        <v>4.9954825715323299</v>
      </c>
      <c r="X462">
        <v>2.57304739952087</v>
      </c>
    </row>
    <row r="463" spans="1:24" x14ac:dyDescent="0.45">
      <c r="A463">
        <v>2003</v>
      </c>
      <c r="B463" t="s">
        <v>53</v>
      </c>
      <c r="C463" t="s">
        <v>27</v>
      </c>
      <c r="D463">
        <v>13</v>
      </c>
      <c r="E463">
        <v>11</v>
      </c>
      <c r="F463">
        <v>0</v>
      </c>
      <c r="G463">
        <v>31</v>
      </c>
      <c r="H463">
        <v>31</v>
      </c>
      <c r="I463">
        <f t="shared" si="23"/>
        <v>24</v>
      </c>
      <c r="J463" s="2">
        <f t="shared" si="24"/>
        <v>0.77419354838709675</v>
      </c>
      <c r="K463">
        <v>200.1</v>
      </c>
      <c r="L463" s="1">
        <f t="shared" si="22"/>
        <v>6.4548387096774196</v>
      </c>
      <c r="M463">
        <v>4.8519136007226704</v>
      </c>
      <c r="N463">
        <v>2.1564060447656299</v>
      </c>
      <c r="O463">
        <v>1.0332778964501901</v>
      </c>
      <c r="P463">
        <v>0.28571428571428498</v>
      </c>
      <c r="Q463">
        <v>0.72445561000000003</v>
      </c>
      <c r="R463">
        <v>0.45147058800000001</v>
      </c>
      <c r="S463">
        <v>0.11165048499999999</v>
      </c>
      <c r="U463">
        <v>4.2678869635986398</v>
      </c>
      <c r="V463">
        <v>4.2844338333691399</v>
      </c>
      <c r="W463">
        <v>4.2912690468363301</v>
      </c>
      <c r="X463">
        <v>2.7293292135000198</v>
      </c>
    </row>
    <row r="464" spans="1:24" x14ac:dyDescent="0.45">
      <c r="A464">
        <v>2003</v>
      </c>
      <c r="B464" t="s">
        <v>250</v>
      </c>
      <c r="C464" t="s">
        <v>33</v>
      </c>
      <c r="D464">
        <v>14</v>
      </c>
      <c r="E464">
        <v>9</v>
      </c>
      <c r="F464">
        <v>0</v>
      </c>
      <c r="G464">
        <v>32</v>
      </c>
      <c r="H464">
        <v>32</v>
      </c>
      <c r="I464">
        <f t="shared" si="23"/>
        <v>23</v>
      </c>
      <c r="J464" s="2">
        <f t="shared" si="24"/>
        <v>0.71875</v>
      </c>
      <c r="K464">
        <v>211</v>
      </c>
      <c r="L464" s="1">
        <f t="shared" si="22"/>
        <v>6.59375</v>
      </c>
      <c r="M464">
        <v>7.8909952606634999</v>
      </c>
      <c r="N464">
        <v>2.3886255924170601</v>
      </c>
      <c r="O464">
        <v>0.46919431279620799</v>
      </c>
      <c r="P464">
        <v>0.28881469115191899</v>
      </c>
      <c r="Q464">
        <v>0.77526132000000003</v>
      </c>
      <c r="R464">
        <v>0.62478777500000005</v>
      </c>
      <c r="S464">
        <v>0.106796116</v>
      </c>
      <c r="U464">
        <v>2.3886255924170601</v>
      </c>
      <c r="V464">
        <v>2.8229911822278302</v>
      </c>
      <c r="W464">
        <v>2.8570417060741802</v>
      </c>
      <c r="X464">
        <v>6.0687737464904696</v>
      </c>
    </row>
    <row r="465" spans="1:24" x14ac:dyDescent="0.45">
      <c r="A465">
        <v>2003</v>
      </c>
      <c r="B465" t="s">
        <v>251</v>
      </c>
      <c r="C465" t="s">
        <v>33</v>
      </c>
      <c r="D465">
        <v>16</v>
      </c>
      <c r="E465">
        <v>13</v>
      </c>
      <c r="F465">
        <v>0</v>
      </c>
      <c r="G465">
        <v>33</v>
      </c>
      <c r="H465">
        <v>33</v>
      </c>
      <c r="I465">
        <f t="shared" si="23"/>
        <v>29</v>
      </c>
      <c r="J465" s="2">
        <f t="shared" si="24"/>
        <v>0.87878787878787878</v>
      </c>
      <c r="K465">
        <v>218.1</v>
      </c>
      <c r="L465" s="1">
        <f t="shared" si="22"/>
        <v>6.6090909090909093</v>
      </c>
      <c r="M465">
        <v>7.2961833760777397</v>
      </c>
      <c r="N465">
        <v>4.03969475059671</v>
      </c>
      <c r="O465">
        <v>0.98931300014613499</v>
      </c>
      <c r="P465">
        <v>0.25293132328308199</v>
      </c>
      <c r="Q465">
        <v>0.79866888999999996</v>
      </c>
      <c r="R465">
        <v>0.398319327</v>
      </c>
      <c r="S465">
        <v>0.103896103</v>
      </c>
      <c r="U465">
        <v>3.09160312545667</v>
      </c>
      <c r="V465">
        <v>4.1994609464208903</v>
      </c>
      <c r="W465">
        <v>4.3131490799280998</v>
      </c>
      <c r="X465">
        <v>3.3485026359558101</v>
      </c>
    </row>
    <row r="466" spans="1:24" x14ac:dyDescent="0.45">
      <c r="A466">
        <v>2003</v>
      </c>
      <c r="B466" t="s">
        <v>228</v>
      </c>
      <c r="C466" t="s">
        <v>33</v>
      </c>
      <c r="D466">
        <v>12</v>
      </c>
      <c r="E466">
        <v>12</v>
      </c>
      <c r="F466">
        <v>0</v>
      </c>
      <c r="G466">
        <v>30</v>
      </c>
      <c r="H466">
        <v>30</v>
      </c>
      <c r="I466">
        <f t="shared" si="23"/>
        <v>24</v>
      </c>
      <c r="J466" s="2">
        <f t="shared" si="24"/>
        <v>0.8</v>
      </c>
      <c r="K466">
        <v>185.1</v>
      </c>
      <c r="L466" s="1">
        <f t="shared" si="22"/>
        <v>6.17</v>
      </c>
      <c r="M466">
        <v>6.84712249006978</v>
      </c>
      <c r="N466">
        <v>2.23381301094475</v>
      </c>
      <c r="O466">
        <v>1.35971226753158</v>
      </c>
      <c r="P466">
        <v>0.29422382671480102</v>
      </c>
      <c r="Q466">
        <v>0.70717131</v>
      </c>
      <c r="R466">
        <v>0.52982456099999997</v>
      </c>
      <c r="S466">
        <v>0.197183098</v>
      </c>
      <c r="U466">
        <v>4.51618717430134</v>
      </c>
      <c r="V466">
        <v>4.2671335326163602</v>
      </c>
      <c r="W466">
        <v>3.4202847524162299</v>
      </c>
      <c r="X466">
        <v>2.1907582283020002</v>
      </c>
    </row>
    <row r="467" spans="1:24" x14ac:dyDescent="0.45">
      <c r="A467">
        <v>2003</v>
      </c>
      <c r="B467" t="s">
        <v>55</v>
      </c>
      <c r="C467" t="s">
        <v>54</v>
      </c>
      <c r="D467">
        <v>11</v>
      </c>
      <c r="E467">
        <v>13</v>
      </c>
      <c r="F467">
        <v>0</v>
      </c>
      <c r="G467">
        <v>34</v>
      </c>
      <c r="H467">
        <v>34</v>
      </c>
      <c r="I467">
        <f t="shared" si="23"/>
        <v>24</v>
      </c>
      <c r="J467" s="2">
        <f t="shared" si="24"/>
        <v>0.70588235294117652</v>
      </c>
      <c r="K467">
        <v>220.2</v>
      </c>
      <c r="L467" s="1">
        <f t="shared" si="22"/>
        <v>6.4764705882352942</v>
      </c>
      <c r="M467">
        <v>6.4033226724655501</v>
      </c>
      <c r="N467">
        <v>1.7537762733504301</v>
      </c>
      <c r="O467">
        <v>1.1827793471433199</v>
      </c>
      <c r="P467">
        <v>0.29166666666666602</v>
      </c>
      <c r="Q467">
        <v>0.66139767000000005</v>
      </c>
      <c r="R467">
        <v>0.44397163099999998</v>
      </c>
      <c r="S467">
        <v>0.115537848</v>
      </c>
      <c r="U467">
        <v>4.4456189254697103</v>
      </c>
      <c r="V467">
        <v>3.98318353159357</v>
      </c>
      <c r="W467">
        <v>3.93326198896191</v>
      </c>
      <c r="X467">
        <v>3.7665491104125901</v>
      </c>
    </row>
    <row r="468" spans="1:24" x14ac:dyDescent="0.45">
      <c r="A468">
        <v>2003</v>
      </c>
      <c r="B468" t="s">
        <v>252</v>
      </c>
      <c r="C468" t="s">
        <v>54</v>
      </c>
      <c r="D468">
        <v>10</v>
      </c>
      <c r="E468">
        <v>13</v>
      </c>
      <c r="F468">
        <v>0</v>
      </c>
      <c r="G468">
        <v>31</v>
      </c>
      <c r="H468">
        <v>31</v>
      </c>
      <c r="I468">
        <f t="shared" si="23"/>
        <v>23</v>
      </c>
      <c r="J468" s="2">
        <f t="shared" si="24"/>
        <v>0.74193548387096775</v>
      </c>
      <c r="K468">
        <v>186.2</v>
      </c>
      <c r="L468" s="1">
        <f t="shared" si="22"/>
        <v>6.0064516129032253</v>
      </c>
      <c r="M468">
        <v>7.08749922752388</v>
      </c>
      <c r="N468">
        <v>3.760713875829</v>
      </c>
      <c r="O468">
        <v>1.3017855724023399</v>
      </c>
      <c r="P468">
        <v>0.30139372822299598</v>
      </c>
      <c r="Q468">
        <v>0.66206335999999999</v>
      </c>
      <c r="R468">
        <v>0.34482758600000002</v>
      </c>
      <c r="S468">
        <v>0.114406779</v>
      </c>
      <c r="U468">
        <v>5.3035708505280796</v>
      </c>
      <c r="V468">
        <v>4.6868789503525896</v>
      </c>
      <c r="W468">
        <v>4.6499812369046101</v>
      </c>
      <c r="X468">
        <v>2.0208833217620801</v>
      </c>
    </row>
    <row r="469" spans="1:24" x14ac:dyDescent="0.45">
      <c r="A469">
        <v>2003</v>
      </c>
      <c r="B469" t="s">
        <v>56</v>
      </c>
      <c r="C469" t="s">
        <v>115</v>
      </c>
      <c r="D469">
        <v>14</v>
      </c>
      <c r="E469">
        <v>11</v>
      </c>
      <c r="F469">
        <v>0</v>
      </c>
      <c r="G469">
        <v>33</v>
      </c>
      <c r="H469">
        <v>33</v>
      </c>
      <c r="I469">
        <f t="shared" si="23"/>
        <v>25</v>
      </c>
      <c r="J469" s="2">
        <f t="shared" si="24"/>
        <v>0.75757575757575757</v>
      </c>
      <c r="K469">
        <v>201</v>
      </c>
      <c r="L469" s="1">
        <f t="shared" si="22"/>
        <v>6.0909090909090908</v>
      </c>
      <c r="M469">
        <v>5.8208959642777298</v>
      </c>
      <c r="N469">
        <v>2.0149255260961301</v>
      </c>
      <c r="O469">
        <v>1.2537314384598099</v>
      </c>
      <c r="P469">
        <v>0.28504672897196198</v>
      </c>
      <c r="Q469">
        <v>0.69431920999999996</v>
      </c>
      <c r="R469">
        <v>0.38437978499999997</v>
      </c>
      <c r="S469">
        <v>0.106463878</v>
      </c>
      <c r="U469">
        <v>4.6119406486200401</v>
      </c>
      <c r="V469">
        <v>4.29520367588644</v>
      </c>
      <c r="W469">
        <v>4.3921251786702298</v>
      </c>
      <c r="X469">
        <v>2.8330554962158199</v>
      </c>
    </row>
    <row r="470" spans="1:24" x14ac:dyDescent="0.45">
      <c r="A470">
        <v>2003</v>
      </c>
      <c r="B470" t="s">
        <v>182</v>
      </c>
      <c r="C470" t="s">
        <v>115</v>
      </c>
      <c r="D470">
        <v>14</v>
      </c>
      <c r="E470">
        <v>10</v>
      </c>
      <c r="F470">
        <v>0</v>
      </c>
      <c r="G470">
        <v>33</v>
      </c>
      <c r="H470">
        <v>33</v>
      </c>
      <c r="I470">
        <f t="shared" si="23"/>
        <v>24</v>
      </c>
      <c r="J470" s="2">
        <f t="shared" si="24"/>
        <v>0.72727272727272729</v>
      </c>
      <c r="K470">
        <v>212.1</v>
      </c>
      <c r="L470" s="1">
        <f t="shared" si="22"/>
        <v>6.4272727272727268</v>
      </c>
      <c r="M470">
        <v>5.0863427165552899</v>
      </c>
      <c r="N470">
        <v>1.18681330052956</v>
      </c>
      <c r="O470">
        <v>1.3563580577480701</v>
      </c>
      <c r="P470">
        <v>0.29871977240398201</v>
      </c>
      <c r="Q470">
        <v>0.71242397999999996</v>
      </c>
      <c r="R470">
        <v>0.39436619699999997</v>
      </c>
      <c r="S470">
        <v>0.122137404</v>
      </c>
      <c r="U470">
        <v>4.4929360662905102</v>
      </c>
      <c r="V470">
        <v>4.3266555500008703</v>
      </c>
      <c r="W470">
        <v>4.1666388176215099</v>
      </c>
      <c r="X470">
        <v>2.75928330421447</v>
      </c>
    </row>
    <row r="471" spans="1:24" x14ac:dyDescent="0.45">
      <c r="A471">
        <v>2003</v>
      </c>
      <c r="B471" t="s">
        <v>204</v>
      </c>
      <c r="C471" t="s">
        <v>233</v>
      </c>
      <c r="D471">
        <v>10</v>
      </c>
      <c r="E471">
        <v>12</v>
      </c>
      <c r="F471">
        <v>0</v>
      </c>
      <c r="G471">
        <v>34</v>
      </c>
      <c r="H471">
        <v>34</v>
      </c>
      <c r="I471">
        <f t="shared" si="23"/>
        <v>22</v>
      </c>
      <c r="J471" s="2">
        <f t="shared" si="24"/>
        <v>0.6470588235294118</v>
      </c>
      <c r="K471">
        <v>199</v>
      </c>
      <c r="L471" s="1">
        <f t="shared" si="22"/>
        <v>5.8529411764705879</v>
      </c>
      <c r="M471">
        <v>5.3366838262881</v>
      </c>
      <c r="N471">
        <v>2.03517603544885</v>
      </c>
      <c r="O471">
        <v>1.0854272189060501</v>
      </c>
      <c r="P471">
        <v>0.31287425149700598</v>
      </c>
      <c r="Q471">
        <v>0.71428570999999996</v>
      </c>
      <c r="R471">
        <v>0.448736998</v>
      </c>
      <c r="S471">
        <v>0.115942028</v>
      </c>
      <c r="U471">
        <v>4.1608043391398697</v>
      </c>
      <c r="V471">
        <v>4.22750197911708</v>
      </c>
      <c r="W471">
        <v>4.1763835056671397</v>
      </c>
      <c r="X471">
        <v>2.9955878257751398</v>
      </c>
    </row>
    <row r="472" spans="1:24" x14ac:dyDescent="0.45">
      <c r="A472">
        <v>2003</v>
      </c>
      <c r="B472" t="s">
        <v>229</v>
      </c>
      <c r="C472" t="s">
        <v>108</v>
      </c>
      <c r="D472">
        <v>12</v>
      </c>
      <c r="E472">
        <v>12</v>
      </c>
      <c r="F472">
        <v>0</v>
      </c>
      <c r="G472">
        <v>32</v>
      </c>
      <c r="H472">
        <v>32</v>
      </c>
      <c r="I472">
        <f t="shared" si="23"/>
        <v>24</v>
      </c>
      <c r="J472" s="2">
        <f t="shared" si="24"/>
        <v>0.75</v>
      </c>
      <c r="K472">
        <v>199</v>
      </c>
      <c r="L472" s="1">
        <f t="shared" si="22"/>
        <v>6.21875</v>
      </c>
      <c r="M472">
        <v>6.0150758381043801</v>
      </c>
      <c r="N472">
        <v>2.17085443781211</v>
      </c>
      <c r="O472">
        <v>0.85929654830062696</v>
      </c>
      <c r="P472">
        <v>0.28775834658187599</v>
      </c>
      <c r="Q472">
        <v>0.68739053999999999</v>
      </c>
      <c r="R472">
        <v>0.39206349200000001</v>
      </c>
      <c r="S472">
        <v>8.3700440000000001E-2</v>
      </c>
      <c r="U472">
        <v>4.2964827415031301</v>
      </c>
      <c r="V472">
        <v>3.7651903858793099</v>
      </c>
      <c r="W472">
        <v>4.1872481798978596</v>
      </c>
      <c r="X472">
        <v>3.3585035800933798</v>
      </c>
    </row>
    <row r="473" spans="1:24" x14ac:dyDescent="0.45">
      <c r="A473">
        <v>2003</v>
      </c>
      <c r="B473" t="s">
        <v>59</v>
      </c>
      <c r="C473" t="s">
        <v>233</v>
      </c>
      <c r="D473">
        <v>13</v>
      </c>
      <c r="E473">
        <v>12</v>
      </c>
      <c r="F473">
        <v>0</v>
      </c>
      <c r="G473">
        <v>34</v>
      </c>
      <c r="H473">
        <v>34</v>
      </c>
      <c r="I473">
        <f t="shared" si="23"/>
        <v>25</v>
      </c>
      <c r="J473" s="2">
        <f t="shared" si="24"/>
        <v>0.73529411764705888</v>
      </c>
      <c r="K473">
        <v>230.2</v>
      </c>
      <c r="L473" s="1">
        <f t="shared" si="22"/>
        <v>6.7705882352941176</v>
      </c>
      <c r="M473">
        <v>9.40317898340877</v>
      </c>
      <c r="N473">
        <v>2.2239883902668001</v>
      </c>
      <c r="O473">
        <v>1.0924855250433401</v>
      </c>
      <c r="P473">
        <v>0.27960526315789402</v>
      </c>
      <c r="Q473">
        <v>0.75523203000000005</v>
      </c>
      <c r="R473">
        <v>0.35702746299999999</v>
      </c>
      <c r="S473">
        <v>0.105660377</v>
      </c>
      <c r="U473">
        <v>3.2384392349499098</v>
      </c>
      <c r="V473">
        <v>3.3133138892159</v>
      </c>
      <c r="W473">
        <v>3.4104125615600398</v>
      </c>
      <c r="X473">
        <v>5.9823117256164497</v>
      </c>
    </row>
    <row r="474" spans="1:24" x14ac:dyDescent="0.45">
      <c r="A474">
        <v>2003</v>
      </c>
      <c r="B474" t="s">
        <v>206</v>
      </c>
      <c r="C474" t="s">
        <v>62</v>
      </c>
      <c r="D474">
        <v>17</v>
      </c>
      <c r="E474">
        <v>9</v>
      </c>
      <c r="F474">
        <v>0</v>
      </c>
      <c r="G474">
        <v>33</v>
      </c>
      <c r="H474">
        <v>33</v>
      </c>
      <c r="I474">
        <f t="shared" si="23"/>
        <v>26</v>
      </c>
      <c r="J474" s="2">
        <f t="shared" si="24"/>
        <v>0.78787878787878785</v>
      </c>
      <c r="K474">
        <v>211.2</v>
      </c>
      <c r="L474" s="1">
        <f t="shared" si="22"/>
        <v>6.3999999999999995</v>
      </c>
      <c r="M474">
        <v>8.0787399633515093</v>
      </c>
      <c r="N474">
        <v>2.4661416730230901</v>
      </c>
      <c r="O474">
        <v>1.0204724164233401</v>
      </c>
      <c r="P474">
        <v>0.291181364392678</v>
      </c>
      <c r="Q474">
        <v>0.71366025</v>
      </c>
      <c r="R474">
        <v>0.444084278</v>
      </c>
      <c r="S474">
        <v>0.114832535</v>
      </c>
      <c r="U474">
        <v>3.9118109296228298</v>
      </c>
      <c r="V474">
        <v>3.60317551748552</v>
      </c>
      <c r="W474">
        <v>3.5688934627065398</v>
      </c>
      <c r="X474">
        <v>4.5297250747680602</v>
      </c>
    </row>
    <row r="475" spans="1:24" x14ac:dyDescent="0.45">
      <c r="A475">
        <v>2003</v>
      </c>
      <c r="B475" t="s">
        <v>60</v>
      </c>
      <c r="C475" t="s">
        <v>105</v>
      </c>
      <c r="D475">
        <v>12</v>
      </c>
      <c r="E475">
        <v>10</v>
      </c>
      <c r="F475">
        <v>0</v>
      </c>
      <c r="G475">
        <v>31</v>
      </c>
      <c r="H475">
        <v>31</v>
      </c>
      <c r="I475">
        <f t="shared" si="23"/>
        <v>22</v>
      </c>
      <c r="J475" s="2">
        <f t="shared" si="24"/>
        <v>0.70967741935483875</v>
      </c>
      <c r="K475">
        <v>177.1</v>
      </c>
      <c r="L475" s="1">
        <f t="shared" si="22"/>
        <v>5.7129032258064516</v>
      </c>
      <c r="M475">
        <v>7.4097746486168896</v>
      </c>
      <c r="N475">
        <v>2.9436091069847898</v>
      </c>
      <c r="O475">
        <v>1.21804514771784</v>
      </c>
      <c r="P475">
        <v>0.28731343283582</v>
      </c>
      <c r="Q475">
        <v>0.71841851000000001</v>
      </c>
      <c r="R475">
        <v>0.33272727200000002</v>
      </c>
      <c r="S475">
        <v>0.111627906</v>
      </c>
      <c r="U475">
        <v>4.3646617793222804</v>
      </c>
      <c r="V475">
        <v>4.2100934502901701</v>
      </c>
      <c r="W475">
        <v>4.2185084086100302</v>
      </c>
      <c r="X475">
        <v>3.0730993747711102</v>
      </c>
    </row>
    <row r="476" spans="1:24" x14ac:dyDescent="0.45">
      <c r="A476">
        <v>2003</v>
      </c>
      <c r="B476" t="s">
        <v>61</v>
      </c>
      <c r="C476" t="s">
        <v>62</v>
      </c>
      <c r="D476">
        <v>17</v>
      </c>
      <c r="E476">
        <v>8</v>
      </c>
      <c r="F476">
        <v>0</v>
      </c>
      <c r="G476">
        <v>31</v>
      </c>
      <c r="H476">
        <v>31</v>
      </c>
      <c r="I476">
        <f t="shared" si="23"/>
        <v>25</v>
      </c>
      <c r="J476" s="2">
        <f t="shared" si="24"/>
        <v>0.80645161290322576</v>
      </c>
      <c r="K476">
        <v>214.2</v>
      </c>
      <c r="L476" s="1">
        <f t="shared" si="22"/>
        <v>6.9096774193548383</v>
      </c>
      <c r="M476">
        <v>8.1754662259245698</v>
      </c>
      <c r="N476">
        <v>1.6770187130101699</v>
      </c>
      <c r="O476">
        <v>0.88043482433033904</v>
      </c>
      <c r="P476">
        <v>0.28691275167785202</v>
      </c>
      <c r="Q476">
        <v>0.72470816999999998</v>
      </c>
      <c r="R476">
        <v>0.40819672099999998</v>
      </c>
      <c r="S476">
        <v>9.5022624E-2</v>
      </c>
      <c r="U476">
        <v>3.3959628938455899</v>
      </c>
      <c r="V476">
        <v>3.0874226116820398</v>
      </c>
      <c r="W476">
        <v>3.3168055739545399</v>
      </c>
      <c r="X476">
        <v>6.1053938865661603</v>
      </c>
    </row>
    <row r="477" spans="1:24" x14ac:dyDescent="0.45">
      <c r="A477">
        <v>2003</v>
      </c>
      <c r="B477" t="s">
        <v>63</v>
      </c>
      <c r="C477" t="s">
        <v>62</v>
      </c>
      <c r="D477">
        <v>21</v>
      </c>
      <c r="E477">
        <v>8</v>
      </c>
      <c r="F477">
        <v>0</v>
      </c>
      <c r="G477">
        <v>33</v>
      </c>
      <c r="H477">
        <v>33</v>
      </c>
      <c r="I477">
        <f t="shared" si="23"/>
        <v>29</v>
      </c>
      <c r="J477" s="2">
        <f t="shared" si="24"/>
        <v>0.87878787878787878</v>
      </c>
      <c r="K477">
        <v>208.1</v>
      </c>
      <c r="L477" s="1">
        <f t="shared" si="22"/>
        <v>6.3060606060606057</v>
      </c>
      <c r="M477">
        <v>7.7759996203125104</v>
      </c>
      <c r="N477">
        <v>2.15999989453125</v>
      </c>
      <c r="O477">
        <v>0.90719995570312695</v>
      </c>
      <c r="P477">
        <v>0.31987577639751502</v>
      </c>
      <c r="Q477">
        <v>0.67980691999999998</v>
      </c>
      <c r="R477">
        <v>0.52227342499999996</v>
      </c>
      <c r="S477">
        <v>0.12352941100000001</v>
      </c>
      <c r="U477">
        <v>4.01759980382813</v>
      </c>
      <c r="V477">
        <v>3.34832197244629</v>
      </c>
      <c r="W477">
        <v>3.2277344345845398</v>
      </c>
      <c r="X477">
        <v>5.1249594688415501</v>
      </c>
    </row>
    <row r="478" spans="1:24" x14ac:dyDescent="0.45">
      <c r="A478">
        <v>2003</v>
      </c>
      <c r="B478" t="s">
        <v>207</v>
      </c>
      <c r="C478" t="s">
        <v>62</v>
      </c>
      <c r="D478">
        <v>14</v>
      </c>
      <c r="E478">
        <v>7</v>
      </c>
      <c r="F478">
        <v>0</v>
      </c>
      <c r="G478">
        <v>30</v>
      </c>
      <c r="H478">
        <v>30</v>
      </c>
      <c r="I478">
        <f t="shared" si="23"/>
        <v>21</v>
      </c>
      <c r="J478" s="2">
        <f t="shared" si="24"/>
        <v>0.7</v>
      </c>
      <c r="K478">
        <v>207.1</v>
      </c>
      <c r="L478" s="1">
        <f t="shared" si="22"/>
        <v>6.9033333333333333</v>
      </c>
      <c r="M478">
        <v>4.2974274418857199</v>
      </c>
      <c r="N478">
        <v>0.86816715997691396</v>
      </c>
      <c r="O478">
        <v>1.0418005919722899</v>
      </c>
      <c r="P478">
        <v>0.30027932960893799</v>
      </c>
      <c r="Q478">
        <v>0.71428570999999996</v>
      </c>
      <c r="R478">
        <v>0.430136986</v>
      </c>
      <c r="S478">
        <v>0.103004291</v>
      </c>
      <c r="U478">
        <v>4.2106107258880296</v>
      </c>
      <c r="V478">
        <v>3.9720364112233599</v>
      </c>
      <c r="W478">
        <v>4.1058215279942898</v>
      </c>
      <c r="X478">
        <v>3.60692262649536</v>
      </c>
    </row>
    <row r="479" spans="1:24" x14ac:dyDescent="0.45">
      <c r="A479">
        <v>2003</v>
      </c>
      <c r="B479" t="s">
        <v>253</v>
      </c>
      <c r="C479" t="s">
        <v>99</v>
      </c>
      <c r="D479">
        <v>9</v>
      </c>
      <c r="E479">
        <v>16</v>
      </c>
      <c r="F479">
        <v>0</v>
      </c>
      <c r="G479">
        <v>29</v>
      </c>
      <c r="H479">
        <v>29</v>
      </c>
      <c r="I479">
        <f t="shared" si="23"/>
        <v>25</v>
      </c>
      <c r="J479" s="2">
        <f t="shared" si="24"/>
        <v>0.86206896551724133</v>
      </c>
      <c r="K479">
        <v>175.1</v>
      </c>
      <c r="L479" s="1">
        <f t="shared" si="22"/>
        <v>6.0379310344827584</v>
      </c>
      <c r="M479">
        <v>5.1330799968148</v>
      </c>
      <c r="N479">
        <v>2.1558935986622099</v>
      </c>
      <c r="O479">
        <v>1.1806083992673999</v>
      </c>
      <c r="P479">
        <v>0.30522765598650903</v>
      </c>
      <c r="Q479">
        <v>0.67481884000000003</v>
      </c>
      <c r="R479">
        <v>0.38240270700000001</v>
      </c>
      <c r="S479">
        <v>0.104072398</v>
      </c>
      <c r="U479">
        <v>4.7737643970377599</v>
      </c>
      <c r="V479">
        <v>4.4345638537110803</v>
      </c>
      <c r="W479">
        <v>4.5671163683990503</v>
      </c>
      <c r="X479">
        <v>2.1489975452422998</v>
      </c>
    </row>
    <row r="480" spans="1:24" x14ac:dyDescent="0.45">
      <c r="A480">
        <v>2003</v>
      </c>
      <c r="B480" t="s">
        <v>231</v>
      </c>
      <c r="C480" t="s">
        <v>58</v>
      </c>
      <c r="D480">
        <v>15</v>
      </c>
      <c r="E480">
        <v>9</v>
      </c>
      <c r="F480">
        <v>0</v>
      </c>
      <c r="G480">
        <v>30</v>
      </c>
      <c r="H480">
        <v>30</v>
      </c>
      <c r="I480">
        <f t="shared" si="23"/>
        <v>24</v>
      </c>
      <c r="J480" s="2">
        <f t="shared" si="24"/>
        <v>0.8</v>
      </c>
      <c r="K480">
        <v>180.2</v>
      </c>
      <c r="L480" s="1">
        <f t="shared" si="22"/>
        <v>6.0066666666666659</v>
      </c>
      <c r="M480">
        <v>6.92435346378414</v>
      </c>
      <c r="N480">
        <v>4.6826562992497003</v>
      </c>
      <c r="O480">
        <v>0.74723238817814397</v>
      </c>
      <c r="P480">
        <v>0.29759704251386299</v>
      </c>
      <c r="Q480">
        <v>0.75968992000000002</v>
      </c>
      <c r="R480">
        <v>0.39065420499999998</v>
      </c>
      <c r="S480">
        <v>7.1090047000000003E-2</v>
      </c>
      <c r="U480">
        <v>3.9852394036167702</v>
      </c>
      <c r="V480">
        <v>4.2824443562725198</v>
      </c>
      <c r="W480">
        <v>4.9060227282907496</v>
      </c>
      <c r="X480">
        <v>2.3974070549011199</v>
      </c>
    </row>
    <row r="481" spans="1:24" x14ac:dyDescent="0.45">
      <c r="A481">
        <v>2003</v>
      </c>
      <c r="B481" t="s">
        <v>254</v>
      </c>
      <c r="C481" t="s">
        <v>58</v>
      </c>
      <c r="D481">
        <v>9</v>
      </c>
      <c r="E481">
        <v>12</v>
      </c>
      <c r="F481">
        <v>0</v>
      </c>
      <c r="G481">
        <v>31</v>
      </c>
      <c r="H481">
        <v>31</v>
      </c>
      <c r="I481">
        <f t="shared" si="23"/>
        <v>21</v>
      </c>
      <c r="J481" s="2">
        <f t="shared" si="24"/>
        <v>0.67741935483870963</v>
      </c>
      <c r="K481">
        <v>183.1</v>
      </c>
      <c r="L481" s="1">
        <f t="shared" si="22"/>
        <v>5.9064516129032256</v>
      </c>
      <c r="M481">
        <v>5.30181832890786</v>
      </c>
      <c r="N481">
        <v>2.25818188083112</v>
      </c>
      <c r="O481">
        <v>0.83454547769845999</v>
      </c>
      <c r="P481">
        <v>0.27631578947368401</v>
      </c>
      <c r="Q481">
        <v>0.68949342999999996</v>
      </c>
      <c r="R481">
        <v>0.37357259300000001</v>
      </c>
      <c r="S481">
        <v>6.9958847000000005E-2</v>
      </c>
      <c r="U481">
        <v>3.7309091944166402</v>
      </c>
      <c r="V481">
        <v>3.9097038304604701</v>
      </c>
      <c r="W481">
        <v>4.6368992174052703</v>
      </c>
      <c r="X481">
        <v>3.1860201358795099</v>
      </c>
    </row>
    <row r="482" spans="1:24" x14ac:dyDescent="0.45">
      <c r="A482">
        <v>2003</v>
      </c>
      <c r="B482" t="s">
        <v>184</v>
      </c>
      <c r="C482" t="s">
        <v>58</v>
      </c>
      <c r="D482">
        <v>16</v>
      </c>
      <c r="E482">
        <v>10</v>
      </c>
      <c r="F482">
        <v>0</v>
      </c>
      <c r="G482">
        <v>33</v>
      </c>
      <c r="H482">
        <v>33</v>
      </c>
      <c r="I482">
        <f t="shared" si="23"/>
        <v>26</v>
      </c>
      <c r="J482" s="2">
        <f t="shared" si="24"/>
        <v>0.78787878787878785</v>
      </c>
      <c r="K482">
        <v>204.2</v>
      </c>
      <c r="L482" s="1">
        <f t="shared" si="22"/>
        <v>6.1878787878787875</v>
      </c>
      <c r="M482">
        <v>4.8811073705540897</v>
      </c>
      <c r="N482">
        <v>2.8583061178920302</v>
      </c>
      <c r="O482">
        <v>1.14332244715681</v>
      </c>
      <c r="P482">
        <v>0.27300613496932502</v>
      </c>
      <c r="Q482">
        <v>0.77249575999999998</v>
      </c>
      <c r="R482">
        <v>0.37404580100000001</v>
      </c>
      <c r="S482">
        <v>9.7744360000000002E-2</v>
      </c>
      <c r="U482">
        <v>3.7817588636725299</v>
      </c>
      <c r="V482">
        <v>4.5950398643688004</v>
      </c>
      <c r="W482">
        <v>4.8386336583878897</v>
      </c>
      <c r="X482">
        <v>1.7867288589477499</v>
      </c>
    </row>
    <row r="483" spans="1:24" x14ac:dyDescent="0.45">
      <c r="A483">
        <v>2003</v>
      </c>
      <c r="B483" t="s">
        <v>147</v>
      </c>
      <c r="C483" t="s">
        <v>105</v>
      </c>
      <c r="D483">
        <v>16</v>
      </c>
      <c r="E483">
        <v>7</v>
      </c>
      <c r="F483">
        <v>0</v>
      </c>
      <c r="G483">
        <v>34</v>
      </c>
      <c r="H483">
        <v>34</v>
      </c>
      <c r="I483">
        <f t="shared" si="23"/>
        <v>23</v>
      </c>
      <c r="J483" s="2">
        <f t="shared" si="24"/>
        <v>0.67647058823529416</v>
      </c>
      <c r="K483">
        <v>240</v>
      </c>
      <c r="L483" s="1">
        <f t="shared" si="22"/>
        <v>7.0588235294117645</v>
      </c>
      <c r="M483">
        <v>6.0749996137619204</v>
      </c>
      <c r="N483">
        <v>2.2874998545646701</v>
      </c>
      <c r="O483">
        <v>0.56249996423721504</v>
      </c>
      <c r="P483">
        <v>0.25312934631432499</v>
      </c>
      <c r="Q483">
        <v>0.74493927000000004</v>
      </c>
      <c r="R483">
        <v>0.57924263600000003</v>
      </c>
      <c r="S483">
        <v>9.0361444999999999E-2</v>
      </c>
      <c r="U483">
        <v>2.6999998283386302</v>
      </c>
      <c r="V483">
        <v>3.3815219656626399</v>
      </c>
      <c r="W483">
        <v>3.5775435409119898</v>
      </c>
      <c r="X483">
        <v>5.8249320983886701</v>
      </c>
    </row>
    <row r="484" spans="1:24" x14ac:dyDescent="0.45">
      <c r="A484">
        <v>2003</v>
      </c>
      <c r="B484" t="s">
        <v>185</v>
      </c>
      <c r="C484" t="s">
        <v>44</v>
      </c>
      <c r="D484">
        <v>12</v>
      </c>
      <c r="E484">
        <v>15</v>
      </c>
      <c r="F484">
        <v>0</v>
      </c>
      <c r="G484">
        <v>31</v>
      </c>
      <c r="H484">
        <v>31</v>
      </c>
      <c r="I484">
        <f t="shared" si="23"/>
        <v>27</v>
      </c>
      <c r="J484" s="2">
        <f t="shared" si="24"/>
        <v>0.87096774193548387</v>
      </c>
      <c r="K484">
        <v>192.2</v>
      </c>
      <c r="L484" s="1">
        <f t="shared" si="22"/>
        <v>6.1999999999999993</v>
      </c>
      <c r="M484">
        <v>5.2318341862680002</v>
      </c>
      <c r="N484">
        <v>2.8027683140721402</v>
      </c>
      <c r="O484">
        <v>1.12110732562885</v>
      </c>
      <c r="P484">
        <v>0.30046948356807501</v>
      </c>
      <c r="Q484">
        <v>0.59822149999999996</v>
      </c>
      <c r="R484">
        <v>0.48919752999999999</v>
      </c>
      <c r="S484">
        <v>0.134078212</v>
      </c>
      <c r="U484">
        <v>5.7456750438478998</v>
      </c>
      <c r="V484">
        <v>4.5003801969565496</v>
      </c>
      <c r="W484">
        <v>4.2356770336114797</v>
      </c>
      <c r="X484">
        <v>2.3032906055450399</v>
      </c>
    </row>
    <row r="485" spans="1:24" x14ac:dyDescent="0.45">
      <c r="A485">
        <v>2003</v>
      </c>
      <c r="B485" t="s">
        <v>208</v>
      </c>
      <c r="C485" t="s">
        <v>105</v>
      </c>
      <c r="D485">
        <v>15</v>
      </c>
      <c r="E485">
        <v>9</v>
      </c>
      <c r="F485">
        <v>0</v>
      </c>
      <c r="G485">
        <v>26</v>
      </c>
      <c r="H485">
        <v>26</v>
      </c>
      <c r="I485">
        <f t="shared" si="23"/>
        <v>24</v>
      </c>
      <c r="J485" s="2">
        <f t="shared" si="24"/>
        <v>0.92307692307692313</v>
      </c>
      <c r="K485">
        <v>186.2</v>
      </c>
      <c r="L485" s="1">
        <f t="shared" si="22"/>
        <v>7.161538461538461</v>
      </c>
      <c r="M485">
        <v>6.1714284032704896</v>
      </c>
      <c r="N485">
        <v>1.92857137602202</v>
      </c>
      <c r="O485">
        <v>0.72321426600826</v>
      </c>
      <c r="P485">
        <v>0.29359430604982201</v>
      </c>
      <c r="Q485">
        <v>0.77611940000000001</v>
      </c>
      <c r="R485">
        <v>0.55653710199999995</v>
      </c>
      <c r="S485">
        <v>0.105633802</v>
      </c>
      <c r="U485">
        <v>3.1339284860357899</v>
      </c>
      <c r="V485">
        <v>3.3797362641412301</v>
      </c>
      <c r="W485">
        <v>3.4442935679725699</v>
      </c>
      <c r="X485">
        <v>4.5477018356323198</v>
      </c>
    </row>
    <row r="486" spans="1:24" x14ac:dyDescent="0.45">
      <c r="A486">
        <v>2003</v>
      </c>
      <c r="B486" t="s">
        <v>64</v>
      </c>
      <c r="C486" t="s">
        <v>105</v>
      </c>
      <c r="D486">
        <v>14</v>
      </c>
      <c r="E486">
        <v>12</v>
      </c>
      <c r="F486">
        <v>0</v>
      </c>
      <c r="G486">
        <v>35</v>
      </c>
      <c r="H486">
        <v>35</v>
      </c>
      <c r="I486">
        <f t="shared" si="23"/>
        <v>26</v>
      </c>
      <c r="J486" s="2">
        <f t="shared" si="24"/>
        <v>0.74285714285714288</v>
      </c>
      <c r="K486">
        <v>231.2</v>
      </c>
      <c r="L486" s="1">
        <f t="shared" si="22"/>
        <v>6.605714285714285</v>
      </c>
      <c r="M486">
        <v>5.6719426950992098</v>
      </c>
      <c r="N486">
        <v>3.4187051860871902</v>
      </c>
      <c r="O486">
        <v>0.73812952881428096</v>
      </c>
      <c r="P486">
        <v>0.239255014326647</v>
      </c>
      <c r="Q486">
        <v>0.71823203999999996</v>
      </c>
      <c r="R486">
        <v>0.39341916999999998</v>
      </c>
      <c r="S486">
        <v>6.4406778999999997E-2</v>
      </c>
      <c r="U486">
        <v>3.3021584183796699</v>
      </c>
      <c r="V486">
        <v>4.0545436155699202</v>
      </c>
      <c r="W486">
        <v>4.8450783233347403</v>
      </c>
      <c r="X486">
        <v>4.4052381515502903</v>
      </c>
    </row>
    <row r="487" spans="1:24" x14ac:dyDescent="0.45">
      <c r="A487">
        <v>2003</v>
      </c>
      <c r="B487" t="s">
        <v>66</v>
      </c>
      <c r="C487" t="s">
        <v>67</v>
      </c>
      <c r="D487">
        <v>14</v>
      </c>
      <c r="E487">
        <v>9</v>
      </c>
      <c r="F487">
        <v>0</v>
      </c>
      <c r="G487">
        <v>32</v>
      </c>
      <c r="H487">
        <v>32</v>
      </c>
      <c r="I487">
        <f t="shared" si="23"/>
        <v>23</v>
      </c>
      <c r="J487" s="2">
        <f t="shared" si="24"/>
        <v>0.71875</v>
      </c>
      <c r="K487">
        <v>193</v>
      </c>
      <c r="L487" s="1">
        <f t="shared" si="22"/>
        <v>6.03125</v>
      </c>
      <c r="M487">
        <v>6.6683932551730196</v>
      </c>
      <c r="N487">
        <v>3.5440411705814601</v>
      </c>
      <c r="O487">
        <v>0.93264241331091202</v>
      </c>
      <c r="P487">
        <v>0.30833333333333302</v>
      </c>
      <c r="Q487">
        <v>0.72900763000000002</v>
      </c>
      <c r="R487">
        <v>0.49917898100000002</v>
      </c>
      <c r="S487">
        <v>0.11904761899999999</v>
      </c>
      <c r="U487">
        <v>4.43005146322683</v>
      </c>
      <c r="V487">
        <v>4.2180503915161403</v>
      </c>
      <c r="W487">
        <v>4.14013012851344</v>
      </c>
      <c r="X487">
        <v>2.3463816642761199</v>
      </c>
    </row>
    <row r="488" spans="1:24" x14ac:dyDescent="0.45">
      <c r="A488">
        <v>2003</v>
      </c>
      <c r="B488" t="s">
        <v>68</v>
      </c>
      <c r="C488" t="s">
        <v>67</v>
      </c>
      <c r="D488">
        <v>14</v>
      </c>
      <c r="E488">
        <v>12</v>
      </c>
      <c r="F488">
        <v>0</v>
      </c>
      <c r="G488">
        <v>32</v>
      </c>
      <c r="H488">
        <v>32</v>
      </c>
      <c r="I488">
        <f t="shared" si="23"/>
        <v>26</v>
      </c>
      <c r="J488" s="2">
        <f t="shared" si="24"/>
        <v>0.8125</v>
      </c>
      <c r="K488">
        <v>208.2</v>
      </c>
      <c r="L488" s="1">
        <f t="shared" si="22"/>
        <v>6.5062499999999996</v>
      </c>
      <c r="M488">
        <v>5.7364220048909003</v>
      </c>
      <c r="N488">
        <v>2.6741215361145501</v>
      </c>
      <c r="O488">
        <v>0.94888183539548798</v>
      </c>
      <c r="P488">
        <v>0.270606531881804</v>
      </c>
      <c r="Q488">
        <v>0.74013158000000001</v>
      </c>
      <c r="R488">
        <v>0.46739130400000001</v>
      </c>
      <c r="S488">
        <v>0.102325581</v>
      </c>
      <c r="U488">
        <v>3.6230033715100398</v>
      </c>
      <c r="V488">
        <v>4.2487744434223798</v>
      </c>
      <c r="W488">
        <v>4.38052645894716</v>
      </c>
      <c r="X488">
        <v>2.6585512161254798</v>
      </c>
    </row>
    <row r="489" spans="1:24" x14ac:dyDescent="0.45">
      <c r="A489">
        <v>2003</v>
      </c>
      <c r="B489" t="s">
        <v>69</v>
      </c>
      <c r="C489" t="s">
        <v>67</v>
      </c>
      <c r="D489">
        <v>16</v>
      </c>
      <c r="E489">
        <v>10</v>
      </c>
      <c r="F489">
        <v>0</v>
      </c>
      <c r="G489">
        <v>33</v>
      </c>
      <c r="H489">
        <v>33</v>
      </c>
      <c r="I489">
        <f t="shared" si="23"/>
        <v>26</v>
      </c>
      <c r="J489" s="2">
        <f t="shared" si="24"/>
        <v>0.78787878787878785</v>
      </c>
      <c r="K489">
        <v>200</v>
      </c>
      <c r="L489" s="1">
        <f t="shared" si="22"/>
        <v>6.0606060606060606</v>
      </c>
      <c r="M489">
        <v>7.9649993923187701</v>
      </c>
      <c r="N489">
        <v>3.5099997322082701</v>
      </c>
      <c r="O489">
        <v>1.2149999073028599</v>
      </c>
      <c r="P489">
        <v>0.26512455516014199</v>
      </c>
      <c r="Q489">
        <v>0.71557156</v>
      </c>
      <c r="R489">
        <v>0.39826086900000002</v>
      </c>
      <c r="S489">
        <v>0.124423963</v>
      </c>
      <c r="U489">
        <v>4.2299996772766297</v>
      </c>
      <c r="V489">
        <v>4.2765218929290798</v>
      </c>
      <c r="W489">
        <v>4.1035642039573696</v>
      </c>
      <c r="X489">
        <v>2.5334117412567099</v>
      </c>
    </row>
    <row r="490" spans="1:24" x14ac:dyDescent="0.45">
      <c r="A490">
        <v>2003</v>
      </c>
      <c r="B490" t="s">
        <v>209</v>
      </c>
      <c r="C490" t="s">
        <v>99</v>
      </c>
      <c r="D490">
        <v>10</v>
      </c>
      <c r="E490">
        <v>9</v>
      </c>
      <c r="F490">
        <v>0</v>
      </c>
      <c r="G490">
        <v>31</v>
      </c>
      <c r="H490">
        <v>31</v>
      </c>
      <c r="I490">
        <f t="shared" si="23"/>
        <v>19</v>
      </c>
      <c r="J490" s="2">
        <f t="shared" si="24"/>
        <v>0.61290322580645162</v>
      </c>
      <c r="K490">
        <v>197.1</v>
      </c>
      <c r="L490" s="1">
        <f t="shared" si="22"/>
        <v>6.3580645161290317</v>
      </c>
      <c r="M490">
        <v>6.70439206469747</v>
      </c>
      <c r="N490">
        <v>3.4662163055578699</v>
      </c>
      <c r="O490">
        <v>1.0945946228077501</v>
      </c>
      <c r="P490">
        <v>0.25301204819277101</v>
      </c>
      <c r="Q490">
        <v>0.8030853</v>
      </c>
      <c r="R490">
        <v>0.51369863000000004</v>
      </c>
      <c r="S490">
        <v>0.13259668499999999</v>
      </c>
      <c r="U490">
        <v>3.2837838684232499</v>
      </c>
      <c r="V490">
        <v>4.3845625633301699</v>
      </c>
      <c r="W490">
        <v>4.1408973554728297</v>
      </c>
      <c r="X490">
        <v>2.13636970520019</v>
      </c>
    </row>
    <row r="491" spans="1:24" x14ac:dyDescent="0.45">
      <c r="A491">
        <v>2003</v>
      </c>
      <c r="B491" t="s">
        <v>232</v>
      </c>
      <c r="C491" t="s">
        <v>73</v>
      </c>
      <c r="D491">
        <v>9</v>
      </c>
      <c r="E491">
        <v>12</v>
      </c>
      <c r="F491">
        <v>0</v>
      </c>
      <c r="G491">
        <v>31</v>
      </c>
      <c r="H491">
        <v>31</v>
      </c>
      <c r="I491">
        <f t="shared" si="23"/>
        <v>21</v>
      </c>
      <c r="J491" s="2">
        <f t="shared" si="24"/>
        <v>0.67741935483870963</v>
      </c>
      <c r="K491">
        <v>183</v>
      </c>
      <c r="L491" s="1">
        <f t="shared" si="22"/>
        <v>5.903225806451613</v>
      </c>
      <c r="M491">
        <v>7.1803278688524497</v>
      </c>
      <c r="N491">
        <v>3.3442622950819598</v>
      </c>
      <c r="O491">
        <v>0.98360655737704905</v>
      </c>
      <c r="P491">
        <v>0.27919708029196999</v>
      </c>
      <c r="Q491">
        <v>0.71363635999999997</v>
      </c>
      <c r="R491">
        <v>0.44202898499999999</v>
      </c>
      <c r="S491">
        <v>0.103626943</v>
      </c>
      <c r="U491">
        <v>4.0819672131147504</v>
      </c>
      <c r="V491">
        <v>4.0861667966582003</v>
      </c>
      <c r="W491">
        <v>4.2031830565444102</v>
      </c>
      <c r="X491">
        <v>2.5123088359832701</v>
      </c>
    </row>
    <row r="492" spans="1:24" x14ac:dyDescent="0.45">
      <c r="A492">
        <v>2003</v>
      </c>
      <c r="B492" t="s">
        <v>210</v>
      </c>
      <c r="C492" t="s">
        <v>73</v>
      </c>
      <c r="D492">
        <v>10</v>
      </c>
      <c r="E492">
        <v>15</v>
      </c>
      <c r="F492">
        <v>0</v>
      </c>
      <c r="G492">
        <v>33</v>
      </c>
      <c r="H492">
        <v>33</v>
      </c>
      <c r="I492">
        <f t="shared" si="23"/>
        <v>25</v>
      </c>
      <c r="J492" s="2">
        <f t="shared" si="24"/>
        <v>0.75757575757575757</v>
      </c>
      <c r="K492">
        <v>210.2</v>
      </c>
      <c r="L492" s="1">
        <f t="shared" si="22"/>
        <v>6.3696969696969692</v>
      </c>
      <c r="M492">
        <v>4.9556960828830299</v>
      </c>
      <c r="N492">
        <v>2.4351265234856299</v>
      </c>
      <c r="O492">
        <v>1.15348098480898</v>
      </c>
      <c r="P492">
        <v>0.265973254086181</v>
      </c>
      <c r="Q492">
        <v>0.71126164000000003</v>
      </c>
      <c r="R492">
        <v>0.49486049900000001</v>
      </c>
      <c r="S492">
        <v>0.12676056299999999</v>
      </c>
      <c r="U492">
        <v>4.1867087596770398</v>
      </c>
      <c r="V492">
        <v>4.5647497989985801</v>
      </c>
      <c r="W492">
        <v>4.3728639439730497</v>
      </c>
      <c r="X492">
        <v>1.83507311344146</v>
      </c>
    </row>
    <row r="493" spans="1:24" x14ac:dyDescent="0.45">
      <c r="A493">
        <v>2003</v>
      </c>
      <c r="B493" t="s">
        <v>72</v>
      </c>
      <c r="C493" t="s">
        <v>73</v>
      </c>
      <c r="D493">
        <v>12</v>
      </c>
      <c r="E493">
        <v>11</v>
      </c>
      <c r="F493">
        <v>0</v>
      </c>
      <c r="G493">
        <v>32</v>
      </c>
      <c r="H493">
        <v>32</v>
      </c>
      <c r="I493">
        <f t="shared" si="23"/>
        <v>23</v>
      </c>
      <c r="J493" s="2">
        <f t="shared" si="24"/>
        <v>0.71875</v>
      </c>
      <c r="K493">
        <v>194.2</v>
      </c>
      <c r="L493" s="1">
        <f t="shared" si="22"/>
        <v>6.0687499999999996</v>
      </c>
      <c r="M493">
        <v>7.2123291440116697</v>
      </c>
      <c r="N493">
        <v>3.79109608851895</v>
      </c>
      <c r="O493">
        <v>1.5256850112332301</v>
      </c>
      <c r="P493">
        <v>0.25454545454545402</v>
      </c>
      <c r="Q493">
        <v>0.77746740999999997</v>
      </c>
      <c r="R493">
        <v>0.39367310999999999</v>
      </c>
      <c r="S493">
        <v>0.147982062</v>
      </c>
      <c r="U493">
        <v>4.1147262424169098</v>
      </c>
      <c r="V493">
        <v>4.9887138710122203</v>
      </c>
      <c r="W493">
        <v>4.4552741885222096</v>
      </c>
      <c r="X493">
        <v>0.81048667430877597</v>
      </c>
    </row>
    <row r="494" spans="1:24" x14ac:dyDescent="0.45">
      <c r="A494">
        <v>2003</v>
      </c>
      <c r="B494" t="s">
        <v>211</v>
      </c>
      <c r="C494" t="s">
        <v>47</v>
      </c>
      <c r="D494">
        <v>13</v>
      </c>
      <c r="E494">
        <v>9</v>
      </c>
      <c r="F494">
        <v>0</v>
      </c>
      <c r="G494">
        <v>32</v>
      </c>
      <c r="H494">
        <v>32</v>
      </c>
      <c r="I494">
        <f t="shared" si="23"/>
        <v>22</v>
      </c>
      <c r="J494" s="2">
        <f t="shared" si="24"/>
        <v>0.6875</v>
      </c>
      <c r="K494">
        <v>197.1</v>
      </c>
      <c r="L494" s="1">
        <f t="shared" si="22"/>
        <v>6.1593749999999998</v>
      </c>
      <c r="M494">
        <v>5.1081086347537301</v>
      </c>
      <c r="N494">
        <v>2.46283809175626</v>
      </c>
      <c r="O494">
        <v>1.4138514971193299</v>
      </c>
      <c r="P494">
        <v>0.31194029850746202</v>
      </c>
      <c r="Q494">
        <v>0.71205008000000003</v>
      </c>
      <c r="R494">
        <v>0.46627565900000001</v>
      </c>
      <c r="S494">
        <v>0.13901345200000001</v>
      </c>
      <c r="U494">
        <v>5.0168924091331197</v>
      </c>
      <c r="V494">
        <v>4.8355762279669499</v>
      </c>
      <c r="W494">
        <v>4.4411019334201898</v>
      </c>
      <c r="X494">
        <v>1.32587683200836</v>
      </c>
    </row>
    <row r="495" spans="1:24" x14ac:dyDescent="0.45">
      <c r="A495">
        <v>2003</v>
      </c>
      <c r="B495" t="s">
        <v>212</v>
      </c>
      <c r="C495" t="s">
        <v>121</v>
      </c>
      <c r="D495">
        <v>11</v>
      </c>
      <c r="E495">
        <v>13</v>
      </c>
      <c r="F495">
        <v>0</v>
      </c>
      <c r="G495">
        <v>32</v>
      </c>
      <c r="H495">
        <v>32</v>
      </c>
      <c r="I495">
        <f t="shared" si="23"/>
        <v>24</v>
      </c>
      <c r="J495" s="2">
        <f t="shared" si="24"/>
        <v>0.75</v>
      </c>
      <c r="K495">
        <v>212</v>
      </c>
      <c r="L495" s="1">
        <f t="shared" si="22"/>
        <v>6.625</v>
      </c>
      <c r="M495">
        <v>4.2028301886792399</v>
      </c>
      <c r="N495">
        <v>2.5896226415094299</v>
      </c>
      <c r="O495">
        <v>1.4433962264150899</v>
      </c>
      <c r="P495">
        <v>0.244807121661721</v>
      </c>
      <c r="Q495">
        <v>0.79494127999999997</v>
      </c>
      <c r="R495">
        <v>0.34252539900000001</v>
      </c>
      <c r="S495">
        <v>0.111111111</v>
      </c>
      <c r="U495">
        <v>3.5660377358490498</v>
      </c>
      <c r="V495">
        <v>5.1730314218773001</v>
      </c>
      <c r="W495">
        <v>5.1927468515651398</v>
      </c>
      <c r="X495">
        <v>1.0476052761077801</v>
      </c>
    </row>
    <row r="496" spans="1:24" x14ac:dyDescent="0.45">
      <c r="A496">
        <v>2003</v>
      </c>
      <c r="B496" t="s">
        <v>187</v>
      </c>
      <c r="C496" t="s">
        <v>121</v>
      </c>
      <c r="D496">
        <v>12</v>
      </c>
      <c r="E496">
        <v>14</v>
      </c>
      <c r="F496">
        <v>0</v>
      </c>
      <c r="G496">
        <v>33</v>
      </c>
      <c r="H496">
        <v>33</v>
      </c>
      <c r="I496">
        <f t="shared" si="23"/>
        <v>26</v>
      </c>
      <c r="J496" s="2">
        <f t="shared" si="24"/>
        <v>0.78787878787878785</v>
      </c>
      <c r="K496">
        <v>201.1</v>
      </c>
      <c r="L496" s="1">
        <f t="shared" si="22"/>
        <v>6.0939393939393938</v>
      </c>
      <c r="M496">
        <v>6.4370857674763702</v>
      </c>
      <c r="N496">
        <v>3.1738408992418199</v>
      </c>
      <c r="O496">
        <v>1.3857615193872701</v>
      </c>
      <c r="P496">
        <v>0.27272727272727199</v>
      </c>
      <c r="Q496">
        <v>0.72037510999999999</v>
      </c>
      <c r="R496">
        <v>0.40952380900000002</v>
      </c>
      <c r="S496">
        <v>0.12970711200000001</v>
      </c>
      <c r="U496">
        <v>4.5149004341327297</v>
      </c>
      <c r="V496">
        <v>4.8245682549358504</v>
      </c>
      <c r="W496">
        <v>4.5538070264305697</v>
      </c>
      <c r="X496">
        <v>1.61918485164642</v>
      </c>
    </row>
    <row r="497" spans="1:24" x14ac:dyDescent="0.45">
      <c r="A497">
        <v>2003</v>
      </c>
      <c r="B497" t="s">
        <v>74</v>
      </c>
      <c r="C497" t="s">
        <v>121</v>
      </c>
      <c r="D497">
        <v>15</v>
      </c>
      <c r="E497">
        <v>13</v>
      </c>
      <c r="F497">
        <v>0</v>
      </c>
      <c r="G497">
        <v>32</v>
      </c>
      <c r="H497">
        <v>32</v>
      </c>
      <c r="I497">
        <f t="shared" si="23"/>
        <v>28</v>
      </c>
      <c r="J497" s="2">
        <f t="shared" si="24"/>
        <v>0.875</v>
      </c>
      <c r="K497">
        <v>186.1</v>
      </c>
      <c r="L497" s="1">
        <f t="shared" si="22"/>
        <v>5.8156249999999998</v>
      </c>
      <c r="M497">
        <v>6.2790699388390001</v>
      </c>
      <c r="N497">
        <v>3.0429338934373602</v>
      </c>
      <c r="O497">
        <v>1.44901613973207</v>
      </c>
      <c r="P497">
        <v>0.28085867620751298</v>
      </c>
      <c r="Q497">
        <v>0.73933649000000001</v>
      </c>
      <c r="R497">
        <v>0.36787564699999997</v>
      </c>
      <c r="S497">
        <v>0.13513513499999999</v>
      </c>
      <c r="U497">
        <v>4.58855110915158</v>
      </c>
      <c r="V497">
        <v>4.7918082613673398</v>
      </c>
      <c r="W497">
        <v>4.4359888083705998</v>
      </c>
      <c r="X497">
        <v>1.48413169384002</v>
      </c>
    </row>
    <row r="498" spans="1:24" x14ac:dyDescent="0.45">
      <c r="A498">
        <v>2003</v>
      </c>
      <c r="B498" t="s">
        <v>76</v>
      </c>
      <c r="C498" t="s">
        <v>121</v>
      </c>
      <c r="D498">
        <v>21</v>
      </c>
      <c r="E498">
        <v>7</v>
      </c>
      <c r="F498">
        <v>0</v>
      </c>
      <c r="G498">
        <v>33</v>
      </c>
      <c r="H498">
        <v>33</v>
      </c>
      <c r="I498">
        <f t="shared" si="23"/>
        <v>28</v>
      </c>
      <c r="J498" s="2">
        <f t="shared" si="24"/>
        <v>0.84848484848484851</v>
      </c>
      <c r="K498">
        <v>215</v>
      </c>
      <c r="L498" s="1">
        <f t="shared" si="22"/>
        <v>6.5151515151515156</v>
      </c>
      <c r="M498">
        <v>5.4</v>
      </c>
      <c r="N498">
        <v>2.7627906976744101</v>
      </c>
      <c r="O498">
        <v>0.79534883720930205</v>
      </c>
      <c r="P498">
        <v>0.266666666666666</v>
      </c>
      <c r="Q498">
        <v>0.77110389999999995</v>
      </c>
      <c r="R498">
        <v>0.38325991100000001</v>
      </c>
      <c r="S498">
        <v>6.5743943999999999E-2</v>
      </c>
      <c r="U498">
        <v>3.2651162790697601</v>
      </c>
      <c r="V498">
        <v>4.0129173367522402</v>
      </c>
      <c r="W498">
        <v>4.8240425069318196</v>
      </c>
      <c r="X498">
        <v>3.8258607387542698</v>
      </c>
    </row>
    <row r="499" spans="1:24" x14ac:dyDescent="0.45">
      <c r="A499">
        <v>2003</v>
      </c>
      <c r="B499" t="s">
        <v>213</v>
      </c>
      <c r="C499" t="s">
        <v>121</v>
      </c>
      <c r="D499">
        <v>16</v>
      </c>
      <c r="E499">
        <v>11</v>
      </c>
      <c r="F499">
        <v>0</v>
      </c>
      <c r="G499">
        <v>32</v>
      </c>
      <c r="H499">
        <v>32</v>
      </c>
      <c r="I499">
        <f t="shared" si="23"/>
        <v>27</v>
      </c>
      <c r="J499" s="2">
        <f t="shared" si="24"/>
        <v>0.84375</v>
      </c>
      <c r="K499">
        <v>211.2</v>
      </c>
      <c r="L499" s="1">
        <f t="shared" si="22"/>
        <v>6.6</v>
      </c>
      <c r="M499">
        <v>6.4204718238196801</v>
      </c>
      <c r="N499">
        <v>3.2314957523860599</v>
      </c>
      <c r="O499">
        <v>0.80787393809651598</v>
      </c>
      <c r="P499">
        <v>0.27115987460815</v>
      </c>
      <c r="Q499">
        <v>0.72756668999999996</v>
      </c>
      <c r="R499">
        <v>0.45384615299999997</v>
      </c>
      <c r="S499">
        <v>8.5201792999999998E-2</v>
      </c>
      <c r="U499">
        <v>3.7842516047678898</v>
      </c>
      <c r="V499">
        <v>3.93388410590588</v>
      </c>
      <c r="W499">
        <v>4.3031301203438801</v>
      </c>
      <c r="X499">
        <v>3.46504783630371</v>
      </c>
    </row>
    <row r="500" spans="1:24" x14ac:dyDescent="0.45">
      <c r="A500">
        <v>2003</v>
      </c>
      <c r="B500" t="s">
        <v>77</v>
      </c>
      <c r="C500" t="s">
        <v>233</v>
      </c>
      <c r="D500">
        <v>15</v>
      </c>
      <c r="E500">
        <v>10</v>
      </c>
      <c r="F500">
        <v>0</v>
      </c>
      <c r="G500">
        <v>33</v>
      </c>
      <c r="H500">
        <v>33</v>
      </c>
      <c r="I500">
        <f t="shared" si="23"/>
        <v>25</v>
      </c>
      <c r="J500" s="2">
        <f t="shared" si="24"/>
        <v>0.75757575757575757</v>
      </c>
      <c r="K500">
        <v>233.1</v>
      </c>
      <c r="L500" s="1">
        <f t="shared" si="22"/>
        <v>7.0636363636363635</v>
      </c>
      <c r="M500">
        <v>6.8657144353749802</v>
      </c>
      <c r="N500">
        <v>2.1985714764964799</v>
      </c>
      <c r="O500">
        <v>1.04142859412991</v>
      </c>
      <c r="P500">
        <v>0.28489208633093499</v>
      </c>
      <c r="Q500">
        <v>0.78678205999999995</v>
      </c>
      <c r="R500">
        <v>0.45403111699999998</v>
      </c>
      <c r="S500">
        <v>0.121621621</v>
      </c>
      <c r="U500">
        <v>3.2014286412141701</v>
      </c>
      <c r="V500">
        <v>3.8715220062255802</v>
      </c>
      <c r="W500">
        <v>3.7545176196810899</v>
      </c>
      <c r="X500">
        <v>4.3513646125793404</v>
      </c>
    </row>
    <row r="501" spans="1:24" x14ac:dyDescent="0.45">
      <c r="A501">
        <v>2003</v>
      </c>
      <c r="B501" t="s">
        <v>234</v>
      </c>
      <c r="C501" t="s">
        <v>128</v>
      </c>
      <c r="D501">
        <v>21</v>
      </c>
      <c r="E501">
        <v>7</v>
      </c>
      <c r="F501">
        <v>0</v>
      </c>
      <c r="G501">
        <v>34</v>
      </c>
      <c r="H501">
        <v>34</v>
      </c>
      <c r="I501">
        <f t="shared" si="23"/>
        <v>28</v>
      </c>
      <c r="J501" s="2">
        <f t="shared" si="24"/>
        <v>0.82352941176470584</v>
      </c>
      <c r="K501">
        <v>212.1</v>
      </c>
      <c r="L501" s="1">
        <f t="shared" si="22"/>
        <v>6.2382352941176471</v>
      </c>
      <c r="M501">
        <v>6.3155417525392696</v>
      </c>
      <c r="N501">
        <v>4.3233909983825898</v>
      </c>
      <c r="O501">
        <v>0.720565166397098</v>
      </c>
      <c r="P501">
        <v>0.25</v>
      </c>
      <c r="Q501">
        <v>0.70216049000000003</v>
      </c>
      <c r="R501">
        <v>0.41203703699999999</v>
      </c>
      <c r="S501">
        <v>7.4235807000000001E-2</v>
      </c>
      <c r="U501">
        <v>3.81475676327875</v>
      </c>
      <c r="V501">
        <v>4.1665298643967397</v>
      </c>
      <c r="W501">
        <v>4.6982678751099503</v>
      </c>
      <c r="X501">
        <v>2.9719533920288002</v>
      </c>
    </row>
    <row r="502" spans="1:24" x14ac:dyDescent="0.45">
      <c r="A502">
        <v>2003</v>
      </c>
      <c r="B502" t="s">
        <v>188</v>
      </c>
      <c r="C502" t="s">
        <v>65</v>
      </c>
      <c r="D502">
        <v>17</v>
      </c>
      <c r="E502">
        <v>5</v>
      </c>
      <c r="F502">
        <v>0</v>
      </c>
      <c r="G502">
        <v>29</v>
      </c>
      <c r="H502">
        <v>29</v>
      </c>
      <c r="I502">
        <f t="shared" si="23"/>
        <v>22</v>
      </c>
      <c r="J502" s="2">
        <f t="shared" si="24"/>
        <v>0.75862068965517238</v>
      </c>
      <c r="K502">
        <v>207.2</v>
      </c>
      <c r="L502" s="1">
        <f t="shared" si="22"/>
        <v>7.1448275862068957</v>
      </c>
      <c r="M502">
        <v>9.0144453447863793</v>
      </c>
      <c r="N502">
        <v>1.99357925894314</v>
      </c>
      <c r="O502">
        <v>0.60674151359139095</v>
      </c>
      <c r="P502">
        <v>0.25274725274725202</v>
      </c>
      <c r="Q502">
        <v>0.80152672000000003</v>
      </c>
      <c r="R502">
        <v>0.37043795600000001</v>
      </c>
      <c r="S502">
        <v>6.2222222000000001E-2</v>
      </c>
      <c r="U502">
        <v>2.34028869528108</v>
      </c>
      <c r="V502">
        <v>2.6414738720348501</v>
      </c>
      <c r="W502">
        <v>3.3448764719941999</v>
      </c>
      <c r="X502">
        <v>6.5763988494873002</v>
      </c>
    </row>
    <row r="503" spans="1:24" x14ac:dyDescent="0.45">
      <c r="A503">
        <v>2003</v>
      </c>
      <c r="B503" t="s">
        <v>150</v>
      </c>
      <c r="C503" t="s">
        <v>47</v>
      </c>
      <c r="D503">
        <v>11</v>
      </c>
      <c r="E503">
        <v>8</v>
      </c>
      <c r="F503">
        <v>0</v>
      </c>
      <c r="G503">
        <v>27</v>
      </c>
      <c r="H503">
        <v>27</v>
      </c>
      <c r="I503">
        <f t="shared" si="23"/>
        <v>19</v>
      </c>
      <c r="J503" s="2">
        <f t="shared" si="24"/>
        <v>0.70370370370370372</v>
      </c>
      <c r="K503">
        <v>172.1</v>
      </c>
      <c r="L503" s="1">
        <f t="shared" si="22"/>
        <v>6.3740740740740742</v>
      </c>
      <c r="M503">
        <v>6.2669247497595402</v>
      </c>
      <c r="N503">
        <v>2.0367505436718498</v>
      </c>
      <c r="O503">
        <v>1.04448745829325</v>
      </c>
      <c r="P503">
        <v>0.27692307692307599</v>
      </c>
      <c r="Q503">
        <v>0.73184358000000005</v>
      </c>
      <c r="R503">
        <v>0.46892655300000002</v>
      </c>
      <c r="S503">
        <v>0.10928961700000001</v>
      </c>
      <c r="U503">
        <v>3.76015484985572</v>
      </c>
      <c r="V503">
        <v>3.8961254950577899</v>
      </c>
      <c r="W503">
        <v>3.9357750545806698</v>
      </c>
      <c r="X503">
        <v>2.8305420875549299</v>
      </c>
    </row>
    <row r="504" spans="1:24" x14ac:dyDescent="0.45">
      <c r="A504">
        <v>2003</v>
      </c>
      <c r="B504" t="s">
        <v>255</v>
      </c>
      <c r="C504" t="s">
        <v>47</v>
      </c>
      <c r="D504">
        <v>7</v>
      </c>
      <c r="E504">
        <v>13</v>
      </c>
      <c r="F504">
        <v>0</v>
      </c>
      <c r="G504">
        <v>27</v>
      </c>
      <c r="H504">
        <v>27</v>
      </c>
      <c r="I504">
        <f t="shared" si="23"/>
        <v>20</v>
      </c>
      <c r="J504" s="2">
        <f t="shared" si="24"/>
        <v>0.7407407407407407</v>
      </c>
      <c r="K504">
        <v>165.1</v>
      </c>
      <c r="L504" s="1">
        <f t="shared" si="22"/>
        <v>6.1148148148148147</v>
      </c>
      <c r="M504">
        <v>4.6270162713763403</v>
      </c>
      <c r="N504">
        <v>3.1572581616450299</v>
      </c>
      <c r="O504">
        <v>1.5786290808225101</v>
      </c>
      <c r="P504">
        <v>0.24667931688804501</v>
      </c>
      <c r="Q504">
        <v>0.73105655999999997</v>
      </c>
      <c r="R504">
        <v>0.31433823500000002</v>
      </c>
      <c r="S504">
        <v>0.123931623</v>
      </c>
      <c r="U504">
        <v>4.6814517569219403</v>
      </c>
      <c r="V504">
        <v>5.5355543230128204</v>
      </c>
      <c r="W504">
        <v>5.3189991897685998</v>
      </c>
      <c r="X504">
        <v>0.111316241323947</v>
      </c>
    </row>
    <row r="505" spans="1:24" x14ac:dyDescent="0.45">
      <c r="A505">
        <v>2003</v>
      </c>
      <c r="B505" t="s">
        <v>151</v>
      </c>
      <c r="C505" t="s">
        <v>47</v>
      </c>
      <c r="D505">
        <v>18</v>
      </c>
      <c r="E505">
        <v>8</v>
      </c>
      <c r="F505">
        <v>0</v>
      </c>
      <c r="G505">
        <v>33</v>
      </c>
      <c r="H505">
        <v>33</v>
      </c>
      <c r="I505">
        <f t="shared" si="23"/>
        <v>26</v>
      </c>
      <c r="J505" s="2">
        <f t="shared" si="24"/>
        <v>0.78787878787878785</v>
      </c>
      <c r="K505">
        <v>220</v>
      </c>
      <c r="L505" s="1">
        <f t="shared" si="22"/>
        <v>6.666666666666667</v>
      </c>
      <c r="M505">
        <v>6.2590904749720799</v>
      </c>
      <c r="N505">
        <v>2.2499998439442099</v>
      </c>
      <c r="O505">
        <v>0.81818176143425903</v>
      </c>
      <c r="P505">
        <v>0.28245363766048498</v>
      </c>
      <c r="Q505">
        <v>0.71875</v>
      </c>
      <c r="R505">
        <v>0.37765205000000002</v>
      </c>
      <c r="S505">
        <v>7.3529411000000003E-2</v>
      </c>
      <c r="U505">
        <v>3.84545427874101</v>
      </c>
      <c r="V505">
        <v>3.7224310309039601</v>
      </c>
      <c r="W505">
        <v>4.3433589518530002</v>
      </c>
      <c r="X505">
        <v>4.4711589813232404</v>
      </c>
    </row>
    <row r="506" spans="1:24" x14ac:dyDescent="0.45">
      <c r="A506">
        <v>2003</v>
      </c>
      <c r="B506" t="s">
        <v>237</v>
      </c>
      <c r="C506" t="s">
        <v>71</v>
      </c>
      <c r="D506">
        <v>8</v>
      </c>
      <c r="E506">
        <v>10</v>
      </c>
      <c r="F506">
        <v>0</v>
      </c>
      <c r="G506">
        <v>28</v>
      </c>
      <c r="H506">
        <v>28</v>
      </c>
      <c r="I506">
        <f t="shared" si="23"/>
        <v>18</v>
      </c>
      <c r="J506" s="2">
        <f t="shared" si="24"/>
        <v>0.6428571428571429</v>
      </c>
      <c r="K506">
        <v>166.2</v>
      </c>
      <c r="L506" s="1">
        <f t="shared" si="22"/>
        <v>5.9357142857142851</v>
      </c>
      <c r="M506">
        <v>5.0219993869629604</v>
      </c>
      <c r="N506">
        <v>2.6999996704101901</v>
      </c>
      <c r="O506">
        <v>1.2959998417968901</v>
      </c>
      <c r="P506">
        <v>0.298561151079136</v>
      </c>
      <c r="Q506">
        <v>0.70290534000000005</v>
      </c>
      <c r="R506">
        <v>0.42226148400000002</v>
      </c>
      <c r="S506">
        <v>0.12903225800000001</v>
      </c>
      <c r="U506">
        <v>4.6439994331055301</v>
      </c>
      <c r="V506">
        <v>4.8135217703857602</v>
      </c>
      <c r="W506">
        <v>4.5687653066054397</v>
      </c>
      <c r="X506">
        <v>1.52674341201782</v>
      </c>
    </row>
    <row r="507" spans="1:24" x14ac:dyDescent="0.45">
      <c r="A507">
        <v>2003</v>
      </c>
      <c r="B507" t="s">
        <v>256</v>
      </c>
      <c r="C507" t="s">
        <v>170</v>
      </c>
      <c r="D507">
        <v>11</v>
      </c>
      <c r="E507">
        <v>10</v>
      </c>
      <c r="F507">
        <v>0</v>
      </c>
      <c r="G507">
        <v>28</v>
      </c>
      <c r="H507">
        <v>28</v>
      </c>
      <c r="I507">
        <f t="shared" si="23"/>
        <v>21</v>
      </c>
      <c r="J507" s="2">
        <f t="shared" si="24"/>
        <v>0.75</v>
      </c>
      <c r="K507">
        <v>178.2</v>
      </c>
      <c r="L507" s="1">
        <f t="shared" si="22"/>
        <v>6.3642857142857139</v>
      </c>
      <c r="M507">
        <v>6.4477604598133</v>
      </c>
      <c r="N507">
        <v>5.1380591164137197</v>
      </c>
      <c r="O507">
        <v>1.0074625718458201</v>
      </c>
      <c r="P507">
        <v>0.257633587786259</v>
      </c>
      <c r="Q507">
        <v>0.74898785000000001</v>
      </c>
      <c r="R507">
        <v>0.45454545400000002</v>
      </c>
      <c r="S507">
        <v>0.111111111</v>
      </c>
      <c r="U507">
        <v>4.2313428017524801</v>
      </c>
      <c r="V507">
        <v>5.0688351887588201</v>
      </c>
      <c r="W507">
        <v>5.0825961763066996</v>
      </c>
      <c r="X507">
        <v>0.99157238006591797</v>
      </c>
    </row>
    <row r="508" spans="1:24" x14ac:dyDescent="0.45">
      <c r="A508">
        <v>2003</v>
      </c>
      <c r="B508" t="s">
        <v>78</v>
      </c>
      <c r="C508" t="s">
        <v>115</v>
      </c>
      <c r="D508">
        <v>13</v>
      </c>
      <c r="E508">
        <v>8</v>
      </c>
      <c r="F508">
        <v>0</v>
      </c>
      <c r="G508">
        <v>31</v>
      </c>
      <c r="H508">
        <v>31</v>
      </c>
      <c r="I508">
        <f t="shared" si="23"/>
        <v>21</v>
      </c>
      <c r="J508" s="2">
        <f t="shared" si="24"/>
        <v>0.67741935483870963</v>
      </c>
      <c r="K508">
        <v>193.1</v>
      </c>
      <c r="L508" s="1">
        <f t="shared" si="22"/>
        <v>6.2290322580645157</v>
      </c>
      <c r="M508">
        <v>5.3534479941822903</v>
      </c>
      <c r="N508">
        <v>2.3275860844270801</v>
      </c>
      <c r="O508">
        <v>1.0241378771479099</v>
      </c>
      <c r="P508">
        <v>0.31317829457364299</v>
      </c>
      <c r="Q508">
        <v>0.69905212999999999</v>
      </c>
      <c r="R508">
        <v>0.39847328199999998</v>
      </c>
      <c r="S508">
        <v>0.10328638399999999</v>
      </c>
      <c r="U508">
        <v>4.5620687254770802</v>
      </c>
      <c r="V508">
        <v>4.2522115788590202</v>
      </c>
      <c r="W508">
        <v>4.3793290492324699</v>
      </c>
      <c r="X508">
        <v>2.5341272354125901</v>
      </c>
    </row>
    <row r="509" spans="1:24" x14ac:dyDescent="0.45">
      <c r="A509">
        <v>2003</v>
      </c>
      <c r="B509" t="s">
        <v>153</v>
      </c>
      <c r="C509" t="s">
        <v>44</v>
      </c>
      <c r="D509">
        <v>12</v>
      </c>
      <c r="E509">
        <v>8</v>
      </c>
      <c r="F509">
        <v>0</v>
      </c>
      <c r="G509">
        <v>26</v>
      </c>
      <c r="H509">
        <v>26</v>
      </c>
      <c r="I509">
        <f t="shared" si="23"/>
        <v>20</v>
      </c>
      <c r="J509" s="2">
        <f t="shared" si="24"/>
        <v>0.76923076923076927</v>
      </c>
      <c r="K509">
        <v>163</v>
      </c>
      <c r="L509" s="1">
        <f t="shared" si="22"/>
        <v>6.2692307692307692</v>
      </c>
      <c r="M509">
        <v>7.50920315694077</v>
      </c>
      <c r="N509">
        <v>3.8650310366606901</v>
      </c>
      <c r="O509">
        <v>0.66257674914183295</v>
      </c>
      <c r="P509">
        <v>0.31185031185031098</v>
      </c>
      <c r="Q509">
        <v>0.73028674000000005</v>
      </c>
      <c r="R509">
        <v>0.47204968899999999</v>
      </c>
      <c r="S509">
        <v>7.9470198000000006E-2</v>
      </c>
      <c r="U509">
        <v>3.9202457657558401</v>
      </c>
      <c r="V509">
        <v>3.7554484360514802</v>
      </c>
      <c r="W509">
        <v>4.1491517155222404</v>
      </c>
      <c r="X509">
        <v>3.2877717018127401</v>
      </c>
    </row>
    <row r="510" spans="1:24" x14ac:dyDescent="0.45">
      <c r="A510">
        <v>2003</v>
      </c>
      <c r="B510" t="s">
        <v>80</v>
      </c>
      <c r="C510" t="s">
        <v>44</v>
      </c>
      <c r="D510">
        <v>22</v>
      </c>
      <c r="E510">
        <v>7</v>
      </c>
      <c r="F510">
        <v>0</v>
      </c>
      <c r="G510">
        <v>36</v>
      </c>
      <c r="H510">
        <v>36</v>
      </c>
      <c r="I510">
        <f t="shared" si="23"/>
        <v>29</v>
      </c>
      <c r="J510" s="2">
        <f t="shared" si="24"/>
        <v>0.80555555555555558</v>
      </c>
      <c r="K510">
        <v>266</v>
      </c>
      <c r="L510" s="1">
        <f t="shared" si="22"/>
        <v>7.3888888888888893</v>
      </c>
      <c r="M510">
        <v>6.9022556390977403</v>
      </c>
      <c r="N510">
        <v>1.0827067669172901</v>
      </c>
      <c r="O510">
        <v>0.87969924812029998</v>
      </c>
      <c r="P510">
        <v>0.28375</v>
      </c>
      <c r="Q510">
        <v>0.71040373000000001</v>
      </c>
      <c r="R510">
        <v>0.58404907900000003</v>
      </c>
      <c r="S510">
        <v>0.14285714199999999</v>
      </c>
      <c r="U510">
        <v>3.2481203007518702</v>
      </c>
      <c r="V510">
        <v>3.2307701082157898</v>
      </c>
      <c r="W510">
        <v>2.9577431798541398</v>
      </c>
      <c r="X510">
        <v>7.0328350067138601</v>
      </c>
    </row>
    <row r="511" spans="1:24" x14ac:dyDescent="0.45">
      <c r="A511">
        <v>2003</v>
      </c>
      <c r="B511" t="s">
        <v>214</v>
      </c>
      <c r="C511" t="s">
        <v>37</v>
      </c>
      <c r="D511">
        <v>21</v>
      </c>
      <c r="E511">
        <v>9</v>
      </c>
      <c r="F511">
        <v>0</v>
      </c>
      <c r="G511">
        <v>34</v>
      </c>
      <c r="H511">
        <v>34</v>
      </c>
      <c r="I511">
        <f t="shared" si="23"/>
        <v>30</v>
      </c>
      <c r="J511" s="2">
        <f t="shared" si="24"/>
        <v>0.88235294117647056</v>
      </c>
      <c r="K511">
        <v>226.1</v>
      </c>
      <c r="L511" s="1">
        <f t="shared" si="22"/>
        <v>6.6499999999999995</v>
      </c>
      <c r="M511">
        <v>8.2312225708372395</v>
      </c>
      <c r="N511">
        <v>2.2268041737530702</v>
      </c>
      <c r="O511">
        <v>0.67599412417503901</v>
      </c>
      <c r="P511">
        <v>0.283227848101265</v>
      </c>
      <c r="Q511">
        <v>0.78505457999999995</v>
      </c>
      <c r="R511">
        <v>0.46411483199999998</v>
      </c>
      <c r="S511">
        <v>8.6734693000000002E-2</v>
      </c>
      <c r="U511">
        <v>2.9027982979281099</v>
      </c>
      <c r="V511">
        <v>3.05361329916258</v>
      </c>
      <c r="W511">
        <v>3.3398649376723601</v>
      </c>
      <c r="X511">
        <v>6.9047064781188903</v>
      </c>
    </row>
    <row r="512" spans="1:24" x14ac:dyDescent="0.45">
      <c r="A512">
        <v>2003</v>
      </c>
      <c r="B512" t="s">
        <v>82</v>
      </c>
      <c r="C512" t="s">
        <v>221</v>
      </c>
      <c r="D512">
        <v>10</v>
      </c>
      <c r="E512">
        <v>16</v>
      </c>
      <c r="F512">
        <v>0</v>
      </c>
      <c r="G512">
        <v>33</v>
      </c>
      <c r="H512">
        <v>33</v>
      </c>
      <c r="I512">
        <f t="shared" si="23"/>
        <v>26</v>
      </c>
      <c r="J512" s="2">
        <f t="shared" si="24"/>
        <v>0.78787878787878785</v>
      </c>
      <c r="K512">
        <v>204</v>
      </c>
      <c r="L512" s="1">
        <f t="shared" si="22"/>
        <v>6.1818181818181817</v>
      </c>
      <c r="M512">
        <v>6.6617647058823497</v>
      </c>
      <c r="N512">
        <v>2.9117647058823501</v>
      </c>
      <c r="O512">
        <v>1.3676470588235199</v>
      </c>
      <c r="P512">
        <v>0.306220095693779</v>
      </c>
      <c r="Q512">
        <v>0.71205008000000003</v>
      </c>
      <c r="R512">
        <v>0.3828125</v>
      </c>
      <c r="S512">
        <v>0.13596491199999999</v>
      </c>
      <c r="U512">
        <v>4.6323529411764701</v>
      </c>
      <c r="V512">
        <v>4.6442670859542501</v>
      </c>
      <c r="W512">
        <v>4.2984219784537903</v>
      </c>
      <c r="X512">
        <v>1.8492501974105799</v>
      </c>
    </row>
    <row r="513" spans="1:24" x14ac:dyDescent="0.45">
      <c r="A513">
        <v>2003</v>
      </c>
      <c r="B513" t="s">
        <v>216</v>
      </c>
      <c r="C513" t="s">
        <v>79</v>
      </c>
      <c r="D513">
        <v>9</v>
      </c>
      <c r="E513">
        <v>21</v>
      </c>
      <c r="F513">
        <v>0</v>
      </c>
      <c r="G513">
        <v>33</v>
      </c>
      <c r="H513">
        <v>33</v>
      </c>
      <c r="I513">
        <f t="shared" si="23"/>
        <v>30</v>
      </c>
      <c r="J513" s="2">
        <f t="shared" si="24"/>
        <v>0.90909090909090906</v>
      </c>
      <c r="K513">
        <v>193.1</v>
      </c>
      <c r="L513" s="1">
        <f t="shared" si="22"/>
        <v>5.8515151515151516</v>
      </c>
      <c r="M513">
        <v>4.0500001065484401</v>
      </c>
      <c r="N513">
        <v>2.32758626813128</v>
      </c>
      <c r="O513">
        <v>1.58275866232927</v>
      </c>
      <c r="P513">
        <v>0.29491017964071797</v>
      </c>
      <c r="Q513">
        <v>0.65451532999999995</v>
      </c>
      <c r="R513">
        <v>0.44331395299999998</v>
      </c>
      <c r="S513">
        <v>0.16113743999999999</v>
      </c>
      <c r="U513">
        <v>5.7258622196029698</v>
      </c>
      <c r="V513">
        <v>5.3177289446128801</v>
      </c>
      <c r="W513">
        <v>4.6228660223565301</v>
      </c>
      <c r="X513">
        <v>0.43162229657173101</v>
      </c>
    </row>
    <row r="514" spans="1:24" x14ac:dyDescent="0.45">
      <c r="A514">
        <v>2003</v>
      </c>
      <c r="B514" t="s">
        <v>257</v>
      </c>
      <c r="C514" t="s">
        <v>88</v>
      </c>
      <c r="D514">
        <v>8</v>
      </c>
      <c r="E514">
        <v>11</v>
      </c>
      <c r="F514">
        <v>0</v>
      </c>
      <c r="G514">
        <v>27</v>
      </c>
      <c r="H514">
        <v>27</v>
      </c>
      <c r="I514">
        <f t="shared" si="23"/>
        <v>19</v>
      </c>
      <c r="J514" s="2">
        <f t="shared" si="24"/>
        <v>0.70370370370370372</v>
      </c>
      <c r="K514">
        <v>165.1</v>
      </c>
      <c r="L514" s="1">
        <f t="shared" si="22"/>
        <v>6.1148148148148147</v>
      </c>
      <c r="M514">
        <v>4.6270158443441103</v>
      </c>
      <c r="N514">
        <v>2.55846758451968</v>
      </c>
      <c r="O514">
        <v>1.36088701304238</v>
      </c>
      <c r="P514">
        <v>0.27683615819209001</v>
      </c>
      <c r="Q514">
        <v>0.65625</v>
      </c>
      <c r="R514">
        <v>0.47069597000000002</v>
      </c>
      <c r="S514">
        <v>0.14285714199999999</v>
      </c>
      <c r="U514">
        <v>4.6814513248658098</v>
      </c>
      <c r="V514">
        <v>4.96700573979754</v>
      </c>
      <c r="W514">
        <v>4.5446354788110197</v>
      </c>
      <c r="X514">
        <v>1.01470494270324</v>
      </c>
    </row>
    <row r="515" spans="1:24" x14ac:dyDescent="0.45">
      <c r="A515">
        <v>2003</v>
      </c>
      <c r="B515" t="s">
        <v>89</v>
      </c>
      <c r="C515" t="s">
        <v>25</v>
      </c>
      <c r="D515">
        <v>10</v>
      </c>
      <c r="E515">
        <v>9</v>
      </c>
      <c r="F515">
        <v>0</v>
      </c>
      <c r="G515">
        <v>28</v>
      </c>
      <c r="H515">
        <v>28</v>
      </c>
      <c r="I515">
        <f t="shared" si="23"/>
        <v>19</v>
      </c>
      <c r="J515" s="2">
        <f t="shared" si="24"/>
        <v>0.6785714285714286</v>
      </c>
      <c r="K515">
        <v>179.2</v>
      </c>
      <c r="L515" s="1">
        <f t="shared" ref="L515:L578" si="25">K515/H515</f>
        <v>6.3999999999999995</v>
      </c>
      <c r="M515">
        <v>8.5658631937094594</v>
      </c>
      <c r="N515">
        <v>3.3562154033832301</v>
      </c>
      <c r="O515">
        <v>0.60111320657610201</v>
      </c>
      <c r="P515">
        <v>0.265010351966873</v>
      </c>
      <c r="Q515">
        <v>0.76279527999999996</v>
      </c>
      <c r="R515">
        <v>0.637316561</v>
      </c>
      <c r="S515">
        <v>0.15384615300000001</v>
      </c>
      <c r="U515">
        <v>2.8552877312364799</v>
      </c>
      <c r="V515">
        <v>3.3320785912030901</v>
      </c>
      <c r="W515">
        <v>3.09682109935199</v>
      </c>
      <c r="X515">
        <v>4.3060874938964799</v>
      </c>
    </row>
    <row r="516" spans="1:24" x14ac:dyDescent="0.45">
      <c r="A516">
        <v>2002</v>
      </c>
      <c r="B516" t="s">
        <v>258</v>
      </c>
      <c r="C516" t="s">
        <v>221</v>
      </c>
      <c r="D516">
        <v>14</v>
      </c>
      <c r="E516">
        <v>12</v>
      </c>
      <c r="F516">
        <v>0</v>
      </c>
      <c r="G516">
        <v>32</v>
      </c>
      <c r="H516">
        <v>32</v>
      </c>
      <c r="I516">
        <f t="shared" ref="I516:I579" si="26">SUM(D516:E516)</f>
        <v>26</v>
      </c>
      <c r="J516" s="2">
        <f t="shared" ref="J516:J579" si="27">I516/H516</f>
        <v>0.8125</v>
      </c>
      <c r="K516">
        <v>188.1</v>
      </c>
      <c r="L516" s="1">
        <f t="shared" si="25"/>
        <v>5.8781249999999998</v>
      </c>
      <c r="M516">
        <v>6.30796426105523</v>
      </c>
      <c r="N516">
        <v>3.05840691445102</v>
      </c>
      <c r="O516">
        <v>1.0991149848808299</v>
      </c>
      <c r="P516">
        <v>0.29525483304042099</v>
      </c>
      <c r="Q516">
        <v>0.75282855000000004</v>
      </c>
      <c r="R516">
        <v>0.352839931</v>
      </c>
      <c r="S516">
        <v>8.5820894999999994E-2</v>
      </c>
      <c r="U516">
        <v>3.9185838591403699</v>
      </c>
      <c r="V516">
        <v>4.2788885586864298</v>
      </c>
      <c r="W516">
        <v>4.6722491189853796</v>
      </c>
      <c r="X516">
        <v>2.6206302642822199</v>
      </c>
    </row>
    <row r="517" spans="1:24" x14ac:dyDescent="0.45">
      <c r="A517">
        <v>2002</v>
      </c>
      <c r="B517" t="s">
        <v>174</v>
      </c>
      <c r="C517" t="s">
        <v>221</v>
      </c>
      <c r="D517">
        <v>15</v>
      </c>
      <c r="E517">
        <v>9</v>
      </c>
      <c r="F517">
        <v>0</v>
      </c>
      <c r="G517">
        <v>32</v>
      </c>
      <c r="H517">
        <v>32</v>
      </c>
      <c r="I517">
        <f t="shared" si="26"/>
        <v>24</v>
      </c>
      <c r="J517" s="2">
        <f t="shared" si="27"/>
        <v>0.75</v>
      </c>
      <c r="K517">
        <v>217.1</v>
      </c>
      <c r="L517" s="1">
        <f t="shared" si="25"/>
        <v>6.7843749999999998</v>
      </c>
      <c r="M517">
        <v>6.70858958506106</v>
      </c>
      <c r="N517">
        <v>2.81595118385279</v>
      </c>
      <c r="O517">
        <v>1.65644187285458</v>
      </c>
      <c r="P517">
        <v>0.23832528180354201</v>
      </c>
      <c r="Q517">
        <v>0.8</v>
      </c>
      <c r="R517">
        <v>0.42089093700000002</v>
      </c>
      <c r="S517">
        <v>0.15564202299999999</v>
      </c>
      <c r="U517">
        <v>3.7684052607441698</v>
      </c>
      <c r="V517">
        <v>4.8715838517273804</v>
      </c>
      <c r="W517">
        <v>4.1251258295294102</v>
      </c>
      <c r="X517">
        <v>1.6192884445190401</v>
      </c>
    </row>
    <row r="518" spans="1:24" x14ac:dyDescent="0.45">
      <c r="A518">
        <v>2002</v>
      </c>
      <c r="B518" t="s">
        <v>141</v>
      </c>
      <c r="C518" t="s">
        <v>221</v>
      </c>
      <c r="D518">
        <v>18</v>
      </c>
      <c r="E518">
        <v>6</v>
      </c>
      <c r="F518">
        <v>0</v>
      </c>
      <c r="G518">
        <v>32</v>
      </c>
      <c r="H518">
        <v>32</v>
      </c>
      <c r="I518">
        <f t="shared" si="26"/>
        <v>24</v>
      </c>
      <c r="J518" s="2">
        <f t="shared" si="27"/>
        <v>0.75</v>
      </c>
      <c r="K518">
        <v>206</v>
      </c>
      <c r="L518" s="1">
        <f t="shared" si="25"/>
        <v>6.4375</v>
      </c>
      <c r="M518">
        <v>6.07281598380494</v>
      </c>
      <c r="N518">
        <v>2.5776700938452599</v>
      </c>
      <c r="O518">
        <v>0.83009714886542296</v>
      </c>
      <c r="P518">
        <v>0.259493670886075</v>
      </c>
      <c r="Q518">
        <v>0.77838828000000004</v>
      </c>
      <c r="R518">
        <v>0.30889235500000001</v>
      </c>
      <c r="S518">
        <v>6.0509554E-2</v>
      </c>
      <c r="U518">
        <v>3.1456313009637098</v>
      </c>
      <c r="V518">
        <v>3.7145017107196701</v>
      </c>
      <c r="W518">
        <v>4.6374121107483397</v>
      </c>
      <c r="X518">
        <v>4.2328538894653303</v>
      </c>
    </row>
    <row r="519" spans="1:24" x14ac:dyDescent="0.45">
      <c r="A519">
        <v>2002</v>
      </c>
      <c r="B519" t="s">
        <v>142</v>
      </c>
      <c r="C519" t="s">
        <v>25</v>
      </c>
      <c r="D519">
        <v>8</v>
      </c>
      <c r="E519">
        <v>9</v>
      </c>
      <c r="F519">
        <v>0</v>
      </c>
      <c r="G519">
        <v>29</v>
      </c>
      <c r="H519">
        <v>29</v>
      </c>
      <c r="I519">
        <f t="shared" si="26"/>
        <v>17</v>
      </c>
      <c r="J519" s="2">
        <f t="shared" si="27"/>
        <v>0.58620689655172409</v>
      </c>
      <c r="K519">
        <v>176.2</v>
      </c>
      <c r="L519" s="1">
        <f t="shared" si="25"/>
        <v>6.0758620689655167</v>
      </c>
      <c r="M519">
        <v>5.4509432392928403</v>
      </c>
      <c r="N519">
        <v>3.2603772646237501</v>
      </c>
      <c r="O519">
        <v>0.611320737116954</v>
      </c>
      <c r="P519">
        <v>0.27336860670194002</v>
      </c>
      <c r="Q519">
        <v>0.63868612999999996</v>
      </c>
      <c r="R519">
        <v>0.50796460099999996</v>
      </c>
      <c r="S519">
        <v>7.3170731000000003E-2</v>
      </c>
      <c r="U519">
        <v>4.3301885545784202</v>
      </c>
      <c r="V519">
        <v>3.8054706726535898</v>
      </c>
      <c r="W519">
        <v>4.2147412289220503</v>
      </c>
      <c r="X519">
        <v>3.0771296024322501</v>
      </c>
    </row>
    <row r="520" spans="1:24" x14ac:dyDescent="0.45">
      <c r="A520">
        <v>2002</v>
      </c>
      <c r="B520" t="s">
        <v>259</v>
      </c>
      <c r="C520" t="s">
        <v>25</v>
      </c>
      <c r="D520">
        <v>10</v>
      </c>
      <c r="E520">
        <v>12</v>
      </c>
      <c r="F520">
        <v>0</v>
      </c>
      <c r="G520">
        <v>30</v>
      </c>
      <c r="H520">
        <v>30</v>
      </c>
      <c r="I520">
        <f t="shared" si="26"/>
        <v>22</v>
      </c>
      <c r="J520" s="2">
        <f t="shared" si="27"/>
        <v>0.73333333333333328</v>
      </c>
      <c r="K520">
        <v>175.2</v>
      </c>
      <c r="L520" s="1">
        <f t="shared" si="25"/>
        <v>5.84</v>
      </c>
      <c r="M520">
        <v>6.1480074121230501</v>
      </c>
      <c r="N520">
        <v>2.45920296484922</v>
      </c>
      <c r="O520">
        <v>1.5882352481317901</v>
      </c>
      <c r="P520">
        <v>0.27289377289377198</v>
      </c>
      <c r="Q520">
        <v>0.73452256000000005</v>
      </c>
      <c r="R520">
        <v>0.32490974700000003</v>
      </c>
      <c r="S520">
        <v>0.12015503800000001</v>
      </c>
      <c r="U520">
        <v>4.5085387688902401</v>
      </c>
      <c r="V520">
        <v>4.8121692936125999</v>
      </c>
      <c r="W520">
        <v>4.5626165803697099</v>
      </c>
      <c r="X520">
        <v>1.5100222826003999</v>
      </c>
    </row>
    <row r="521" spans="1:24" x14ac:dyDescent="0.45">
      <c r="A521">
        <v>2002</v>
      </c>
      <c r="B521" t="s">
        <v>24</v>
      </c>
      <c r="C521" t="s">
        <v>25</v>
      </c>
      <c r="D521">
        <v>24</v>
      </c>
      <c r="E521">
        <v>5</v>
      </c>
      <c r="F521">
        <v>0</v>
      </c>
      <c r="G521">
        <v>35</v>
      </c>
      <c r="H521">
        <v>35</v>
      </c>
      <c r="I521">
        <f t="shared" si="26"/>
        <v>29</v>
      </c>
      <c r="J521" s="2">
        <f t="shared" si="27"/>
        <v>0.82857142857142863</v>
      </c>
      <c r="K521">
        <v>260</v>
      </c>
      <c r="L521" s="1">
        <f t="shared" si="25"/>
        <v>7.4285714285714288</v>
      </c>
      <c r="M521">
        <v>11.561538461538399</v>
      </c>
      <c r="N521">
        <v>2.4576923076922998</v>
      </c>
      <c r="O521">
        <v>0.9</v>
      </c>
      <c r="P521">
        <v>0.28934010152284201</v>
      </c>
      <c r="Q521">
        <v>0.82992641</v>
      </c>
      <c r="R521">
        <v>0.46611570200000002</v>
      </c>
      <c r="S521">
        <v>0.125</v>
      </c>
      <c r="U521">
        <v>2.3192307692307601</v>
      </c>
      <c r="V521">
        <v>2.6620744705200199</v>
      </c>
      <c r="W521">
        <v>2.4757547974586398</v>
      </c>
      <c r="X521">
        <v>8.1491727828979492</v>
      </c>
    </row>
    <row r="522" spans="1:24" x14ac:dyDescent="0.45">
      <c r="A522">
        <v>2002</v>
      </c>
      <c r="B522" t="s">
        <v>175</v>
      </c>
      <c r="C522" t="s">
        <v>25</v>
      </c>
      <c r="D522">
        <v>23</v>
      </c>
      <c r="E522">
        <v>7</v>
      </c>
      <c r="F522">
        <v>0</v>
      </c>
      <c r="G522">
        <v>35</v>
      </c>
      <c r="H522">
        <v>35</v>
      </c>
      <c r="I522">
        <f t="shared" si="26"/>
        <v>30</v>
      </c>
      <c r="J522" s="2">
        <f t="shared" si="27"/>
        <v>0.8571428571428571</v>
      </c>
      <c r="K522">
        <v>258.10000000000002</v>
      </c>
      <c r="L522" s="1">
        <f t="shared" si="25"/>
        <v>7.3742857142857146</v>
      </c>
      <c r="M522">
        <v>10.9741944126602</v>
      </c>
      <c r="N522">
        <v>1.1496775098977301</v>
      </c>
      <c r="O522">
        <v>0.97548394779201897</v>
      </c>
      <c r="P522">
        <v>0.295886075949367</v>
      </c>
      <c r="Q522">
        <v>0.75070822000000004</v>
      </c>
      <c r="R522">
        <v>0.41705426299999998</v>
      </c>
      <c r="S522">
        <v>0.11965811899999999</v>
      </c>
      <c r="U522">
        <v>3.1354841179029198</v>
      </c>
      <c r="V522">
        <v>2.3504615191266098</v>
      </c>
      <c r="W522">
        <v>2.2024027808709401</v>
      </c>
      <c r="X522">
        <v>9.3647432327270508</v>
      </c>
    </row>
    <row r="523" spans="1:24" x14ac:dyDescent="0.45">
      <c r="A523">
        <v>2002</v>
      </c>
      <c r="B523" t="s">
        <v>143</v>
      </c>
      <c r="C523" t="s">
        <v>128</v>
      </c>
      <c r="D523">
        <v>18</v>
      </c>
      <c r="E523">
        <v>11</v>
      </c>
      <c r="F523">
        <v>0</v>
      </c>
      <c r="G523">
        <v>36</v>
      </c>
      <c r="H523">
        <v>36</v>
      </c>
      <c r="I523">
        <f t="shared" si="26"/>
        <v>29</v>
      </c>
      <c r="J523" s="2">
        <f t="shared" si="27"/>
        <v>0.80555555555555558</v>
      </c>
      <c r="K523">
        <v>224.2</v>
      </c>
      <c r="L523" s="1">
        <f t="shared" si="25"/>
        <v>6.2277777777777779</v>
      </c>
      <c r="M523">
        <v>5.0875366312780503</v>
      </c>
      <c r="N523">
        <v>3.1246287971628899</v>
      </c>
      <c r="O523">
        <v>0.84124621462077998</v>
      </c>
      <c r="P523">
        <v>0.269230769230769</v>
      </c>
      <c r="Q523">
        <v>0.79144786</v>
      </c>
      <c r="R523">
        <v>0.40086206800000002</v>
      </c>
      <c r="S523">
        <v>8.045977E-2</v>
      </c>
      <c r="U523">
        <v>2.9643914229494102</v>
      </c>
      <c r="V523">
        <v>4.1950120443293102</v>
      </c>
      <c r="W523">
        <v>4.5971108506334897</v>
      </c>
      <c r="X523">
        <v>2.87047171592712</v>
      </c>
    </row>
    <row r="524" spans="1:24" x14ac:dyDescent="0.45">
      <c r="A524">
        <v>2002</v>
      </c>
      <c r="B524" t="s">
        <v>26</v>
      </c>
      <c r="C524" t="s">
        <v>128</v>
      </c>
      <c r="D524">
        <v>16</v>
      </c>
      <c r="E524">
        <v>6</v>
      </c>
      <c r="F524">
        <v>0</v>
      </c>
      <c r="G524">
        <v>34</v>
      </c>
      <c r="H524">
        <v>34</v>
      </c>
      <c r="I524">
        <f t="shared" si="26"/>
        <v>22</v>
      </c>
      <c r="J524" s="2">
        <f t="shared" si="27"/>
        <v>0.6470588235294118</v>
      </c>
      <c r="K524">
        <v>199.1</v>
      </c>
      <c r="L524" s="1">
        <f t="shared" si="25"/>
        <v>5.8558823529411761</v>
      </c>
      <c r="M524">
        <v>5.3277589254342796</v>
      </c>
      <c r="N524">
        <v>2.03177247156392</v>
      </c>
      <c r="O524">
        <v>0.632106991153219</v>
      </c>
      <c r="P524">
        <v>0.28169014084506999</v>
      </c>
      <c r="Q524">
        <v>0.78782452999999997</v>
      </c>
      <c r="R524">
        <v>0.56101426300000001</v>
      </c>
      <c r="S524">
        <v>8.9171974000000001E-2</v>
      </c>
      <c r="U524">
        <v>2.6187289633490498</v>
      </c>
      <c r="V524">
        <v>3.4286296306569199</v>
      </c>
      <c r="W524">
        <v>3.6120398093991999</v>
      </c>
      <c r="X524">
        <v>3.95011210441589</v>
      </c>
    </row>
    <row r="525" spans="1:24" x14ac:dyDescent="0.45">
      <c r="A525">
        <v>2002</v>
      </c>
      <c r="B525" t="s">
        <v>30</v>
      </c>
      <c r="C525" t="s">
        <v>128</v>
      </c>
      <c r="D525">
        <v>17</v>
      </c>
      <c r="E525">
        <v>8</v>
      </c>
      <c r="F525">
        <v>0</v>
      </c>
      <c r="G525">
        <v>34</v>
      </c>
      <c r="H525">
        <v>34</v>
      </c>
      <c r="I525">
        <f t="shared" si="26"/>
        <v>25</v>
      </c>
      <c r="J525" s="2">
        <f t="shared" si="27"/>
        <v>0.73529411764705888</v>
      </c>
      <c r="K525">
        <v>213</v>
      </c>
      <c r="L525" s="1">
        <f t="shared" si="25"/>
        <v>6.2647058823529411</v>
      </c>
      <c r="M525">
        <v>7.4366191855689898</v>
      </c>
      <c r="N525">
        <v>2.6619716402889</v>
      </c>
      <c r="O525">
        <v>0.676056289597181</v>
      </c>
      <c r="P525">
        <v>0.27317073170731698</v>
      </c>
      <c r="Q525">
        <v>0.74376611999999998</v>
      </c>
      <c r="R525">
        <v>0.44246353300000002</v>
      </c>
      <c r="S525">
        <v>7.9601989999999997E-2</v>
      </c>
      <c r="U525">
        <v>3.2535208936864302</v>
      </c>
      <c r="V525">
        <v>3.28601810928533</v>
      </c>
      <c r="W525">
        <v>3.6231644801721199</v>
      </c>
      <c r="X525">
        <v>4.6218266487121502</v>
      </c>
    </row>
    <row r="526" spans="1:24" x14ac:dyDescent="0.45">
      <c r="A526">
        <v>2002</v>
      </c>
      <c r="B526" t="s">
        <v>260</v>
      </c>
      <c r="C526" t="s">
        <v>128</v>
      </c>
      <c r="D526">
        <v>12</v>
      </c>
      <c r="E526">
        <v>6</v>
      </c>
      <c r="F526">
        <v>0</v>
      </c>
      <c r="G526">
        <v>29</v>
      </c>
      <c r="H526">
        <v>29</v>
      </c>
      <c r="I526">
        <f t="shared" si="26"/>
        <v>18</v>
      </c>
      <c r="J526" s="2">
        <f t="shared" si="27"/>
        <v>0.62068965517241381</v>
      </c>
      <c r="K526">
        <v>175</v>
      </c>
      <c r="L526" s="1">
        <f t="shared" si="25"/>
        <v>6.0344827586206895</v>
      </c>
      <c r="M526">
        <v>5.5028566630461198</v>
      </c>
      <c r="N526">
        <v>4.5771424580476996</v>
      </c>
      <c r="O526">
        <v>0.977142771942768</v>
      </c>
      <c r="P526">
        <v>0.22970297029702899</v>
      </c>
      <c r="Q526">
        <v>0.75712880999999999</v>
      </c>
      <c r="R526">
        <v>0.42549019599999999</v>
      </c>
      <c r="S526">
        <v>9.6938775000000005E-2</v>
      </c>
      <c r="U526">
        <v>3.4971425522162201</v>
      </c>
      <c r="V526">
        <v>4.7792171692206002</v>
      </c>
      <c r="W526">
        <v>4.9269410426256099</v>
      </c>
      <c r="X526">
        <v>1.0539922714233301</v>
      </c>
    </row>
    <row r="527" spans="1:24" x14ac:dyDescent="0.45">
      <c r="A527">
        <v>2002</v>
      </c>
      <c r="B527" t="s">
        <v>176</v>
      </c>
      <c r="C527" t="s">
        <v>95</v>
      </c>
      <c r="D527">
        <v>14</v>
      </c>
      <c r="E527">
        <v>9</v>
      </c>
      <c r="F527">
        <v>0</v>
      </c>
      <c r="G527">
        <v>28</v>
      </c>
      <c r="H527">
        <v>28</v>
      </c>
      <c r="I527">
        <f t="shared" si="26"/>
        <v>23</v>
      </c>
      <c r="J527" s="2">
        <f t="shared" si="27"/>
        <v>0.8214285714285714</v>
      </c>
      <c r="K527">
        <v>181.2</v>
      </c>
      <c r="L527" s="1">
        <f t="shared" si="25"/>
        <v>6.4714285714285706</v>
      </c>
      <c r="M527">
        <v>6.0935778110447298</v>
      </c>
      <c r="N527">
        <v>2.8238531319475602</v>
      </c>
      <c r="O527">
        <v>1.08990822636572</v>
      </c>
      <c r="P527">
        <v>0.25966850828729199</v>
      </c>
      <c r="Q527">
        <v>0.74534160999999999</v>
      </c>
      <c r="R527">
        <v>0.40215439800000002</v>
      </c>
      <c r="S527">
        <v>0.10328638399999999</v>
      </c>
      <c r="U527">
        <v>3.7155962262467899</v>
      </c>
      <c r="V527">
        <v>4.1895973719319199</v>
      </c>
      <c r="W527">
        <v>4.2474912439664898</v>
      </c>
      <c r="X527">
        <v>2.77311015129089</v>
      </c>
    </row>
    <row r="528" spans="1:24" x14ac:dyDescent="0.45">
      <c r="A528">
        <v>2002</v>
      </c>
      <c r="B528" t="s">
        <v>220</v>
      </c>
      <c r="C528" t="s">
        <v>95</v>
      </c>
      <c r="D528">
        <v>7</v>
      </c>
      <c r="E528">
        <v>9</v>
      </c>
      <c r="F528">
        <v>0</v>
      </c>
      <c r="G528">
        <v>28</v>
      </c>
      <c r="H528">
        <v>28</v>
      </c>
      <c r="I528">
        <f t="shared" si="26"/>
        <v>16</v>
      </c>
      <c r="J528" s="2">
        <f t="shared" si="27"/>
        <v>0.5714285714285714</v>
      </c>
      <c r="K528">
        <v>176</v>
      </c>
      <c r="L528" s="1">
        <f t="shared" si="25"/>
        <v>6.2857142857142856</v>
      </c>
      <c r="M528">
        <v>6.1363631043552802</v>
      </c>
      <c r="N528">
        <v>3.2215906297865202</v>
      </c>
      <c r="O528">
        <v>1.3295453392769701</v>
      </c>
      <c r="P528">
        <v>0.27809523809523801</v>
      </c>
      <c r="Q528">
        <v>0.76271186000000002</v>
      </c>
      <c r="R528">
        <v>0.462246777</v>
      </c>
      <c r="S528">
        <v>0.15294117600000001</v>
      </c>
      <c r="U528">
        <v>4.0909087362368499</v>
      </c>
      <c r="V528">
        <v>4.6268470534608497</v>
      </c>
      <c r="W528">
        <v>4.05103499812365</v>
      </c>
      <c r="X528">
        <v>1.6725875139236399</v>
      </c>
    </row>
    <row r="529" spans="1:24" x14ac:dyDescent="0.45">
      <c r="A529">
        <v>2002</v>
      </c>
      <c r="B529" t="s">
        <v>241</v>
      </c>
      <c r="C529" t="s">
        <v>35</v>
      </c>
      <c r="D529">
        <v>13</v>
      </c>
      <c r="E529">
        <v>8</v>
      </c>
      <c r="F529">
        <v>0</v>
      </c>
      <c r="G529">
        <v>29</v>
      </c>
      <c r="H529">
        <v>29</v>
      </c>
      <c r="I529">
        <f t="shared" si="26"/>
        <v>21</v>
      </c>
      <c r="J529" s="2">
        <f t="shared" si="27"/>
        <v>0.72413793103448276</v>
      </c>
      <c r="K529">
        <v>173</v>
      </c>
      <c r="L529" s="1">
        <f t="shared" si="25"/>
        <v>5.9655172413793105</v>
      </c>
      <c r="M529">
        <v>6.4508664830496398</v>
      </c>
      <c r="N529">
        <v>2.6011558399393699</v>
      </c>
      <c r="O529">
        <v>1.3005779199696801</v>
      </c>
      <c r="P529">
        <v>0.31464737793851699</v>
      </c>
      <c r="Q529">
        <v>0.73873873999999995</v>
      </c>
      <c r="R529">
        <v>0.41052631499999997</v>
      </c>
      <c r="S529">
        <v>0.12562814</v>
      </c>
      <c r="U529">
        <v>4.5260111614945098</v>
      </c>
      <c r="V529">
        <v>4.4129413945750899</v>
      </c>
      <c r="W529">
        <v>4.1356465134026497</v>
      </c>
      <c r="X529">
        <v>1.79762291908264</v>
      </c>
    </row>
    <row r="530" spans="1:24" x14ac:dyDescent="0.45">
      <c r="A530">
        <v>2002</v>
      </c>
      <c r="B530" t="s">
        <v>32</v>
      </c>
      <c r="C530" t="s">
        <v>35</v>
      </c>
      <c r="D530">
        <v>21</v>
      </c>
      <c r="E530">
        <v>8</v>
      </c>
      <c r="F530">
        <v>0</v>
      </c>
      <c r="G530">
        <v>32</v>
      </c>
      <c r="H530">
        <v>32</v>
      </c>
      <c r="I530">
        <f t="shared" si="26"/>
        <v>29</v>
      </c>
      <c r="J530" s="2">
        <f t="shared" si="27"/>
        <v>0.90625</v>
      </c>
      <c r="K530">
        <v>219.2</v>
      </c>
      <c r="L530" s="1">
        <f t="shared" si="25"/>
        <v>6.85</v>
      </c>
      <c r="M530">
        <v>5.20333863246326</v>
      </c>
      <c r="N530">
        <v>1.9666161760491001</v>
      </c>
      <c r="O530">
        <v>0.49165404401227703</v>
      </c>
      <c r="P530">
        <v>0.235114503816793</v>
      </c>
      <c r="Q530">
        <v>0.76959847000000003</v>
      </c>
      <c r="R530">
        <v>0.66972476999999997</v>
      </c>
      <c r="S530">
        <v>9.5238094999999995E-2</v>
      </c>
      <c r="U530">
        <v>2.5811837310644501</v>
      </c>
      <c r="V530">
        <v>3.3353673557886001</v>
      </c>
      <c r="W530">
        <v>3.4237041648543398</v>
      </c>
      <c r="X530">
        <v>4.6499691009521396</v>
      </c>
    </row>
    <row r="531" spans="1:24" x14ac:dyDescent="0.45">
      <c r="A531">
        <v>2002</v>
      </c>
      <c r="B531" t="s">
        <v>196</v>
      </c>
      <c r="C531" t="s">
        <v>35</v>
      </c>
      <c r="D531">
        <v>20</v>
      </c>
      <c r="E531">
        <v>4</v>
      </c>
      <c r="F531">
        <v>0</v>
      </c>
      <c r="G531">
        <v>30</v>
      </c>
      <c r="H531">
        <v>30</v>
      </c>
      <c r="I531">
        <f t="shared" si="26"/>
        <v>24</v>
      </c>
      <c r="J531" s="2">
        <f t="shared" si="27"/>
        <v>0.8</v>
      </c>
      <c r="K531">
        <v>199.1</v>
      </c>
      <c r="L531" s="1">
        <f t="shared" si="25"/>
        <v>6.6366666666666667</v>
      </c>
      <c r="M531">
        <v>10.7909710010511</v>
      </c>
      <c r="N531">
        <v>1.8060202512219501</v>
      </c>
      <c r="O531">
        <v>0.58695658164713405</v>
      </c>
      <c r="P531">
        <v>0.27291666666666597</v>
      </c>
      <c r="Q531">
        <v>0.75774335999999998</v>
      </c>
      <c r="R531">
        <v>0.42181069900000001</v>
      </c>
      <c r="S531">
        <v>7.3863635999999996E-2</v>
      </c>
      <c r="U531">
        <v>2.2575253140274398</v>
      </c>
      <c r="V531">
        <v>2.2396663700312298</v>
      </c>
      <c r="W531">
        <v>2.6209858333312099</v>
      </c>
      <c r="X531">
        <v>7.3964390754699698</v>
      </c>
    </row>
    <row r="532" spans="1:24" x14ac:dyDescent="0.45">
      <c r="A532">
        <v>2002</v>
      </c>
      <c r="B532" t="s">
        <v>36</v>
      </c>
      <c r="C532" t="s">
        <v>37</v>
      </c>
      <c r="D532">
        <v>19</v>
      </c>
      <c r="E532">
        <v>12</v>
      </c>
      <c r="F532">
        <v>0</v>
      </c>
      <c r="G532">
        <v>34</v>
      </c>
      <c r="H532">
        <v>34</v>
      </c>
      <c r="I532">
        <f t="shared" si="26"/>
        <v>31</v>
      </c>
      <c r="J532" s="2">
        <f t="shared" si="27"/>
        <v>0.91176470588235292</v>
      </c>
      <c r="K532">
        <v>239</v>
      </c>
      <c r="L532" s="1">
        <f t="shared" si="25"/>
        <v>7.0294117647058822</v>
      </c>
      <c r="M532">
        <v>5.04602510460251</v>
      </c>
      <c r="N532">
        <v>2.2970711297071098</v>
      </c>
      <c r="O532">
        <v>0.94142259414225904</v>
      </c>
      <c r="P532">
        <v>0.27726675427069603</v>
      </c>
      <c r="Q532">
        <v>0.74716981000000005</v>
      </c>
      <c r="R532">
        <v>0.46344647500000002</v>
      </c>
      <c r="S532">
        <v>0.103734439</v>
      </c>
      <c r="U532">
        <v>3.5774058577405801</v>
      </c>
      <c r="V532">
        <v>4.0039154747041197</v>
      </c>
      <c r="W532">
        <v>4.0478326231989401</v>
      </c>
      <c r="X532">
        <v>4.27280473709106</v>
      </c>
    </row>
    <row r="533" spans="1:24" x14ac:dyDescent="0.45">
      <c r="A533">
        <v>2002</v>
      </c>
      <c r="B533" t="s">
        <v>38</v>
      </c>
      <c r="C533" t="s">
        <v>37</v>
      </c>
      <c r="D533">
        <v>12</v>
      </c>
      <c r="E533">
        <v>12</v>
      </c>
      <c r="F533">
        <v>0</v>
      </c>
      <c r="G533">
        <v>33</v>
      </c>
      <c r="H533">
        <v>33</v>
      </c>
      <c r="I533">
        <f t="shared" si="26"/>
        <v>24</v>
      </c>
      <c r="J533" s="2">
        <f t="shared" si="27"/>
        <v>0.72727272727272729</v>
      </c>
      <c r="K533">
        <v>192.2</v>
      </c>
      <c r="L533" s="1">
        <f t="shared" si="25"/>
        <v>5.8242424242424242</v>
      </c>
      <c r="M533">
        <v>5.23183377191791</v>
      </c>
      <c r="N533">
        <v>3.87716252740345</v>
      </c>
      <c r="O533">
        <v>1.07439443530457</v>
      </c>
      <c r="P533">
        <v>0.27500000000000002</v>
      </c>
      <c r="Q533">
        <v>0.69007264000000001</v>
      </c>
      <c r="R533">
        <v>0.42251223399999999</v>
      </c>
      <c r="S533">
        <v>0.102678571</v>
      </c>
      <c r="U533">
        <v>4.57785455042817</v>
      </c>
      <c r="V533">
        <v>4.7838737303842898</v>
      </c>
      <c r="W533">
        <v>4.8504679753882698</v>
      </c>
      <c r="X533">
        <v>2.2223844528198198</v>
      </c>
    </row>
    <row r="534" spans="1:24" x14ac:dyDescent="0.45">
      <c r="A534">
        <v>2002</v>
      </c>
      <c r="B534" t="s">
        <v>261</v>
      </c>
      <c r="C534" t="s">
        <v>37</v>
      </c>
      <c r="D534">
        <v>14</v>
      </c>
      <c r="E534">
        <v>12</v>
      </c>
      <c r="F534">
        <v>0</v>
      </c>
      <c r="G534">
        <v>33</v>
      </c>
      <c r="H534">
        <v>33</v>
      </c>
      <c r="I534">
        <f t="shared" si="26"/>
        <v>26</v>
      </c>
      <c r="J534" s="2">
        <f t="shared" si="27"/>
        <v>0.78787878787878785</v>
      </c>
      <c r="K534">
        <v>196.1</v>
      </c>
      <c r="L534" s="1">
        <f t="shared" si="25"/>
        <v>5.9424242424242424</v>
      </c>
      <c r="M534">
        <v>6.2342960619885099</v>
      </c>
      <c r="N534">
        <v>3.25466926765576</v>
      </c>
      <c r="O534">
        <v>1.46689319105612</v>
      </c>
      <c r="P534">
        <v>0.27540983606557301</v>
      </c>
      <c r="Q534">
        <v>0.65891473</v>
      </c>
      <c r="R534">
        <v>0.420545746</v>
      </c>
      <c r="S534">
        <v>0.14035087700000001</v>
      </c>
      <c r="U534">
        <v>5.1799665809169202</v>
      </c>
      <c r="V534">
        <v>4.87209164637434</v>
      </c>
      <c r="W534">
        <v>4.3698788261364596</v>
      </c>
      <c r="X534">
        <v>1.72302842140197</v>
      </c>
    </row>
    <row r="535" spans="1:24" x14ac:dyDescent="0.45">
      <c r="A535">
        <v>2002</v>
      </c>
      <c r="B535" t="s">
        <v>197</v>
      </c>
      <c r="C535" t="s">
        <v>29</v>
      </c>
      <c r="D535">
        <v>12</v>
      </c>
      <c r="E535">
        <v>11</v>
      </c>
      <c r="F535">
        <v>0</v>
      </c>
      <c r="G535">
        <v>32</v>
      </c>
      <c r="H535">
        <v>32</v>
      </c>
      <c r="I535">
        <f t="shared" si="26"/>
        <v>23</v>
      </c>
      <c r="J535" s="2">
        <f t="shared" si="27"/>
        <v>0.71875</v>
      </c>
      <c r="K535">
        <v>205</v>
      </c>
      <c r="L535" s="1">
        <f t="shared" si="25"/>
        <v>6.40625</v>
      </c>
      <c r="M535">
        <v>9.4390243902438993</v>
      </c>
      <c r="N535">
        <v>3.73170731707317</v>
      </c>
      <c r="O535">
        <v>0.79024390243902398</v>
      </c>
      <c r="P535">
        <v>0.26966292134831399</v>
      </c>
      <c r="Q535">
        <v>0.74187884000000004</v>
      </c>
      <c r="R535">
        <v>0.50187969899999996</v>
      </c>
      <c r="S535">
        <v>0.111111111</v>
      </c>
      <c r="U535">
        <v>3.5560975609756098</v>
      </c>
      <c r="V535">
        <v>3.3376842266175801</v>
      </c>
      <c r="W535">
        <v>3.29631967152037</v>
      </c>
      <c r="X535">
        <v>4.6830549240112296</v>
      </c>
    </row>
    <row r="536" spans="1:24" x14ac:dyDescent="0.45">
      <c r="A536">
        <v>2002</v>
      </c>
      <c r="B536" t="s">
        <v>243</v>
      </c>
      <c r="C536" t="s">
        <v>29</v>
      </c>
      <c r="D536">
        <v>12</v>
      </c>
      <c r="E536">
        <v>11</v>
      </c>
      <c r="F536">
        <v>0</v>
      </c>
      <c r="G536">
        <v>33</v>
      </c>
      <c r="H536">
        <v>33</v>
      </c>
      <c r="I536">
        <f t="shared" si="26"/>
        <v>23</v>
      </c>
      <c r="J536" s="2">
        <f t="shared" si="27"/>
        <v>0.69696969696969702</v>
      </c>
      <c r="K536">
        <v>213.2</v>
      </c>
      <c r="L536" s="1">
        <f t="shared" si="25"/>
        <v>6.46060606060606</v>
      </c>
      <c r="M536">
        <v>9.1404060513932208</v>
      </c>
      <c r="N536">
        <v>4.08580362665964</v>
      </c>
      <c r="O536">
        <v>0.92667711120115603</v>
      </c>
      <c r="P536">
        <v>0.27071823204419798</v>
      </c>
      <c r="Q536">
        <v>0.75636943000000001</v>
      </c>
      <c r="R536">
        <v>0.35045871499999998</v>
      </c>
      <c r="S536">
        <v>9.7777776999999996E-2</v>
      </c>
      <c r="U536">
        <v>3.6645867579318399</v>
      </c>
      <c r="V536">
        <v>3.85599026970901</v>
      </c>
      <c r="W536">
        <v>3.9833971023807999</v>
      </c>
      <c r="X536">
        <v>3.5696048736572199</v>
      </c>
    </row>
    <row r="537" spans="1:24" x14ac:dyDescent="0.45">
      <c r="A537">
        <v>2002</v>
      </c>
      <c r="B537" t="s">
        <v>244</v>
      </c>
      <c r="C537" t="s">
        <v>71</v>
      </c>
      <c r="D537">
        <v>7</v>
      </c>
      <c r="E537">
        <v>8</v>
      </c>
      <c r="F537">
        <v>0</v>
      </c>
      <c r="G537">
        <v>30</v>
      </c>
      <c r="H537">
        <v>30</v>
      </c>
      <c r="I537">
        <f t="shared" si="26"/>
        <v>15</v>
      </c>
      <c r="J537" s="2">
        <f t="shared" si="27"/>
        <v>0.5</v>
      </c>
      <c r="K537">
        <v>178</v>
      </c>
      <c r="L537" s="1">
        <f t="shared" si="25"/>
        <v>5.9333333333333336</v>
      </c>
      <c r="M537">
        <v>4.7022467879180203</v>
      </c>
      <c r="N537">
        <v>2.4775278775051901</v>
      </c>
      <c r="O537">
        <v>1.21348304204336</v>
      </c>
      <c r="P537">
        <v>0.26418439716311998</v>
      </c>
      <c r="Q537">
        <v>0.81371545999999995</v>
      </c>
      <c r="R537">
        <v>0.486772486</v>
      </c>
      <c r="S537">
        <v>0.134078212</v>
      </c>
      <c r="U537">
        <v>3.0337076051084</v>
      </c>
      <c r="V537">
        <v>4.6137597221901396</v>
      </c>
      <c r="W537">
        <v>4.2608719611629402</v>
      </c>
      <c r="X537">
        <v>1.5769289731979299</v>
      </c>
    </row>
    <row r="538" spans="1:24" x14ac:dyDescent="0.45">
      <c r="A538">
        <v>2002</v>
      </c>
      <c r="B538" t="s">
        <v>262</v>
      </c>
      <c r="C538" t="s">
        <v>71</v>
      </c>
      <c r="D538">
        <v>15</v>
      </c>
      <c r="E538">
        <v>10</v>
      </c>
      <c r="F538">
        <v>0</v>
      </c>
      <c r="G538">
        <v>34</v>
      </c>
      <c r="H538">
        <v>34</v>
      </c>
      <c r="I538">
        <f t="shared" si="26"/>
        <v>25</v>
      </c>
      <c r="J538" s="2">
        <f t="shared" si="27"/>
        <v>0.73529411764705888</v>
      </c>
      <c r="K538">
        <v>196.2</v>
      </c>
      <c r="L538" s="1">
        <f t="shared" si="25"/>
        <v>5.7705882352941176</v>
      </c>
      <c r="M538">
        <v>5.7661024405401697</v>
      </c>
      <c r="N538">
        <v>3.70678014034725</v>
      </c>
      <c r="O538">
        <v>0.96101707342336196</v>
      </c>
      <c r="P538">
        <v>0.30434782608695599</v>
      </c>
      <c r="Q538">
        <v>0.74452003</v>
      </c>
      <c r="R538">
        <v>0.45222929899999997</v>
      </c>
      <c r="S538">
        <v>0.10659898399999999</v>
      </c>
      <c r="U538">
        <v>4.1186446003858403</v>
      </c>
      <c r="V538">
        <v>4.3502102432426497</v>
      </c>
      <c r="W538">
        <v>4.3565345517315004</v>
      </c>
      <c r="X538">
        <v>2.1477305889129599</v>
      </c>
    </row>
    <row r="539" spans="1:24" x14ac:dyDescent="0.45">
      <c r="A539">
        <v>2002</v>
      </c>
      <c r="B539" t="s">
        <v>199</v>
      </c>
      <c r="C539" t="s">
        <v>27</v>
      </c>
      <c r="D539">
        <v>20</v>
      </c>
      <c r="E539">
        <v>8</v>
      </c>
      <c r="F539">
        <v>0</v>
      </c>
      <c r="G539">
        <v>33</v>
      </c>
      <c r="H539">
        <v>33</v>
      </c>
      <c r="I539">
        <f t="shared" si="26"/>
        <v>28</v>
      </c>
      <c r="J539" s="2">
        <f t="shared" si="27"/>
        <v>0.84848484848484851</v>
      </c>
      <c r="K539">
        <v>233.1</v>
      </c>
      <c r="L539" s="1">
        <f t="shared" si="25"/>
        <v>7.0636363636363635</v>
      </c>
      <c r="M539">
        <v>5.7471426065873201</v>
      </c>
      <c r="N539">
        <v>2.6999998822893398</v>
      </c>
      <c r="O539">
        <v>0.77142853779695597</v>
      </c>
      <c r="P539">
        <v>0.27448275862068899</v>
      </c>
      <c r="Q539">
        <v>0.78326996000000004</v>
      </c>
      <c r="R539">
        <v>0.46068965499999998</v>
      </c>
      <c r="S539">
        <v>8.1967212999999997E-2</v>
      </c>
      <c r="U539">
        <v>2.9314284436284299</v>
      </c>
      <c r="V539">
        <v>3.7249315801192302</v>
      </c>
      <c r="W539">
        <v>4.0663851354456702</v>
      </c>
      <c r="X539">
        <v>4.4363243579864502</v>
      </c>
    </row>
    <row r="540" spans="1:24" x14ac:dyDescent="0.45">
      <c r="A540">
        <v>2002</v>
      </c>
      <c r="B540" t="s">
        <v>263</v>
      </c>
      <c r="C540" t="s">
        <v>27</v>
      </c>
      <c r="D540">
        <v>11</v>
      </c>
      <c r="E540">
        <v>15</v>
      </c>
      <c r="F540">
        <v>0</v>
      </c>
      <c r="G540">
        <v>32</v>
      </c>
      <c r="H540">
        <v>32</v>
      </c>
      <c r="I540">
        <f t="shared" si="26"/>
        <v>26</v>
      </c>
      <c r="J540" s="2">
        <f t="shared" si="27"/>
        <v>0.8125</v>
      </c>
      <c r="K540">
        <v>190.2</v>
      </c>
      <c r="L540" s="1">
        <f t="shared" si="25"/>
        <v>5.9437499999999996</v>
      </c>
      <c r="M540">
        <v>8.2132861655384506</v>
      </c>
      <c r="N540">
        <v>3.6818179362758601</v>
      </c>
      <c r="O540">
        <v>0.61363632271264301</v>
      </c>
      <c r="P540">
        <v>0.313075506445672</v>
      </c>
      <c r="Q540">
        <v>0.67678424999999998</v>
      </c>
      <c r="R540">
        <v>0.498141263</v>
      </c>
      <c r="S540">
        <v>8.3333332999999996E-2</v>
      </c>
      <c r="U540">
        <v>4.1538458768240396</v>
      </c>
      <c r="V540">
        <v>3.26627025442885</v>
      </c>
      <c r="W540">
        <v>3.5188978446773098</v>
      </c>
      <c r="X540">
        <v>4.3727231025695801</v>
      </c>
    </row>
    <row r="541" spans="1:24" x14ac:dyDescent="0.45">
      <c r="A541">
        <v>2002</v>
      </c>
      <c r="B541" t="s">
        <v>41</v>
      </c>
      <c r="C541" t="s">
        <v>88</v>
      </c>
      <c r="D541">
        <v>13</v>
      </c>
      <c r="E541">
        <v>11</v>
      </c>
      <c r="F541">
        <v>0</v>
      </c>
      <c r="G541">
        <v>33</v>
      </c>
      <c r="H541">
        <v>33</v>
      </c>
      <c r="I541">
        <f t="shared" si="26"/>
        <v>24</v>
      </c>
      <c r="J541" s="2">
        <f t="shared" si="27"/>
        <v>0.72727272727272729</v>
      </c>
      <c r="K541">
        <v>210</v>
      </c>
      <c r="L541" s="1">
        <f t="shared" si="25"/>
        <v>6.3636363636363633</v>
      </c>
      <c r="M541">
        <v>6.3857142857142799</v>
      </c>
      <c r="N541">
        <v>3.77142857142857</v>
      </c>
      <c r="O541">
        <v>0.72857142857142798</v>
      </c>
      <c r="P541">
        <v>0.28459119496855301</v>
      </c>
      <c r="Q541">
        <v>0.67629178999999995</v>
      </c>
      <c r="R541">
        <v>0.44392523299999997</v>
      </c>
      <c r="S541">
        <v>7.4889866999999999E-2</v>
      </c>
      <c r="U541">
        <v>4.3714285714285701</v>
      </c>
      <c r="V541">
        <v>3.8668363752819199</v>
      </c>
      <c r="W541">
        <v>4.3192496741811404</v>
      </c>
      <c r="X541">
        <v>3.5534529685974099</v>
      </c>
    </row>
    <row r="542" spans="1:24" x14ac:dyDescent="0.45">
      <c r="A542">
        <v>2002</v>
      </c>
      <c r="B542" t="s">
        <v>224</v>
      </c>
      <c r="C542" t="s">
        <v>86</v>
      </c>
      <c r="D542">
        <v>7</v>
      </c>
      <c r="E542">
        <v>15</v>
      </c>
      <c r="F542">
        <v>0</v>
      </c>
      <c r="G542">
        <v>30</v>
      </c>
      <c r="H542">
        <v>30</v>
      </c>
      <c r="I542">
        <f t="shared" si="26"/>
        <v>22</v>
      </c>
      <c r="J542" s="2">
        <f t="shared" si="27"/>
        <v>0.73333333333333328</v>
      </c>
      <c r="K542">
        <v>178.2</v>
      </c>
      <c r="L542" s="1">
        <f t="shared" si="25"/>
        <v>5.9399999999999995</v>
      </c>
      <c r="M542">
        <v>3.72761151582956</v>
      </c>
      <c r="N542">
        <v>4.5839547018985201</v>
      </c>
      <c r="O542">
        <v>1.20895508621499</v>
      </c>
      <c r="P542">
        <v>0.31775700934579398</v>
      </c>
      <c r="Q542">
        <v>0.65321476999999994</v>
      </c>
      <c r="R542">
        <v>0.48091602999999999</v>
      </c>
      <c r="S542">
        <v>0.12834224499999999</v>
      </c>
      <c r="U542">
        <v>6.1455216882595503</v>
      </c>
      <c r="V542">
        <v>5.5255070144388503</v>
      </c>
      <c r="W542">
        <v>5.2362688557063999</v>
      </c>
      <c r="X542">
        <v>0.335433989763259</v>
      </c>
    </row>
    <row r="543" spans="1:24" x14ac:dyDescent="0.45">
      <c r="A543">
        <v>2002</v>
      </c>
      <c r="B543" t="s">
        <v>179</v>
      </c>
      <c r="C543" t="s">
        <v>86</v>
      </c>
      <c r="D543">
        <v>16</v>
      </c>
      <c r="E543">
        <v>8</v>
      </c>
      <c r="F543">
        <v>0</v>
      </c>
      <c r="G543">
        <v>32</v>
      </c>
      <c r="H543">
        <v>32</v>
      </c>
      <c r="I543">
        <f t="shared" si="26"/>
        <v>24</v>
      </c>
      <c r="J543" s="2">
        <f t="shared" si="27"/>
        <v>0.75</v>
      </c>
      <c r="K543">
        <v>185.1</v>
      </c>
      <c r="L543" s="1">
        <f t="shared" si="25"/>
        <v>5.7843749999999998</v>
      </c>
      <c r="M543">
        <v>6.1672658485431304</v>
      </c>
      <c r="N543">
        <v>3.3992803889607801</v>
      </c>
      <c r="O543">
        <v>1.26258985875686</v>
      </c>
      <c r="P543">
        <v>0.303292894280762</v>
      </c>
      <c r="Q543">
        <v>0.72959604</v>
      </c>
      <c r="R543">
        <v>0.47796610099999998</v>
      </c>
      <c r="S543">
        <v>0.14606741500000001</v>
      </c>
      <c r="U543">
        <v>4.5161868024764598</v>
      </c>
      <c r="V543">
        <v>4.6779017144716502</v>
      </c>
      <c r="W543">
        <v>4.1911780329701402</v>
      </c>
      <c r="X543">
        <v>2.0811421871185298</v>
      </c>
    </row>
    <row r="544" spans="1:24" x14ac:dyDescent="0.45">
      <c r="A544">
        <v>2002</v>
      </c>
      <c r="B544" t="s">
        <v>225</v>
      </c>
      <c r="C544" t="s">
        <v>27</v>
      </c>
      <c r="D544">
        <v>9</v>
      </c>
      <c r="E544">
        <v>14</v>
      </c>
      <c r="F544">
        <v>0</v>
      </c>
      <c r="G544">
        <v>30</v>
      </c>
      <c r="H544">
        <v>30</v>
      </c>
      <c r="I544">
        <f t="shared" si="26"/>
        <v>23</v>
      </c>
      <c r="J544" s="2">
        <f t="shared" si="27"/>
        <v>0.76666666666666672</v>
      </c>
      <c r="K544">
        <v>181.2</v>
      </c>
      <c r="L544" s="1">
        <f t="shared" si="25"/>
        <v>6.04</v>
      </c>
      <c r="M544">
        <v>5.3009177280204902</v>
      </c>
      <c r="N544">
        <v>2.1798166358215099</v>
      </c>
      <c r="O544">
        <v>1.38715604097732</v>
      </c>
      <c r="P544">
        <v>0.27948303715670397</v>
      </c>
      <c r="Q544">
        <v>0.63041385999999999</v>
      </c>
      <c r="R544">
        <v>0.34560000000000002</v>
      </c>
      <c r="S544">
        <v>0.107692307</v>
      </c>
      <c r="U544">
        <v>4.7064222818873498</v>
      </c>
      <c r="V544">
        <v>4.54739566020839</v>
      </c>
      <c r="W544">
        <v>4.5360898224471704</v>
      </c>
      <c r="X544">
        <v>2.3093023300170898</v>
      </c>
    </row>
    <row r="545" spans="1:24" x14ac:dyDescent="0.45">
      <c r="A545">
        <v>2002</v>
      </c>
      <c r="B545" t="s">
        <v>180</v>
      </c>
      <c r="C545" t="s">
        <v>79</v>
      </c>
      <c r="D545">
        <v>8</v>
      </c>
      <c r="E545">
        <v>15</v>
      </c>
      <c r="F545">
        <v>0</v>
      </c>
      <c r="G545">
        <v>30</v>
      </c>
      <c r="H545">
        <v>30</v>
      </c>
      <c r="I545">
        <f t="shared" si="26"/>
        <v>23</v>
      </c>
      <c r="J545" s="2">
        <f t="shared" si="27"/>
        <v>0.76666666666666672</v>
      </c>
      <c r="K545">
        <v>203</v>
      </c>
      <c r="L545" s="1">
        <f t="shared" si="25"/>
        <v>6.7666666666666666</v>
      </c>
      <c r="M545">
        <v>4.8325123152709297</v>
      </c>
      <c r="N545">
        <v>2.2610837438423599</v>
      </c>
      <c r="O545">
        <v>0.665024630541871</v>
      </c>
      <c r="P545">
        <v>0.289512555391432</v>
      </c>
      <c r="Q545">
        <v>0.65182185999999998</v>
      </c>
      <c r="R545">
        <v>0.40324963000000003</v>
      </c>
      <c r="S545">
        <v>5.4545454E-2</v>
      </c>
      <c r="U545">
        <v>4.2118226600985196</v>
      </c>
      <c r="V545">
        <v>3.69113850992888</v>
      </c>
      <c r="W545">
        <v>4.6163976842399803</v>
      </c>
      <c r="X545">
        <v>4.03814220428466</v>
      </c>
    </row>
    <row r="546" spans="1:24" x14ac:dyDescent="0.45">
      <c r="A546">
        <v>2002</v>
      </c>
      <c r="B546" t="s">
        <v>264</v>
      </c>
      <c r="C546" t="s">
        <v>79</v>
      </c>
      <c r="D546">
        <v>8</v>
      </c>
      <c r="E546">
        <v>16</v>
      </c>
      <c r="F546">
        <v>0</v>
      </c>
      <c r="G546">
        <v>30</v>
      </c>
      <c r="H546">
        <v>30</v>
      </c>
      <c r="I546">
        <f t="shared" si="26"/>
        <v>24</v>
      </c>
      <c r="J546" s="2">
        <f t="shared" si="27"/>
        <v>0.8</v>
      </c>
      <c r="K546">
        <v>180.2</v>
      </c>
      <c r="L546" s="1">
        <f t="shared" si="25"/>
        <v>6.0066666666666659</v>
      </c>
      <c r="M546">
        <v>4.6826574857166303</v>
      </c>
      <c r="N546">
        <v>3.1383768255334799</v>
      </c>
      <c r="O546">
        <v>1.1457566188455499</v>
      </c>
      <c r="P546">
        <v>0.32554517133956301</v>
      </c>
      <c r="Q546">
        <v>0.63682678000000004</v>
      </c>
      <c r="R546">
        <v>0.46248085700000002</v>
      </c>
      <c r="S546">
        <v>0.10599078300000001</v>
      </c>
      <c r="U546">
        <v>5.6789675890605897</v>
      </c>
      <c r="V546">
        <v>4.8218533300954096</v>
      </c>
      <c r="W546">
        <v>4.83893334365521</v>
      </c>
      <c r="X546">
        <v>1.15473449230194</v>
      </c>
    </row>
    <row r="547" spans="1:24" x14ac:dyDescent="0.45">
      <c r="A547">
        <v>2002</v>
      </c>
      <c r="B547" t="s">
        <v>181</v>
      </c>
      <c r="C547" t="s">
        <v>27</v>
      </c>
      <c r="D547">
        <v>10</v>
      </c>
      <c r="E547">
        <v>10</v>
      </c>
      <c r="F547">
        <v>0</v>
      </c>
      <c r="G547">
        <v>25</v>
      </c>
      <c r="H547">
        <v>25</v>
      </c>
      <c r="I547">
        <f t="shared" si="26"/>
        <v>20</v>
      </c>
      <c r="J547" s="2">
        <f t="shared" si="27"/>
        <v>0.8</v>
      </c>
      <c r="K547">
        <v>177.1</v>
      </c>
      <c r="L547" s="1">
        <f t="shared" si="25"/>
        <v>7.0839999999999996</v>
      </c>
      <c r="M547">
        <v>5.83646583061127</v>
      </c>
      <c r="N547">
        <v>2.1823307018807299</v>
      </c>
      <c r="O547">
        <v>0.76127815181886105</v>
      </c>
      <c r="P547">
        <v>0.27629233511586399</v>
      </c>
      <c r="Q547">
        <v>0.70297030000000005</v>
      </c>
      <c r="R547">
        <v>0.455026455</v>
      </c>
      <c r="S547">
        <v>7.6530611999999998E-2</v>
      </c>
      <c r="U547">
        <v>3.6033832519426099</v>
      </c>
      <c r="V547">
        <v>3.66132255070919</v>
      </c>
      <c r="W547">
        <v>4.1003357591721104</v>
      </c>
      <c r="X547">
        <v>3.6639637351036001</v>
      </c>
    </row>
    <row r="548" spans="1:24" x14ac:dyDescent="0.45">
      <c r="A548">
        <v>2002</v>
      </c>
      <c r="B548" t="s">
        <v>43</v>
      </c>
      <c r="C548" t="s">
        <v>108</v>
      </c>
      <c r="D548">
        <v>12</v>
      </c>
      <c r="E548">
        <v>9</v>
      </c>
      <c r="F548">
        <v>0</v>
      </c>
      <c r="G548">
        <v>29</v>
      </c>
      <c r="H548">
        <v>29</v>
      </c>
      <c r="I548">
        <f t="shared" si="26"/>
        <v>21</v>
      </c>
      <c r="J548" s="2">
        <f t="shared" si="27"/>
        <v>0.72413793103448276</v>
      </c>
      <c r="K548">
        <v>201.2</v>
      </c>
      <c r="L548" s="1">
        <f t="shared" si="25"/>
        <v>6.9379310344827578</v>
      </c>
      <c r="M548">
        <v>8.7024784608973</v>
      </c>
      <c r="N548">
        <v>3.88264423640033</v>
      </c>
      <c r="O548">
        <v>0.53553713605521802</v>
      </c>
      <c r="P548">
        <v>0.25904761904761903</v>
      </c>
      <c r="Q548">
        <v>0.72623238999999995</v>
      </c>
      <c r="R548">
        <v>0.43186180400000002</v>
      </c>
      <c r="S548">
        <v>6.25E-2</v>
      </c>
      <c r="U548">
        <v>3.12396662698877</v>
      </c>
      <c r="V548">
        <v>3.22984303854762</v>
      </c>
      <c r="W548">
        <v>3.7816608926228699</v>
      </c>
      <c r="X548">
        <v>4.6371946334838796</v>
      </c>
    </row>
    <row r="549" spans="1:24" x14ac:dyDescent="0.45">
      <c r="A549">
        <v>2002</v>
      </c>
      <c r="B549" t="s">
        <v>45</v>
      </c>
      <c r="C549" t="s">
        <v>27</v>
      </c>
      <c r="D549">
        <v>10</v>
      </c>
      <c r="E549">
        <v>13</v>
      </c>
      <c r="F549">
        <v>0</v>
      </c>
      <c r="G549">
        <v>33</v>
      </c>
      <c r="H549">
        <v>33</v>
      </c>
      <c r="I549">
        <f t="shared" si="26"/>
        <v>23</v>
      </c>
      <c r="J549" s="2">
        <f t="shared" si="27"/>
        <v>0.69696969696969702</v>
      </c>
      <c r="K549">
        <v>209</v>
      </c>
      <c r="L549" s="1">
        <f t="shared" si="25"/>
        <v>6.333333333333333</v>
      </c>
      <c r="M549">
        <v>6.58851698692055</v>
      </c>
      <c r="N549">
        <v>4.0047848351870003</v>
      </c>
      <c r="O549">
        <v>1.2057416708089901</v>
      </c>
      <c r="P549">
        <v>0.31695721077654498</v>
      </c>
      <c r="Q549">
        <v>0.69910897999999999</v>
      </c>
      <c r="R549">
        <v>0.42097026599999998</v>
      </c>
      <c r="S549">
        <v>0.12173913</v>
      </c>
      <c r="U549">
        <v>5.3827753161115597</v>
      </c>
      <c r="V549">
        <v>4.7180553958648499</v>
      </c>
      <c r="W549">
        <v>4.5084051202445199</v>
      </c>
      <c r="X549">
        <v>1.38675129413604</v>
      </c>
    </row>
    <row r="550" spans="1:24" x14ac:dyDescent="0.45">
      <c r="A550">
        <v>2002</v>
      </c>
      <c r="B550" t="s">
        <v>248</v>
      </c>
      <c r="C550" t="s">
        <v>49</v>
      </c>
      <c r="D550">
        <v>15</v>
      </c>
      <c r="E550">
        <v>4</v>
      </c>
      <c r="F550">
        <v>0</v>
      </c>
      <c r="G550">
        <v>26</v>
      </c>
      <c r="H550">
        <v>26</v>
      </c>
      <c r="I550">
        <f t="shared" si="26"/>
        <v>19</v>
      </c>
      <c r="J550" s="2">
        <f t="shared" si="27"/>
        <v>0.73076923076923073</v>
      </c>
      <c r="K550">
        <v>164.2</v>
      </c>
      <c r="L550" s="1">
        <f t="shared" si="25"/>
        <v>6.3153846153846152</v>
      </c>
      <c r="M550">
        <v>7.8704458303379399</v>
      </c>
      <c r="N550">
        <v>3.3886641769510599</v>
      </c>
      <c r="O550">
        <v>0.76518223350507797</v>
      </c>
      <c r="P550">
        <v>0.29653679653679599</v>
      </c>
      <c r="Q550">
        <v>0.78234703999999999</v>
      </c>
      <c r="R550">
        <v>0.44588744499999999</v>
      </c>
      <c r="S550">
        <v>9.0909089999999998E-2</v>
      </c>
      <c r="U550">
        <v>3.2793524293074698</v>
      </c>
      <c r="V550">
        <v>3.55721620769063</v>
      </c>
      <c r="W550">
        <v>3.7538769259268001</v>
      </c>
      <c r="X550">
        <v>3.3621768951415998</v>
      </c>
    </row>
    <row r="551" spans="1:24" x14ac:dyDescent="0.45">
      <c r="A551">
        <v>2002</v>
      </c>
      <c r="B551" t="s">
        <v>48</v>
      </c>
      <c r="C551" t="s">
        <v>49</v>
      </c>
      <c r="D551">
        <v>19</v>
      </c>
      <c r="E551">
        <v>9</v>
      </c>
      <c r="F551">
        <v>0</v>
      </c>
      <c r="G551">
        <v>34</v>
      </c>
      <c r="H551">
        <v>34</v>
      </c>
      <c r="I551">
        <f t="shared" si="26"/>
        <v>28</v>
      </c>
      <c r="J551" s="2">
        <f t="shared" si="27"/>
        <v>0.82352941176470584</v>
      </c>
      <c r="K551">
        <v>232</v>
      </c>
      <c r="L551" s="1">
        <f t="shared" si="25"/>
        <v>6.8235294117647056</v>
      </c>
      <c r="M551">
        <v>7.9525856838498798</v>
      </c>
      <c r="N551">
        <v>2.4051722556033699</v>
      </c>
      <c r="O551">
        <v>0.65948271524608704</v>
      </c>
      <c r="P551">
        <v>0.29713423831070801</v>
      </c>
      <c r="Q551">
        <v>0.75816485</v>
      </c>
      <c r="R551">
        <v>0.47121212099999998</v>
      </c>
      <c r="S551">
        <v>8.4158415E-2</v>
      </c>
      <c r="U551">
        <v>3.0258618699526298</v>
      </c>
      <c r="V551">
        <v>3.0137986050491201</v>
      </c>
      <c r="W551">
        <v>3.2732998058781302</v>
      </c>
      <c r="X551">
        <v>6.14609670639038</v>
      </c>
    </row>
    <row r="552" spans="1:24" x14ac:dyDescent="0.45">
      <c r="A552">
        <v>2002</v>
      </c>
      <c r="B552" t="s">
        <v>52</v>
      </c>
      <c r="C552" t="s">
        <v>75</v>
      </c>
      <c r="D552">
        <v>17</v>
      </c>
      <c r="E552">
        <v>11</v>
      </c>
      <c r="F552">
        <v>0</v>
      </c>
      <c r="G552">
        <v>33</v>
      </c>
      <c r="H552">
        <v>33</v>
      </c>
      <c r="I552">
        <f t="shared" si="26"/>
        <v>28</v>
      </c>
      <c r="J552" s="2">
        <f t="shared" si="27"/>
        <v>0.84848484848484851</v>
      </c>
      <c r="K552">
        <v>228.1</v>
      </c>
      <c r="L552" s="1">
        <f t="shared" si="25"/>
        <v>6.9121212121212121</v>
      </c>
      <c r="M552">
        <v>5.0846716461108397</v>
      </c>
      <c r="N552">
        <v>1.4978102523427299</v>
      </c>
      <c r="O552">
        <v>1.41897813379837</v>
      </c>
      <c r="P552">
        <v>0.25931034482758603</v>
      </c>
      <c r="Q552">
        <v>0.72278134000000005</v>
      </c>
      <c r="R552">
        <v>0.36</v>
      </c>
      <c r="S552">
        <v>0.107784431</v>
      </c>
      <c r="U552">
        <v>3.90218986794553</v>
      </c>
      <c r="V552">
        <v>4.4730234092868102</v>
      </c>
      <c r="W552">
        <v>4.4597162695606496</v>
      </c>
      <c r="X552">
        <v>3.1095566749572701</v>
      </c>
    </row>
    <row r="553" spans="1:24" x14ac:dyDescent="0.45">
      <c r="A553">
        <v>2002</v>
      </c>
      <c r="B553" t="s">
        <v>53</v>
      </c>
      <c r="C553" t="s">
        <v>75</v>
      </c>
      <c r="D553">
        <v>9</v>
      </c>
      <c r="E553">
        <v>16</v>
      </c>
      <c r="F553">
        <v>0</v>
      </c>
      <c r="G553">
        <v>33</v>
      </c>
      <c r="H553">
        <v>33</v>
      </c>
      <c r="I553">
        <f t="shared" si="26"/>
        <v>25</v>
      </c>
      <c r="J553" s="2">
        <f t="shared" si="27"/>
        <v>0.75757575757575757</v>
      </c>
      <c r="K553">
        <v>208</v>
      </c>
      <c r="L553" s="1">
        <f t="shared" si="25"/>
        <v>6.3030303030303028</v>
      </c>
      <c r="M553">
        <v>4.7163468458244298</v>
      </c>
      <c r="N553">
        <v>2.9423081240005602</v>
      </c>
      <c r="O553">
        <v>1.38461558776497</v>
      </c>
      <c r="P553">
        <v>0.28304597701149398</v>
      </c>
      <c r="Q553">
        <v>0.65586420000000001</v>
      </c>
      <c r="R553">
        <v>0.44039270600000002</v>
      </c>
      <c r="S553">
        <v>0.12851405599999999</v>
      </c>
      <c r="U553">
        <v>5.32211616547161</v>
      </c>
      <c r="V553">
        <v>4.9957286150498197</v>
      </c>
      <c r="W553">
        <v>4.6622333822718502</v>
      </c>
      <c r="X553">
        <v>1.29065382480621</v>
      </c>
    </row>
    <row r="554" spans="1:24" x14ac:dyDescent="0.45">
      <c r="A554">
        <v>2002</v>
      </c>
      <c r="B554" t="s">
        <v>265</v>
      </c>
      <c r="C554" t="s">
        <v>33</v>
      </c>
      <c r="D554">
        <v>9</v>
      </c>
      <c r="E554">
        <v>13</v>
      </c>
      <c r="F554">
        <v>0</v>
      </c>
      <c r="G554">
        <v>30</v>
      </c>
      <c r="H554">
        <v>30</v>
      </c>
      <c r="I554">
        <f t="shared" si="26"/>
        <v>22</v>
      </c>
      <c r="J554" s="2">
        <f t="shared" si="27"/>
        <v>0.73333333333333328</v>
      </c>
      <c r="K554">
        <v>181.2</v>
      </c>
      <c r="L554" s="1">
        <f t="shared" si="25"/>
        <v>6.04</v>
      </c>
      <c r="M554">
        <v>5.3009177280204902</v>
      </c>
      <c r="N554">
        <v>3.2201836665545001</v>
      </c>
      <c r="O554">
        <v>0.99082574355523301</v>
      </c>
      <c r="P554">
        <v>0.27845884413309901</v>
      </c>
      <c r="Q554">
        <v>0.74553570999999996</v>
      </c>
      <c r="R554">
        <v>0.46782608599999997</v>
      </c>
      <c r="S554">
        <v>0.10810810799999999</v>
      </c>
      <c r="U554">
        <v>3.91376168704317</v>
      </c>
      <c r="V554">
        <v>4.4207901485318901</v>
      </c>
      <c r="W554">
        <v>4.4072410226606697</v>
      </c>
      <c r="X554">
        <v>1.7593530416488601</v>
      </c>
    </row>
    <row r="555" spans="1:24" x14ac:dyDescent="0.45">
      <c r="A555">
        <v>2002</v>
      </c>
      <c r="B555" t="s">
        <v>251</v>
      </c>
      <c r="C555" t="s">
        <v>33</v>
      </c>
      <c r="D555">
        <v>16</v>
      </c>
      <c r="E555">
        <v>6</v>
      </c>
      <c r="F555">
        <v>0</v>
      </c>
      <c r="G555">
        <v>34</v>
      </c>
      <c r="H555">
        <v>34</v>
      </c>
      <c r="I555">
        <f t="shared" si="26"/>
        <v>22</v>
      </c>
      <c r="J555" s="2">
        <f t="shared" si="27"/>
        <v>0.6470588235294118</v>
      </c>
      <c r="K555">
        <v>220.1</v>
      </c>
      <c r="L555" s="1">
        <f t="shared" si="25"/>
        <v>6.473529411764706</v>
      </c>
      <c r="M555">
        <v>7.8835094696132799</v>
      </c>
      <c r="N555">
        <v>4.1255671317665401</v>
      </c>
      <c r="O555">
        <v>1.0620271824349501</v>
      </c>
      <c r="P555">
        <v>0.269867549668874</v>
      </c>
      <c r="Q555">
        <v>0.78247261000000001</v>
      </c>
      <c r="R555">
        <v>0.37166666599999998</v>
      </c>
      <c r="S555">
        <v>0.10878661000000001</v>
      </c>
      <c r="U555">
        <v>3.3903175439269502</v>
      </c>
      <c r="V555">
        <v>4.1466432509282303</v>
      </c>
      <c r="W555">
        <v>4.1226432414746297</v>
      </c>
      <c r="X555">
        <v>2.9198637008666899</v>
      </c>
    </row>
    <row r="556" spans="1:24" x14ac:dyDescent="0.45">
      <c r="A556">
        <v>2002</v>
      </c>
      <c r="B556" t="s">
        <v>228</v>
      </c>
      <c r="C556" t="s">
        <v>33</v>
      </c>
      <c r="D556">
        <v>15</v>
      </c>
      <c r="E556">
        <v>10</v>
      </c>
      <c r="F556">
        <v>0</v>
      </c>
      <c r="G556">
        <v>32</v>
      </c>
      <c r="H556">
        <v>32</v>
      </c>
      <c r="I556">
        <f t="shared" si="26"/>
        <v>25</v>
      </c>
      <c r="J556" s="2">
        <f t="shared" si="27"/>
        <v>0.78125</v>
      </c>
      <c r="K556">
        <v>222.1</v>
      </c>
      <c r="L556" s="1">
        <f t="shared" si="25"/>
        <v>6.9406249999999998</v>
      </c>
      <c r="M556">
        <v>6.2743629621277002</v>
      </c>
      <c r="N556">
        <v>1.53823091974743</v>
      </c>
      <c r="O556">
        <v>0.85007498196568898</v>
      </c>
      <c r="P556">
        <v>0.247311827956989</v>
      </c>
      <c r="Q556">
        <v>0.76053442999999998</v>
      </c>
      <c r="R556">
        <v>0.46236559100000002</v>
      </c>
      <c r="S556">
        <v>9.6774192999999994E-2</v>
      </c>
      <c r="U556">
        <v>2.9955023174029001</v>
      </c>
      <c r="V556">
        <v>3.3623743297525399</v>
      </c>
      <c r="W556">
        <v>3.4931949714953801</v>
      </c>
      <c r="X556">
        <v>4.9346470832824698</v>
      </c>
    </row>
    <row r="557" spans="1:24" x14ac:dyDescent="0.45">
      <c r="A557">
        <v>2002</v>
      </c>
      <c r="B557" t="s">
        <v>266</v>
      </c>
      <c r="C557" t="s">
        <v>54</v>
      </c>
      <c r="D557">
        <v>10</v>
      </c>
      <c r="E557">
        <v>16</v>
      </c>
      <c r="F557">
        <v>0</v>
      </c>
      <c r="G557">
        <v>34</v>
      </c>
      <c r="H557">
        <v>34</v>
      </c>
      <c r="I557">
        <f t="shared" si="26"/>
        <v>26</v>
      </c>
      <c r="J557" s="2">
        <f t="shared" si="27"/>
        <v>0.76470588235294112</v>
      </c>
      <c r="K557">
        <v>210.2</v>
      </c>
      <c r="L557" s="1">
        <f t="shared" si="25"/>
        <v>6.1823529411764699</v>
      </c>
      <c r="M557">
        <v>5.9810129470348503</v>
      </c>
      <c r="N557">
        <v>3.2468355998189198</v>
      </c>
      <c r="O557">
        <v>1.28164563150746</v>
      </c>
      <c r="P557">
        <v>0.297583081570997</v>
      </c>
      <c r="Q557">
        <v>0.71428570999999996</v>
      </c>
      <c r="R557">
        <v>0.485671191</v>
      </c>
      <c r="S557">
        <v>0.146341463</v>
      </c>
      <c r="U557">
        <v>4.6993673155273799</v>
      </c>
      <c r="V557">
        <v>4.6377074628242196</v>
      </c>
      <c r="W557">
        <v>4.1410962858917904</v>
      </c>
      <c r="X557">
        <v>1.5506079196929901</v>
      </c>
    </row>
    <row r="558" spans="1:24" x14ac:dyDescent="0.45">
      <c r="A558">
        <v>2002</v>
      </c>
      <c r="B558" t="s">
        <v>55</v>
      </c>
      <c r="C558" t="s">
        <v>54</v>
      </c>
      <c r="D558">
        <v>11</v>
      </c>
      <c r="E558">
        <v>16</v>
      </c>
      <c r="F558">
        <v>0</v>
      </c>
      <c r="G558">
        <v>34</v>
      </c>
      <c r="H558">
        <v>34</v>
      </c>
      <c r="I558">
        <f t="shared" si="26"/>
        <v>27</v>
      </c>
      <c r="J558" s="2">
        <f t="shared" si="27"/>
        <v>0.79411764705882348</v>
      </c>
      <c r="K558">
        <v>216.2</v>
      </c>
      <c r="L558" s="1">
        <f t="shared" si="25"/>
        <v>6.3588235294117643</v>
      </c>
      <c r="M558">
        <v>7.06153879307855</v>
      </c>
      <c r="N558">
        <v>2.9076924442088101</v>
      </c>
      <c r="O558">
        <v>0.87230773326264499</v>
      </c>
      <c r="P558">
        <v>0.32579185520361897</v>
      </c>
      <c r="Q558">
        <v>0.73713490999999998</v>
      </c>
      <c r="R558">
        <v>0.46315789400000001</v>
      </c>
      <c r="S558">
        <v>0.107692307</v>
      </c>
      <c r="U558">
        <v>4.1538463488697301</v>
      </c>
      <c r="V558">
        <v>3.76053604646942</v>
      </c>
      <c r="W558">
        <v>3.7534264139415798</v>
      </c>
      <c r="X558">
        <v>3.8287153244018501</v>
      </c>
    </row>
    <row r="559" spans="1:24" x14ac:dyDescent="0.45">
      <c r="A559">
        <v>2002</v>
      </c>
      <c r="B559" t="s">
        <v>56</v>
      </c>
      <c r="C559" t="s">
        <v>115</v>
      </c>
      <c r="D559">
        <v>13</v>
      </c>
      <c r="E559">
        <v>8</v>
      </c>
      <c r="F559">
        <v>0</v>
      </c>
      <c r="G559">
        <v>31</v>
      </c>
      <c r="H559">
        <v>31</v>
      </c>
      <c r="I559">
        <f t="shared" si="26"/>
        <v>21</v>
      </c>
      <c r="J559" s="2">
        <f t="shared" si="27"/>
        <v>0.67741935483870963</v>
      </c>
      <c r="K559">
        <v>180.1</v>
      </c>
      <c r="L559" s="1">
        <f t="shared" si="25"/>
        <v>5.8096774193548386</v>
      </c>
      <c r="M559">
        <v>6.1885404394057897</v>
      </c>
      <c r="N559">
        <v>3.4436233090241899</v>
      </c>
      <c r="O559">
        <v>1.2476896047188999</v>
      </c>
      <c r="P559">
        <v>0.28028933092224201</v>
      </c>
      <c r="Q559">
        <v>0.75336323000000005</v>
      </c>
      <c r="R559">
        <v>0.37168141500000001</v>
      </c>
      <c r="S559">
        <v>0.10460251</v>
      </c>
      <c r="U559">
        <v>4.1423294876667702</v>
      </c>
      <c r="V559">
        <v>4.68665876859815</v>
      </c>
      <c r="W559">
        <v>4.7294240100564302</v>
      </c>
      <c r="X559">
        <v>1.36623966693878</v>
      </c>
    </row>
    <row r="560" spans="1:24" x14ac:dyDescent="0.45">
      <c r="A560">
        <v>2002</v>
      </c>
      <c r="B560" t="s">
        <v>202</v>
      </c>
      <c r="C560" t="s">
        <v>115</v>
      </c>
      <c r="D560">
        <v>13</v>
      </c>
      <c r="E560">
        <v>9</v>
      </c>
      <c r="F560">
        <v>0</v>
      </c>
      <c r="G560">
        <v>29</v>
      </c>
      <c r="H560">
        <v>29</v>
      </c>
      <c r="I560">
        <f t="shared" si="26"/>
        <v>22</v>
      </c>
      <c r="J560" s="2">
        <f t="shared" si="27"/>
        <v>0.75862068965517238</v>
      </c>
      <c r="K560">
        <v>171</v>
      </c>
      <c r="L560" s="1">
        <f t="shared" si="25"/>
        <v>5.8965517241379306</v>
      </c>
      <c r="M560">
        <v>6.3684210526315699</v>
      </c>
      <c r="N560">
        <v>1.57894736842105</v>
      </c>
      <c r="O560">
        <v>1.26315789473684</v>
      </c>
      <c r="P560">
        <v>0.28166351606805201</v>
      </c>
      <c r="Q560">
        <v>0.63805104000000001</v>
      </c>
      <c r="R560">
        <v>0.31809872</v>
      </c>
      <c r="S560">
        <v>9.7165990999999993E-2</v>
      </c>
      <c r="U560">
        <v>4.8421052631578902</v>
      </c>
      <c r="V560">
        <v>3.95037856408727</v>
      </c>
      <c r="W560">
        <v>4.1366288619954599</v>
      </c>
      <c r="X560">
        <v>3.1814229488372798</v>
      </c>
    </row>
    <row r="561" spans="1:24" x14ac:dyDescent="0.45">
      <c r="A561">
        <v>2002</v>
      </c>
      <c r="B561" t="s">
        <v>267</v>
      </c>
      <c r="C561" t="s">
        <v>115</v>
      </c>
      <c r="D561">
        <v>15</v>
      </c>
      <c r="E561">
        <v>7</v>
      </c>
      <c r="F561">
        <v>0</v>
      </c>
      <c r="G561">
        <v>32</v>
      </c>
      <c r="H561">
        <v>32</v>
      </c>
      <c r="I561">
        <f t="shared" si="26"/>
        <v>22</v>
      </c>
      <c r="J561" s="2">
        <f t="shared" si="27"/>
        <v>0.6875</v>
      </c>
      <c r="K561">
        <v>187</v>
      </c>
      <c r="L561" s="1">
        <f t="shared" si="25"/>
        <v>5.84375</v>
      </c>
      <c r="M561">
        <v>5.7272731946056297</v>
      </c>
      <c r="N561">
        <v>1.2513370005020701</v>
      </c>
      <c r="O561">
        <v>1.54010707754101</v>
      </c>
      <c r="P561">
        <v>0.269035532994923</v>
      </c>
      <c r="Q561">
        <v>0.75196408999999997</v>
      </c>
      <c r="R561">
        <v>0.401944894</v>
      </c>
      <c r="S561">
        <v>0.127490039</v>
      </c>
      <c r="U561">
        <v>3.8021393476793701</v>
      </c>
      <c r="V561">
        <v>4.4273152317916704</v>
      </c>
      <c r="W561">
        <v>4.0712574625081697</v>
      </c>
      <c r="X561">
        <v>1.9497087001800499</v>
      </c>
    </row>
    <row r="562" spans="1:24" x14ac:dyDescent="0.45">
      <c r="A562">
        <v>2002</v>
      </c>
      <c r="B562" t="s">
        <v>268</v>
      </c>
      <c r="C562" t="s">
        <v>233</v>
      </c>
      <c r="D562">
        <v>12</v>
      </c>
      <c r="E562">
        <v>12</v>
      </c>
      <c r="F562">
        <v>0</v>
      </c>
      <c r="G562">
        <v>29</v>
      </c>
      <c r="H562">
        <v>29</v>
      </c>
      <c r="I562">
        <f t="shared" si="26"/>
        <v>24</v>
      </c>
      <c r="J562" s="2">
        <f t="shared" si="27"/>
        <v>0.82758620689655171</v>
      </c>
      <c r="K562">
        <v>164.1</v>
      </c>
      <c r="L562" s="1">
        <f t="shared" si="25"/>
        <v>5.6586206896551721</v>
      </c>
      <c r="M562">
        <v>7.1744417465586396</v>
      </c>
      <c r="N562">
        <v>4.27180500940133</v>
      </c>
      <c r="O562">
        <v>1.20486807957473</v>
      </c>
      <c r="P562">
        <v>0.27194860813704402</v>
      </c>
      <c r="Q562">
        <v>0.72342519999999999</v>
      </c>
      <c r="R562">
        <v>0.47133757900000001</v>
      </c>
      <c r="S562">
        <v>0.14102564100000001</v>
      </c>
      <c r="U562">
        <v>4.4361052020706104</v>
      </c>
      <c r="V562">
        <v>4.6598431281026</v>
      </c>
      <c r="W562">
        <v>4.2409851241302396</v>
      </c>
      <c r="X562">
        <v>1.2450703382492001</v>
      </c>
    </row>
    <row r="563" spans="1:24" x14ac:dyDescent="0.45">
      <c r="A563">
        <v>2002</v>
      </c>
      <c r="B563" t="s">
        <v>204</v>
      </c>
      <c r="C563" t="s">
        <v>233</v>
      </c>
      <c r="D563">
        <v>13</v>
      </c>
      <c r="E563">
        <v>7</v>
      </c>
      <c r="F563">
        <v>0</v>
      </c>
      <c r="G563">
        <v>31</v>
      </c>
      <c r="H563">
        <v>31</v>
      </c>
      <c r="I563">
        <f t="shared" si="26"/>
        <v>20</v>
      </c>
      <c r="J563" s="2">
        <f t="shared" si="27"/>
        <v>0.64516129032258063</v>
      </c>
      <c r="K563">
        <v>191.2</v>
      </c>
      <c r="L563" s="1">
        <f t="shared" si="25"/>
        <v>6.1677419354838703</v>
      </c>
      <c r="M563">
        <v>5.54086985929378</v>
      </c>
      <c r="N563">
        <v>2.0191305419460401</v>
      </c>
      <c r="O563">
        <v>0.89217396039476204</v>
      </c>
      <c r="P563">
        <v>0.282679738562091</v>
      </c>
      <c r="Q563">
        <v>0.74280409000000003</v>
      </c>
      <c r="R563">
        <v>0.45171849400000003</v>
      </c>
      <c r="S563">
        <v>9.4527363000000003E-2</v>
      </c>
      <c r="U563">
        <v>3.14608712349732</v>
      </c>
      <c r="V563">
        <v>3.8020745151022202</v>
      </c>
      <c r="W563">
        <v>3.97326851797947</v>
      </c>
      <c r="X563">
        <v>3.3257064819335902</v>
      </c>
    </row>
    <row r="564" spans="1:24" x14ac:dyDescent="0.45">
      <c r="A564">
        <v>2002</v>
      </c>
      <c r="B564" t="s">
        <v>59</v>
      </c>
      <c r="C564" t="s">
        <v>233</v>
      </c>
      <c r="D564">
        <v>10</v>
      </c>
      <c r="E564">
        <v>13</v>
      </c>
      <c r="F564">
        <v>0</v>
      </c>
      <c r="G564">
        <v>34</v>
      </c>
      <c r="H564">
        <v>34</v>
      </c>
      <c r="I564">
        <f t="shared" si="26"/>
        <v>23</v>
      </c>
      <c r="J564" s="2">
        <f t="shared" si="27"/>
        <v>0.67647058823529416</v>
      </c>
      <c r="K564">
        <v>230.1</v>
      </c>
      <c r="L564" s="1">
        <f t="shared" si="25"/>
        <v>6.7676470588235293</v>
      </c>
      <c r="M564">
        <v>6.9942109790935101</v>
      </c>
      <c r="N564">
        <v>1.9146164132714001</v>
      </c>
      <c r="O564">
        <v>1.0940665218693699</v>
      </c>
      <c r="P564">
        <v>0.30239099859353002</v>
      </c>
      <c r="Q564">
        <v>0.72040497999999997</v>
      </c>
      <c r="R564">
        <v>0.39470013900000001</v>
      </c>
      <c r="S564">
        <v>0.100719424</v>
      </c>
      <c r="U564">
        <v>3.9073804352477701</v>
      </c>
      <c r="V564">
        <v>3.67842755031544</v>
      </c>
      <c r="W564">
        <v>3.7782998191803601</v>
      </c>
      <c r="X564">
        <v>4.5955495834350497</v>
      </c>
    </row>
    <row r="565" spans="1:24" x14ac:dyDescent="0.45">
      <c r="A565">
        <v>2002</v>
      </c>
      <c r="B565" t="s">
        <v>206</v>
      </c>
      <c r="C565" t="s">
        <v>62</v>
      </c>
      <c r="D565">
        <v>13</v>
      </c>
      <c r="E565">
        <v>6</v>
      </c>
      <c r="F565">
        <v>0</v>
      </c>
      <c r="G565">
        <v>29</v>
      </c>
      <c r="H565">
        <v>29</v>
      </c>
      <c r="I565">
        <f t="shared" si="26"/>
        <v>19</v>
      </c>
      <c r="J565" s="2">
        <f t="shared" si="27"/>
        <v>0.65517241379310343</v>
      </c>
      <c r="K565">
        <v>180</v>
      </c>
      <c r="L565" s="1">
        <f t="shared" si="25"/>
        <v>6.2068965517241379</v>
      </c>
      <c r="M565">
        <v>9.6</v>
      </c>
      <c r="N565">
        <v>3.15</v>
      </c>
      <c r="O565">
        <v>0.9</v>
      </c>
      <c r="P565">
        <v>0.31557377049180302</v>
      </c>
      <c r="Q565">
        <v>0.68265682999999999</v>
      </c>
      <c r="R565">
        <v>0.44040404</v>
      </c>
      <c r="S565">
        <v>0.105263157</v>
      </c>
      <c r="U565">
        <v>4.3499999999999996</v>
      </c>
      <c r="V565">
        <v>3.2954078038533501</v>
      </c>
      <c r="W565">
        <v>3.3179031920929698</v>
      </c>
      <c r="X565">
        <v>4.3167357444763104</v>
      </c>
    </row>
    <row r="566" spans="1:24" x14ac:dyDescent="0.45">
      <c r="A566">
        <v>2002</v>
      </c>
      <c r="B566" t="s">
        <v>61</v>
      </c>
      <c r="C566" t="s">
        <v>62</v>
      </c>
      <c r="D566">
        <v>18</v>
      </c>
      <c r="E566">
        <v>10</v>
      </c>
      <c r="F566">
        <v>0</v>
      </c>
      <c r="G566">
        <v>33</v>
      </c>
      <c r="H566">
        <v>33</v>
      </c>
      <c r="I566">
        <f t="shared" si="26"/>
        <v>28</v>
      </c>
      <c r="J566" s="2">
        <f t="shared" si="27"/>
        <v>0.84848484848484851</v>
      </c>
      <c r="K566">
        <v>215.2</v>
      </c>
      <c r="L566" s="1">
        <f t="shared" si="25"/>
        <v>6.5212121212121206</v>
      </c>
      <c r="M566">
        <v>7.5950533793427004</v>
      </c>
      <c r="N566">
        <v>2.0030910011453198</v>
      </c>
      <c r="O566">
        <v>1.1267386881442401</v>
      </c>
      <c r="P566">
        <v>0.29006410256410198</v>
      </c>
      <c r="Q566">
        <v>0.70788530000000005</v>
      </c>
      <c r="R566">
        <v>0.40781250000000002</v>
      </c>
      <c r="S566">
        <v>0.112033195</v>
      </c>
      <c r="U566">
        <v>4.0479130648145096</v>
      </c>
      <c r="V566">
        <v>3.6390450403515402</v>
      </c>
      <c r="W566">
        <v>3.5671572503337199</v>
      </c>
      <c r="X566">
        <v>4.54679107666015</v>
      </c>
    </row>
    <row r="567" spans="1:24" x14ac:dyDescent="0.45">
      <c r="A567">
        <v>2002</v>
      </c>
      <c r="B567" t="s">
        <v>207</v>
      </c>
      <c r="C567" t="s">
        <v>62</v>
      </c>
      <c r="D567">
        <v>19</v>
      </c>
      <c r="E567">
        <v>7</v>
      </c>
      <c r="F567">
        <v>0</v>
      </c>
      <c r="G567">
        <v>31</v>
      </c>
      <c r="H567">
        <v>31</v>
      </c>
      <c r="I567">
        <f t="shared" si="26"/>
        <v>26</v>
      </c>
      <c r="J567" s="2">
        <f t="shared" si="27"/>
        <v>0.83870967741935487</v>
      </c>
      <c r="K567">
        <v>206.1</v>
      </c>
      <c r="L567" s="1">
        <f t="shared" si="25"/>
        <v>6.6483870967741936</v>
      </c>
      <c r="M567">
        <v>5.97576751402742</v>
      </c>
      <c r="N567">
        <v>1.9628433440235999</v>
      </c>
      <c r="O567">
        <v>0.91599356054434899</v>
      </c>
      <c r="P567">
        <v>0.28421052631578902</v>
      </c>
      <c r="Q567">
        <v>0.69384215000000005</v>
      </c>
      <c r="R567">
        <v>0.430906389</v>
      </c>
      <c r="S567">
        <v>8.1081080999999999E-2</v>
      </c>
      <c r="U567">
        <v>3.7512117241339999</v>
      </c>
      <c r="V567">
        <v>3.6842069600496901</v>
      </c>
      <c r="W567">
        <v>4.1085397936748098</v>
      </c>
      <c r="X567">
        <v>4.5101780891418404</v>
      </c>
    </row>
    <row r="568" spans="1:24" x14ac:dyDescent="0.45">
      <c r="A568">
        <v>2002</v>
      </c>
      <c r="B568" t="s">
        <v>269</v>
      </c>
      <c r="C568" t="s">
        <v>58</v>
      </c>
      <c r="D568">
        <v>12</v>
      </c>
      <c r="E568">
        <v>11</v>
      </c>
      <c r="F568">
        <v>0</v>
      </c>
      <c r="G568">
        <v>31</v>
      </c>
      <c r="H568">
        <v>31</v>
      </c>
      <c r="I568">
        <f t="shared" si="26"/>
        <v>23</v>
      </c>
      <c r="J568" s="2">
        <f t="shared" si="27"/>
        <v>0.74193548387096775</v>
      </c>
      <c r="K568">
        <v>191.2</v>
      </c>
      <c r="L568" s="1">
        <f t="shared" si="25"/>
        <v>6.1677419354838703</v>
      </c>
      <c r="M568">
        <v>7.1373916831580999</v>
      </c>
      <c r="N568">
        <v>2.9582610265720999</v>
      </c>
      <c r="O568">
        <v>1.5026087754016999</v>
      </c>
      <c r="P568">
        <v>0.28318584070796399</v>
      </c>
      <c r="Q568">
        <v>0.72944297000000002</v>
      </c>
      <c r="R568">
        <v>0.41065291999999998</v>
      </c>
      <c r="S568">
        <v>0.138528138</v>
      </c>
      <c r="U568">
        <v>4.7895654715929297</v>
      </c>
      <c r="V568">
        <v>4.7829441323783302</v>
      </c>
      <c r="W568">
        <v>4.2902929465975799</v>
      </c>
      <c r="X568">
        <v>0.99875003099441495</v>
      </c>
    </row>
    <row r="569" spans="1:24" x14ac:dyDescent="0.45">
      <c r="A569">
        <v>2002</v>
      </c>
      <c r="B569" t="s">
        <v>231</v>
      </c>
      <c r="C569" t="s">
        <v>58</v>
      </c>
      <c r="D569">
        <v>13</v>
      </c>
      <c r="E569">
        <v>13</v>
      </c>
      <c r="F569">
        <v>0</v>
      </c>
      <c r="G569">
        <v>33</v>
      </c>
      <c r="H569">
        <v>33</v>
      </c>
      <c r="I569">
        <f t="shared" si="26"/>
        <v>26</v>
      </c>
      <c r="J569" s="2">
        <f t="shared" si="27"/>
        <v>0.78787878787878785</v>
      </c>
      <c r="K569">
        <v>204.1</v>
      </c>
      <c r="L569" s="1">
        <f t="shared" si="25"/>
        <v>6.1848484848484846</v>
      </c>
      <c r="M569">
        <v>7.5758571980320104</v>
      </c>
      <c r="N569">
        <v>3.0391520154895799</v>
      </c>
      <c r="O569">
        <v>1.01305067182986</v>
      </c>
      <c r="P569">
        <v>0.28691275167785202</v>
      </c>
      <c r="Q569">
        <v>0.72026800999999996</v>
      </c>
      <c r="R569">
        <v>0.43718592899999997</v>
      </c>
      <c r="S569">
        <v>0.108490566</v>
      </c>
      <c r="U569">
        <v>3.4796088293286598</v>
      </c>
      <c r="V569">
        <v>3.8723518857874302</v>
      </c>
      <c r="W569">
        <v>3.8533891757691898</v>
      </c>
      <c r="X569">
        <v>3.1983556747436501</v>
      </c>
    </row>
    <row r="570" spans="1:24" x14ac:dyDescent="0.45">
      <c r="A570">
        <v>2002</v>
      </c>
      <c r="B570" t="s">
        <v>184</v>
      </c>
      <c r="C570" t="s">
        <v>58</v>
      </c>
      <c r="D570">
        <v>11</v>
      </c>
      <c r="E570">
        <v>11</v>
      </c>
      <c r="F570">
        <v>0</v>
      </c>
      <c r="G570">
        <v>30</v>
      </c>
      <c r="H570">
        <v>30</v>
      </c>
      <c r="I570">
        <f t="shared" si="26"/>
        <v>22</v>
      </c>
      <c r="J570" s="2">
        <f t="shared" si="27"/>
        <v>0.73333333333333328</v>
      </c>
      <c r="K570">
        <v>173.2</v>
      </c>
      <c r="L570" s="1">
        <f t="shared" si="25"/>
        <v>5.7733333333333325</v>
      </c>
      <c r="M570">
        <v>5.4414585738386396</v>
      </c>
      <c r="N570">
        <v>3.5758156342368199</v>
      </c>
      <c r="O570">
        <v>0.82917463982302997</v>
      </c>
      <c r="P570">
        <v>0.27949183303085301</v>
      </c>
      <c r="Q570">
        <v>0.73407202000000005</v>
      </c>
      <c r="R570">
        <v>0.457350272</v>
      </c>
      <c r="S570">
        <v>8.6956520999999995E-2</v>
      </c>
      <c r="U570">
        <v>3.3685219742810601</v>
      </c>
      <c r="V570">
        <v>4.1424967008236404</v>
      </c>
      <c r="W570">
        <v>4.4197316746381903</v>
      </c>
      <c r="X570">
        <v>2.0511803627014098</v>
      </c>
    </row>
    <row r="571" spans="1:24" x14ac:dyDescent="0.45">
      <c r="A571">
        <v>2002</v>
      </c>
      <c r="B571" t="s">
        <v>147</v>
      </c>
      <c r="C571" t="s">
        <v>105</v>
      </c>
      <c r="D571">
        <v>15</v>
      </c>
      <c r="E571">
        <v>9</v>
      </c>
      <c r="F571">
        <v>0</v>
      </c>
      <c r="G571">
        <v>34</v>
      </c>
      <c r="H571">
        <v>34</v>
      </c>
      <c r="I571">
        <f t="shared" si="26"/>
        <v>24</v>
      </c>
      <c r="J571" s="2">
        <f t="shared" si="27"/>
        <v>0.70588235294117652</v>
      </c>
      <c r="K571">
        <v>238.1</v>
      </c>
      <c r="L571" s="1">
        <f t="shared" si="25"/>
        <v>7.0029411764705882</v>
      </c>
      <c r="M571">
        <v>5.7398609973192896</v>
      </c>
      <c r="N571">
        <v>2.3412590910118101</v>
      </c>
      <c r="O571">
        <v>0.71748262466491197</v>
      </c>
      <c r="P571">
        <v>0.29380053908355702</v>
      </c>
      <c r="Q571">
        <v>0.78459343999999998</v>
      </c>
      <c r="R571">
        <v>0.55764075000000002</v>
      </c>
      <c r="S571">
        <v>0.10497237500000001</v>
      </c>
      <c r="U571">
        <v>2.9832172288698899</v>
      </c>
      <c r="V571">
        <v>3.6040326083780898</v>
      </c>
      <c r="W571">
        <v>3.62488648829002</v>
      </c>
      <c r="X571">
        <v>4.7208337783813397</v>
      </c>
    </row>
    <row r="572" spans="1:24" x14ac:dyDescent="0.45">
      <c r="A572">
        <v>2002</v>
      </c>
      <c r="B572" t="s">
        <v>185</v>
      </c>
      <c r="C572" t="s">
        <v>105</v>
      </c>
      <c r="D572">
        <v>8</v>
      </c>
      <c r="E572">
        <v>10</v>
      </c>
      <c r="F572">
        <v>0</v>
      </c>
      <c r="G572">
        <v>30</v>
      </c>
      <c r="H572">
        <v>30</v>
      </c>
      <c r="I572">
        <f t="shared" si="26"/>
        <v>18</v>
      </c>
      <c r="J572" s="2">
        <f t="shared" si="27"/>
        <v>0.6</v>
      </c>
      <c r="K572">
        <v>191.2</v>
      </c>
      <c r="L572" s="1">
        <f t="shared" si="25"/>
        <v>6.3733333333333331</v>
      </c>
      <c r="M572">
        <v>5.1652176654433601</v>
      </c>
      <c r="N572">
        <v>1.83130444502082</v>
      </c>
      <c r="O572">
        <v>0.79826091193215598</v>
      </c>
      <c r="P572">
        <v>0.27929373996789703</v>
      </c>
      <c r="Q572">
        <v>0.68803015999999995</v>
      </c>
      <c r="R572">
        <v>0.471518987</v>
      </c>
      <c r="S572">
        <v>9.3406592999999996E-2</v>
      </c>
      <c r="U572">
        <v>3.8973915111981698</v>
      </c>
      <c r="V572">
        <v>3.6716397255708202</v>
      </c>
      <c r="W572">
        <v>3.8404863834637002</v>
      </c>
      <c r="X572">
        <v>3.6898832321166899</v>
      </c>
    </row>
    <row r="573" spans="1:24" x14ac:dyDescent="0.45">
      <c r="A573">
        <v>2002</v>
      </c>
      <c r="B573" t="s">
        <v>208</v>
      </c>
      <c r="C573" t="s">
        <v>105</v>
      </c>
      <c r="D573">
        <v>19</v>
      </c>
      <c r="E573">
        <v>7</v>
      </c>
      <c r="F573">
        <v>0</v>
      </c>
      <c r="G573">
        <v>30</v>
      </c>
      <c r="H573">
        <v>30</v>
      </c>
      <c r="I573">
        <f t="shared" si="26"/>
        <v>26</v>
      </c>
      <c r="J573" s="2">
        <f t="shared" si="27"/>
        <v>0.8666666666666667</v>
      </c>
      <c r="K573">
        <v>207.1</v>
      </c>
      <c r="L573" s="1">
        <f t="shared" si="25"/>
        <v>6.9033333333333333</v>
      </c>
      <c r="M573">
        <v>6.9019294297670104</v>
      </c>
      <c r="N573">
        <v>2.3874598656426702</v>
      </c>
      <c r="O573">
        <v>0.91157558506356795</v>
      </c>
      <c r="P573">
        <v>0.26136363636363602</v>
      </c>
      <c r="Q573">
        <v>0.73193047</v>
      </c>
      <c r="R573">
        <v>0.50079744800000003</v>
      </c>
      <c r="S573">
        <v>0.113513513</v>
      </c>
      <c r="U573">
        <v>3.4726688954802598</v>
      </c>
      <c r="V573">
        <v>3.7000166108095698</v>
      </c>
      <c r="W573">
        <v>3.6254438225069698</v>
      </c>
      <c r="X573">
        <v>3.8976976871490399</v>
      </c>
    </row>
    <row r="574" spans="1:24" x14ac:dyDescent="0.45">
      <c r="A574">
        <v>2002</v>
      </c>
      <c r="B574" t="s">
        <v>64</v>
      </c>
      <c r="C574" t="s">
        <v>105</v>
      </c>
      <c r="D574">
        <v>23</v>
      </c>
      <c r="E574">
        <v>5</v>
      </c>
      <c r="F574">
        <v>0</v>
      </c>
      <c r="G574">
        <v>35</v>
      </c>
      <c r="H574">
        <v>35</v>
      </c>
      <c r="I574">
        <f t="shared" si="26"/>
        <v>28</v>
      </c>
      <c r="J574" s="2">
        <f t="shared" si="27"/>
        <v>0.8</v>
      </c>
      <c r="K574">
        <v>229.1</v>
      </c>
      <c r="L574" s="1">
        <f t="shared" si="25"/>
        <v>6.5457142857142854</v>
      </c>
      <c r="M574">
        <v>7.1424420188735702</v>
      </c>
      <c r="N574">
        <v>3.0610465795172401</v>
      </c>
      <c r="O574">
        <v>0.94186048600530503</v>
      </c>
      <c r="P574">
        <v>0.24458204334365299</v>
      </c>
      <c r="Q574">
        <v>0.80713679000000005</v>
      </c>
      <c r="R574">
        <v>0.34815950899999998</v>
      </c>
      <c r="S574">
        <v>8.1911261999999999E-2</v>
      </c>
      <c r="U574">
        <v>2.7470930841821399</v>
      </c>
      <c r="V574">
        <v>3.8734117000344099</v>
      </c>
      <c r="W574">
        <v>4.2915167372489398</v>
      </c>
      <c r="X574">
        <v>4.5315818786620996</v>
      </c>
    </row>
    <row r="575" spans="1:24" x14ac:dyDescent="0.45">
      <c r="A575">
        <v>2002</v>
      </c>
      <c r="B575" t="s">
        <v>270</v>
      </c>
      <c r="C575" t="s">
        <v>67</v>
      </c>
      <c r="D575">
        <v>8</v>
      </c>
      <c r="E575">
        <v>9</v>
      </c>
      <c r="F575">
        <v>0</v>
      </c>
      <c r="G575">
        <v>29</v>
      </c>
      <c r="H575">
        <v>29</v>
      </c>
      <c r="I575">
        <f t="shared" si="26"/>
        <v>17</v>
      </c>
      <c r="J575" s="2">
        <f t="shared" si="27"/>
        <v>0.58620689655172409</v>
      </c>
      <c r="K575">
        <v>161</v>
      </c>
      <c r="L575" s="1">
        <f t="shared" si="25"/>
        <v>5.5517241379310347</v>
      </c>
      <c r="M575">
        <v>9.1118012422360195</v>
      </c>
      <c r="N575">
        <v>3.8012422360248399</v>
      </c>
      <c r="O575">
        <v>1.45341614906832</v>
      </c>
      <c r="P575">
        <v>0.30752212389380501</v>
      </c>
      <c r="Q575">
        <v>0.67779961</v>
      </c>
      <c r="R575">
        <v>0.37365010700000001</v>
      </c>
      <c r="S575">
        <v>0.133333333</v>
      </c>
      <c r="U575">
        <v>5.4223602484472</v>
      </c>
      <c r="V575">
        <v>4.4341241599610104</v>
      </c>
      <c r="W575">
        <v>4.0208296238820704</v>
      </c>
      <c r="X575">
        <v>1.60495722293853</v>
      </c>
    </row>
    <row r="576" spans="1:24" x14ac:dyDescent="0.45">
      <c r="A576">
        <v>2002</v>
      </c>
      <c r="B576" t="s">
        <v>68</v>
      </c>
      <c r="C576" t="s">
        <v>67</v>
      </c>
      <c r="D576">
        <v>14</v>
      </c>
      <c r="E576">
        <v>11</v>
      </c>
      <c r="F576">
        <v>0</v>
      </c>
      <c r="G576">
        <v>32</v>
      </c>
      <c r="H576">
        <v>32</v>
      </c>
      <c r="I576">
        <f t="shared" si="26"/>
        <v>25</v>
      </c>
      <c r="J576" s="2">
        <f t="shared" si="27"/>
        <v>0.78125</v>
      </c>
      <c r="K576">
        <v>206</v>
      </c>
      <c r="L576" s="1">
        <f t="shared" si="25"/>
        <v>6.4375</v>
      </c>
      <c r="M576">
        <v>5.5922334239354798</v>
      </c>
      <c r="N576">
        <v>2.3155341520982802</v>
      </c>
      <c r="O576">
        <v>0.69902917799193498</v>
      </c>
      <c r="P576">
        <v>0.28000000000000003</v>
      </c>
      <c r="Q576">
        <v>0.75123152999999998</v>
      </c>
      <c r="R576">
        <v>0.53395061700000002</v>
      </c>
      <c r="S576">
        <v>9.1428571E-2</v>
      </c>
      <c r="U576">
        <v>3.2766992718371899</v>
      </c>
      <c r="V576">
        <v>3.7193560800112802</v>
      </c>
      <c r="W576">
        <v>3.8922569254291601</v>
      </c>
      <c r="X576">
        <v>3.57578349113464</v>
      </c>
    </row>
    <row r="577" spans="1:24" x14ac:dyDescent="0.45">
      <c r="A577">
        <v>2002</v>
      </c>
      <c r="B577" t="s">
        <v>69</v>
      </c>
      <c r="C577" t="s">
        <v>67</v>
      </c>
      <c r="D577">
        <v>11</v>
      </c>
      <c r="E577">
        <v>9</v>
      </c>
      <c r="F577">
        <v>0</v>
      </c>
      <c r="G577">
        <v>31</v>
      </c>
      <c r="H577">
        <v>31</v>
      </c>
      <c r="I577">
        <f t="shared" si="26"/>
        <v>20</v>
      </c>
      <c r="J577" s="2">
        <f t="shared" si="27"/>
        <v>0.64516129032258063</v>
      </c>
      <c r="K577">
        <v>210.2</v>
      </c>
      <c r="L577" s="1">
        <f t="shared" si="25"/>
        <v>6.7806451612903222</v>
      </c>
      <c r="M577">
        <v>7.3481010884127702</v>
      </c>
      <c r="N577">
        <v>2.6914556312209501</v>
      </c>
      <c r="O577">
        <v>0.982594912985429</v>
      </c>
      <c r="P577">
        <v>0.252542372881355</v>
      </c>
      <c r="Q577">
        <v>0.78646329999999998</v>
      </c>
      <c r="R577">
        <v>0.40635451500000003</v>
      </c>
      <c r="S577">
        <v>9.6234309000000004E-2</v>
      </c>
      <c r="U577">
        <v>3.2041138466916101</v>
      </c>
      <c r="V577">
        <v>3.7453022997112999</v>
      </c>
      <c r="W577">
        <v>3.9053276012571101</v>
      </c>
      <c r="X577">
        <v>3.8912868499755802</v>
      </c>
    </row>
    <row r="578" spans="1:24" x14ac:dyDescent="0.45">
      <c r="A578">
        <v>2002</v>
      </c>
      <c r="B578" t="s">
        <v>149</v>
      </c>
      <c r="C578" t="s">
        <v>99</v>
      </c>
      <c r="D578">
        <v>12</v>
      </c>
      <c r="E578">
        <v>12</v>
      </c>
      <c r="F578">
        <v>0</v>
      </c>
      <c r="G578">
        <v>33</v>
      </c>
      <c r="H578">
        <v>33</v>
      </c>
      <c r="I578">
        <f t="shared" si="26"/>
        <v>24</v>
      </c>
      <c r="J578" s="2">
        <f t="shared" si="27"/>
        <v>0.72727272727272729</v>
      </c>
      <c r="K578">
        <v>194.1</v>
      </c>
      <c r="L578" s="1">
        <f t="shared" si="25"/>
        <v>5.8818181818181818</v>
      </c>
      <c r="M578">
        <v>5.2332767056841503</v>
      </c>
      <c r="N578">
        <v>3.1955406432938598</v>
      </c>
      <c r="O578">
        <v>1.296741130612</v>
      </c>
      <c r="P578">
        <v>0.27850162866449502</v>
      </c>
      <c r="Q578">
        <v>0.73479729999999999</v>
      </c>
      <c r="R578">
        <v>0.46794871700000001</v>
      </c>
      <c r="S578">
        <v>0.134615384</v>
      </c>
      <c r="U578">
        <v>4.3533452241974304</v>
      </c>
      <c r="V578">
        <v>4.8608739832018797</v>
      </c>
      <c r="W578">
        <v>4.4778047407172101</v>
      </c>
      <c r="X578">
        <v>0.77976149320602395</v>
      </c>
    </row>
    <row r="579" spans="1:24" x14ac:dyDescent="0.45">
      <c r="A579">
        <v>2002</v>
      </c>
      <c r="B579" t="s">
        <v>209</v>
      </c>
      <c r="C579" t="s">
        <v>99</v>
      </c>
      <c r="D579">
        <v>12</v>
      </c>
      <c r="E579">
        <v>14</v>
      </c>
      <c r="F579">
        <v>0</v>
      </c>
      <c r="G579">
        <v>33</v>
      </c>
      <c r="H579">
        <v>33</v>
      </c>
      <c r="I579">
        <f t="shared" si="26"/>
        <v>26</v>
      </c>
      <c r="J579" s="2">
        <f t="shared" si="27"/>
        <v>0.78787878787878785</v>
      </c>
      <c r="K579">
        <v>198.1</v>
      </c>
      <c r="L579" s="1">
        <f t="shared" ref="L579:L642" si="28">K579/H579</f>
        <v>6.0030303030303029</v>
      </c>
      <c r="M579">
        <v>6.0806728926635598</v>
      </c>
      <c r="N579">
        <v>3.2218490699933802</v>
      </c>
      <c r="O579">
        <v>0.95294127422339403</v>
      </c>
      <c r="P579">
        <v>0.28758169934640498</v>
      </c>
      <c r="Q579">
        <v>0.74511400999999999</v>
      </c>
      <c r="R579">
        <v>0.54058441499999998</v>
      </c>
      <c r="S579">
        <v>0.13125000000000001</v>
      </c>
      <c r="U579">
        <v>3.58487431731657</v>
      </c>
      <c r="V579">
        <v>4.1671166109400701</v>
      </c>
      <c r="W579">
        <v>3.91368498185594</v>
      </c>
      <c r="X579">
        <v>2.2835273742675701</v>
      </c>
    </row>
    <row r="580" spans="1:24" x14ac:dyDescent="0.45">
      <c r="A580">
        <v>2002</v>
      </c>
      <c r="B580" t="s">
        <v>210</v>
      </c>
      <c r="C580" t="s">
        <v>73</v>
      </c>
      <c r="D580">
        <v>12</v>
      </c>
      <c r="E580">
        <v>11</v>
      </c>
      <c r="F580">
        <v>0</v>
      </c>
      <c r="G580">
        <v>31</v>
      </c>
      <c r="H580">
        <v>31</v>
      </c>
      <c r="I580">
        <f t="shared" ref="I580:I643" si="29">SUM(D580:E580)</f>
        <v>23</v>
      </c>
      <c r="J580" s="2">
        <f t="shared" ref="J580:J643" si="30">I580/H580</f>
        <v>0.74193548387096775</v>
      </c>
      <c r="K580">
        <v>205</v>
      </c>
      <c r="L580" s="1">
        <f t="shared" si="28"/>
        <v>6.612903225806452</v>
      </c>
      <c r="M580">
        <v>6.49756145924351</v>
      </c>
      <c r="N580">
        <v>2.1951221146092901</v>
      </c>
      <c r="O580">
        <v>0.65853663438278798</v>
      </c>
      <c r="P580">
        <v>0.32561728395061701</v>
      </c>
      <c r="Q580">
        <v>0.72556390999999998</v>
      </c>
      <c r="R580">
        <v>0.56656346700000004</v>
      </c>
      <c r="S580">
        <v>9.8684209999999994E-2</v>
      </c>
      <c r="U580">
        <v>3.6439027102514201</v>
      </c>
      <c r="V580">
        <v>3.3620745002932599</v>
      </c>
      <c r="W580">
        <v>3.4430465166536299</v>
      </c>
      <c r="X580">
        <v>4.0412659645080504</v>
      </c>
    </row>
    <row r="581" spans="1:24" x14ac:dyDescent="0.45">
      <c r="A581">
        <v>2002</v>
      </c>
      <c r="B581" t="s">
        <v>211</v>
      </c>
      <c r="C581" t="s">
        <v>73</v>
      </c>
      <c r="D581">
        <v>10</v>
      </c>
      <c r="E581">
        <v>10</v>
      </c>
      <c r="F581">
        <v>0</v>
      </c>
      <c r="G581">
        <v>32</v>
      </c>
      <c r="H581">
        <v>32</v>
      </c>
      <c r="I581">
        <f t="shared" si="29"/>
        <v>20</v>
      </c>
      <c r="J581" s="2">
        <f t="shared" si="30"/>
        <v>0.625</v>
      </c>
      <c r="K581">
        <v>204.1</v>
      </c>
      <c r="L581" s="1">
        <f t="shared" si="28"/>
        <v>6.3781249999999998</v>
      </c>
      <c r="M581">
        <v>5.5497550255055703</v>
      </c>
      <c r="N581">
        <v>2.64274048833598</v>
      </c>
      <c r="O581">
        <v>1.3654159189735899</v>
      </c>
      <c r="P581">
        <v>0.27760736196319002</v>
      </c>
      <c r="Q581">
        <v>0.72419774999999997</v>
      </c>
      <c r="R581">
        <v>0.46038863899999999</v>
      </c>
      <c r="S581">
        <v>0.140271493</v>
      </c>
      <c r="U581">
        <v>4.4926588301711696</v>
      </c>
      <c r="V581">
        <v>4.6113402937963599</v>
      </c>
      <c r="W581">
        <v>4.1447213463093604</v>
      </c>
      <c r="X581">
        <v>1.2967959642410201</v>
      </c>
    </row>
    <row r="582" spans="1:24" x14ac:dyDescent="0.45">
      <c r="A582">
        <v>2002</v>
      </c>
      <c r="B582" t="s">
        <v>187</v>
      </c>
      <c r="C582" t="s">
        <v>121</v>
      </c>
      <c r="D582">
        <v>16</v>
      </c>
      <c r="E582">
        <v>10</v>
      </c>
      <c r="F582">
        <v>0</v>
      </c>
      <c r="G582">
        <v>34</v>
      </c>
      <c r="H582">
        <v>34</v>
      </c>
      <c r="I582">
        <f t="shared" si="29"/>
        <v>26</v>
      </c>
      <c r="J582" s="2">
        <f t="shared" si="30"/>
        <v>0.76470588235294112</v>
      </c>
      <c r="K582">
        <v>223.2</v>
      </c>
      <c r="L582" s="1">
        <f t="shared" si="28"/>
        <v>6.5647058823529409</v>
      </c>
      <c r="M582">
        <v>7.2831592978655797</v>
      </c>
      <c r="N582">
        <v>2.5350222970471301</v>
      </c>
      <c r="O582">
        <v>1.20715347478435</v>
      </c>
      <c r="P582">
        <v>0.29185185185185097</v>
      </c>
      <c r="Q582">
        <v>0.73228346</v>
      </c>
      <c r="R582">
        <v>0.41569767400000002</v>
      </c>
      <c r="S582">
        <v>0.121457489</v>
      </c>
      <c r="U582">
        <v>4.3859909583831396</v>
      </c>
      <c r="V582">
        <v>4.0127450874619504</v>
      </c>
      <c r="W582">
        <v>3.80640590113615</v>
      </c>
      <c r="X582">
        <v>3.4272484779357901</v>
      </c>
    </row>
    <row r="583" spans="1:24" x14ac:dyDescent="0.45">
      <c r="A583">
        <v>2002</v>
      </c>
      <c r="B583" t="s">
        <v>76</v>
      </c>
      <c r="C583" t="s">
        <v>121</v>
      </c>
      <c r="D583">
        <v>13</v>
      </c>
      <c r="E583">
        <v>8</v>
      </c>
      <c r="F583">
        <v>0</v>
      </c>
      <c r="G583">
        <v>34</v>
      </c>
      <c r="H583">
        <v>34</v>
      </c>
      <c r="I583">
        <f t="shared" si="29"/>
        <v>21</v>
      </c>
      <c r="J583" s="2">
        <f t="shared" si="30"/>
        <v>0.61764705882352944</v>
      </c>
      <c r="K583">
        <v>230.2</v>
      </c>
      <c r="L583" s="1">
        <f t="shared" si="28"/>
        <v>6.7705882352941176</v>
      </c>
      <c r="M583">
        <v>5.7355486270663203</v>
      </c>
      <c r="N583">
        <v>1.9508668799545299</v>
      </c>
      <c r="O583">
        <v>1.09248545277453</v>
      </c>
      <c r="P583">
        <v>0.24390243902438999</v>
      </c>
      <c r="Q583">
        <v>0.77134986000000005</v>
      </c>
      <c r="R583">
        <v>0.37271448600000001</v>
      </c>
      <c r="S583">
        <v>9.2105263000000007E-2</v>
      </c>
      <c r="U583">
        <v>3.3164736959227001</v>
      </c>
      <c r="V583">
        <v>4.0328836246283899</v>
      </c>
      <c r="W583">
        <v>4.2895246030184397</v>
      </c>
      <c r="X583">
        <v>3.8311920166015598</v>
      </c>
    </row>
    <row r="584" spans="1:24" x14ac:dyDescent="0.45">
      <c r="A584">
        <v>2002</v>
      </c>
      <c r="B584" t="s">
        <v>213</v>
      </c>
      <c r="C584" t="s">
        <v>121</v>
      </c>
      <c r="D584">
        <v>13</v>
      </c>
      <c r="E584">
        <v>7</v>
      </c>
      <c r="F584">
        <v>0</v>
      </c>
      <c r="G584">
        <v>28</v>
      </c>
      <c r="H584">
        <v>28</v>
      </c>
      <c r="I584">
        <f t="shared" si="29"/>
        <v>20</v>
      </c>
      <c r="J584" s="2">
        <f t="shared" si="30"/>
        <v>0.7142857142857143</v>
      </c>
      <c r="K584">
        <v>176.1</v>
      </c>
      <c r="L584" s="1">
        <f t="shared" si="28"/>
        <v>6.2892857142857137</v>
      </c>
      <c r="M584">
        <v>5.7674864877494096</v>
      </c>
      <c r="N584">
        <v>2.2967866544134798</v>
      </c>
      <c r="O584">
        <v>1.22495288235385</v>
      </c>
      <c r="P584">
        <v>0.28209764918625602</v>
      </c>
      <c r="Q584">
        <v>0.79637097000000001</v>
      </c>
      <c r="R584">
        <v>0.46208112800000001</v>
      </c>
      <c r="S584">
        <v>0.12565445</v>
      </c>
      <c r="U584">
        <v>3.5217395367673401</v>
      </c>
      <c r="V584">
        <v>4.3344753850090596</v>
      </c>
      <c r="W584">
        <v>4.0729886519465097</v>
      </c>
      <c r="X584">
        <v>2.0470285415649401</v>
      </c>
    </row>
    <row r="585" spans="1:24" x14ac:dyDescent="0.45">
      <c r="A585">
        <v>2002</v>
      </c>
      <c r="B585" t="s">
        <v>77</v>
      </c>
      <c r="C585" t="s">
        <v>65</v>
      </c>
      <c r="D585">
        <v>12</v>
      </c>
      <c r="E585">
        <v>16</v>
      </c>
      <c r="F585">
        <v>0</v>
      </c>
      <c r="G585">
        <v>33</v>
      </c>
      <c r="H585">
        <v>33</v>
      </c>
      <c r="I585">
        <f t="shared" si="29"/>
        <v>28</v>
      </c>
      <c r="J585" s="2">
        <f t="shared" si="30"/>
        <v>0.84848484848484851</v>
      </c>
      <c r="K585">
        <v>216</v>
      </c>
      <c r="L585" s="1">
        <f t="shared" si="28"/>
        <v>6.5454545454545459</v>
      </c>
      <c r="M585">
        <v>5.5833333333333304</v>
      </c>
      <c r="N585">
        <v>2.9583333333333299</v>
      </c>
      <c r="O585">
        <v>0.79166666666666596</v>
      </c>
      <c r="P585">
        <v>0.30880230880230802</v>
      </c>
      <c r="Q585">
        <v>0.69296374999999999</v>
      </c>
      <c r="R585">
        <v>0.45080763499999998</v>
      </c>
      <c r="S585">
        <v>9.0047393000000003E-2</v>
      </c>
      <c r="U585">
        <v>4.375</v>
      </c>
      <c r="V585">
        <v>3.9065189149644599</v>
      </c>
      <c r="W585">
        <v>4.1228762586221599</v>
      </c>
      <c r="X585">
        <v>2.7386884689331001</v>
      </c>
    </row>
    <row r="586" spans="1:24" x14ac:dyDescent="0.45">
      <c r="A586">
        <v>2002</v>
      </c>
      <c r="B586" t="s">
        <v>271</v>
      </c>
      <c r="C586" t="s">
        <v>65</v>
      </c>
      <c r="D586">
        <v>12</v>
      </c>
      <c r="E586">
        <v>8</v>
      </c>
      <c r="F586">
        <v>0</v>
      </c>
      <c r="G586">
        <v>30</v>
      </c>
      <c r="H586">
        <v>30</v>
      </c>
      <c r="I586">
        <f t="shared" si="29"/>
        <v>20</v>
      </c>
      <c r="J586" s="2">
        <f t="shared" si="30"/>
        <v>0.66666666666666663</v>
      </c>
      <c r="K586">
        <v>163.1</v>
      </c>
      <c r="L586" s="1">
        <f t="shared" si="28"/>
        <v>5.4366666666666665</v>
      </c>
      <c r="M586">
        <v>5.4000001681580798</v>
      </c>
      <c r="N586">
        <v>3.5265307220624198</v>
      </c>
      <c r="O586">
        <v>1.15714289317673</v>
      </c>
      <c r="P586">
        <v>0.302457466918714</v>
      </c>
      <c r="Q586">
        <v>0.71169537999999999</v>
      </c>
      <c r="R586">
        <v>0.362292051</v>
      </c>
      <c r="S586">
        <v>9.5022624E-2</v>
      </c>
      <c r="U586">
        <v>4.73877565777138</v>
      </c>
      <c r="V586">
        <v>4.70085003487024</v>
      </c>
      <c r="W586">
        <v>4.9130185536209003</v>
      </c>
      <c r="X586">
        <v>0.92466354370117099</v>
      </c>
    </row>
    <row r="587" spans="1:24" x14ac:dyDescent="0.45">
      <c r="A587">
        <v>2002</v>
      </c>
      <c r="B587" t="s">
        <v>234</v>
      </c>
      <c r="C587" t="s">
        <v>65</v>
      </c>
      <c r="D587">
        <v>14</v>
      </c>
      <c r="E587">
        <v>10</v>
      </c>
      <c r="F587">
        <v>0</v>
      </c>
      <c r="G587">
        <v>33</v>
      </c>
      <c r="H587">
        <v>33</v>
      </c>
      <c r="I587">
        <f t="shared" si="29"/>
        <v>24</v>
      </c>
      <c r="J587" s="2">
        <f t="shared" si="30"/>
        <v>0.72727272727272729</v>
      </c>
      <c r="K587">
        <v>214.1</v>
      </c>
      <c r="L587" s="1">
        <f t="shared" si="28"/>
        <v>6.4878787878787874</v>
      </c>
      <c r="M587">
        <v>5.7527213443870497</v>
      </c>
      <c r="N587">
        <v>3.94712267425097</v>
      </c>
      <c r="O587">
        <v>0.62986000121026098</v>
      </c>
      <c r="P587">
        <v>0.26626323751891001</v>
      </c>
      <c r="Q587">
        <v>0.74626866000000003</v>
      </c>
      <c r="R587">
        <v>0.44854070600000001</v>
      </c>
      <c r="S587">
        <v>6.5217391E-2</v>
      </c>
      <c r="U587">
        <v>3.61119734027216</v>
      </c>
      <c r="V587">
        <v>3.9651848428178398</v>
      </c>
      <c r="W587">
        <v>4.5492427964111997</v>
      </c>
      <c r="X587">
        <v>2.8803153038024898</v>
      </c>
    </row>
    <row r="588" spans="1:24" x14ac:dyDescent="0.45">
      <c r="A588">
        <v>2002</v>
      </c>
      <c r="B588" t="s">
        <v>235</v>
      </c>
      <c r="C588" t="s">
        <v>65</v>
      </c>
      <c r="D588">
        <v>14</v>
      </c>
      <c r="E588">
        <v>8</v>
      </c>
      <c r="F588">
        <v>0</v>
      </c>
      <c r="G588">
        <v>33</v>
      </c>
      <c r="H588">
        <v>33</v>
      </c>
      <c r="I588">
        <f t="shared" si="29"/>
        <v>22</v>
      </c>
      <c r="J588" s="2">
        <f t="shared" si="30"/>
        <v>0.66666666666666663</v>
      </c>
      <c r="K588">
        <v>203.2</v>
      </c>
      <c r="L588" s="1">
        <f t="shared" si="28"/>
        <v>6.1575757575757573</v>
      </c>
      <c r="M588">
        <v>3.3584289729805499</v>
      </c>
      <c r="N588">
        <v>2.3862521650124902</v>
      </c>
      <c r="O588">
        <v>0.97217680796805495</v>
      </c>
      <c r="P588">
        <v>0.26262626262626199</v>
      </c>
      <c r="Q588">
        <v>0.77125328999999998</v>
      </c>
      <c r="R588">
        <v>0.44539007000000003</v>
      </c>
      <c r="S588">
        <v>9.4017093999999996E-2</v>
      </c>
      <c r="U588">
        <v>3.2258594082576302</v>
      </c>
      <c r="V588">
        <v>4.4301596502293501</v>
      </c>
      <c r="W588">
        <v>4.6253388529217299</v>
      </c>
      <c r="X588">
        <v>1.2501469850540099</v>
      </c>
    </row>
    <row r="589" spans="1:24" x14ac:dyDescent="0.45">
      <c r="A589">
        <v>2002</v>
      </c>
      <c r="B589" t="s">
        <v>188</v>
      </c>
      <c r="C589" t="s">
        <v>65</v>
      </c>
      <c r="D589">
        <v>13</v>
      </c>
      <c r="E589">
        <v>8</v>
      </c>
      <c r="F589">
        <v>0</v>
      </c>
      <c r="G589">
        <v>29</v>
      </c>
      <c r="H589">
        <v>29</v>
      </c>
      <c r="I589">
        <f t="shared" si="29"/>
        <v>21</v>
      </c>
      <c r="J589" s="2">
        <f t="shared" si="30"/>
        <v>0.72413793103448276</v>
      </c>
      <c r="K589">
        <v>185.1</v>
      </c>
      <c r="L589" s="1">
        <f t="shared" si="28"/>
        <v>6.3827586206896552</v>
      </c>
      <c r="M589">
        <v>9.5179850890901907</v>
      </c>
      <c r="N589">
        <v>3.5449638342019498</v>
      </c>
      <c r="O589">
        <v>0.72841722620588201</v>
      </c>
      <c r="P589">
        <v>0.27536231884057899</v>
      </c>
      <c r="Q589">
        <v>0.71782177999999996</v>
      </c>
      <c r="R589">
        <v>0.34854771699999998</v>
      </c>
      <c r="S589">
        <v>7.3891625000000002E-2</v>
      </c>
      <c r="U589">
        <v>3.4478415373744999</v>
      </c>
      <c r="V589">
        <v>3.1131535989182701</v>
      </c>
      <c r="W589">
        <v>3.5857959270803801</v>
      </c>
      <c r="X589">
        <v>4.5023531913757298</v>
      </c>
    </row>
    <row r="590" spans="1:24" x14ac:dyDescent="0.45">
      <c r="A590">
        <v>2002</v>
      </c>
      <c r="B590" t="s">
        <v>150</v>
      </c>
      <c r="C590" t="s">
        <v>47</v>
      </c>
      <c r="D590">
        <v>17</v>
      </c>
      <c r="E590">
        <v>9</v>
      </c>
      <c r="F590">
        <v>0</v>
      </c>
      <c r="G590">
        <v>32</v>
      </c>
      <c r="H590">
        <v>32</v>
      </c>
      <c r="I590">
        <f t="shared" si="29"/>
        <v>26</v>
      </c>
      <c r="J590" s="2">
        <f t="shared" si="30"/>
        <v>0.8125</v>
      </c>
      <c r="K590">
        <v>210.1</v>
      </c>
      <c r="L590" s="1">
        <f t="shared" si="28"/>
        <v>6.5656249999999998</v>
      </c>
      <c r="M590">
        <v>7.3169568569004699</v>
      </c>
      <c r="N590">
        <v>2.7385101686644999</v>
      </c>
      <c r="O590">
        <v>0.68462754216612598</v>
      </c>
      <c r="P590">
        <v>0.30647709320695099</v>
      </c>
      <c r="Q590">
        <v>0.75310558999999999</v>
      </c>
      <c r="R590">
        <v>0.50078247200000003</v>
      </c>
      <c r="S590">
        <v>8.5561497E-2</v>
      </c>
      <c r="U590">
        <v>3.42313771083063</v>
      </c>
      <c r="V590">
        <v>3.3234056733299102</v>
      </c>
      <c r="W590">
        <v>3.5721668804204398</v>
      </c>
      <c r="X590">
        <v>4.21362209320068</v>
      </c>
    </row>
    <row r="591" spans="1:24" x14ac:dyDescent="0.45">
      <c r="A591">
        <v>2002</v>
      </c>
      <c r="B591" t="s">
        <v>236</v>
      </c>
      <c r="C591" t="s">
        <v>170</v>
      </c>
      <c r="D591">
        <v>8</v>
      </c>
      <c r="E591">
        <v>11</v>
      </c>
      <c r="F591">
        <v>0</v>
      </c>
      <c r="G591">
        <v>30</v>
      </c>
      <c r="H591">
        <v>30</v>
      </c>
      <c r="I591">
        <f t="shared" si="29"/>
        <v>19</v>
      </c>
      <c r="J591" s="2">
        <f t="shared" si="30"/>
        <v>0.6333333333333333</v>
      </c>
      <c r="K591">
        <v>196.2</v>
      </c>
      <c r="L591" s="1">
        <f t="shared" si="28"/>
        <v>6.54</v>
      </c>
      <c r="M591">
        <v>4.9881350772006696</v>
      </c>
      <c r="N591">
        <v>2.5169488921654701</v>
      </c>
      <c r="O591">
        <v>1.0525422639964701</v>
      </c>
      <c r="P591">
        <v>0.284144427001569</v>
      </c>
      <c r="Q591">
        <v>0.66309720000000005</v>
      </c>
      <c r="R591">
        <v>0.36544342499999999</v>
      </c>
      <c r="S591">
        <v>8.3941605000000002E-2</v>
      </c>
      <c r="U591">
        <v>4.5305080058978504</v>
      </c>
      <c r="V591">
        <v>4.4569895701092097</v>
      </c>
      <c r="W591">
        <v>4.8761531469663701</v>
      </c>
      <c r="X591">
        <v>2.50393319129943</v>
      </c>
    </row>
    <row r="592" spans="1:24" x14ac:dyDescent="0.45">
      <c r="A592">
        <v>2002</v>
      </c>
      <c r="B592" t="s">
        <v>272</v>
      </c>
      <c r="C592" t="s">
        <v>170</v>
      </c>
      <c r="D592">
        <v>4</v>
      </c>
      <c r="E592">
        <v>18</v>
      </c>
      <c r="F592">
        <v>0</v>
      </c>
      <c r="G592">
        <v>33</v>
      </c>
      <c r="H592">
        <v>33</v>
      </c>
      <c r="I592">
        <f t="shared" si="29"/>
        <v>22</v>
      </c>
      <c r="J592" s="2">
        <f t="shared" si="30"/>
        <v>0.66666666666666663</v>
      </c>
      <c r="K592">
        <v>224</v>
      </c>
      <c r="L592" s="1">
        <f t="shared" si="28"/>
        <v>6.7878787878787881</v>
      </c>
      <c r="M592">
        <v>5.5044642857142803</v>
      </c>
      <c r="N592">
        <v>3.5758928571428501</v>
      </c>
      <c r="O592">
        <v>1.3258928571428501</v>
      </c>
      <c r="P592">
        <v>0.321621621621621</v>
      </c>
      <c r="Q592">
        <v>0.70631969999999999</v>
      </c>
      <c r="R592">
        <v>0.36447368400000002</v>
      </c>
      <c r="S592">
        <v>0.111111111</v>
      </c>
      <c r="U592">
        <v>5.18303571428571</v>
      </c>
      <c r="V592">
        <v>4.9665387562343</v>
      </c>
      <c r="W592">
        <v>4.8971361730912903</v>
      </c>
      <c r="X592">
        <v>1.4030525684356601</v>
      </c>
    </row>
    <row r="593" spans="1:24" x14ac:dyDescent="0.45">
      <c r="A593">
        <v>2002</v>
      </c>
      <c r="B593" t="s">
        <v>237</v>
      </c>
      <c r="C593" t="s">
        <v>170</v>
      </c>
      <c r="D593">
        <v>6</v>
      </c>
      <c r="E593">
        <v>12</v>
      </c>
      <c r="F593">
        <v>0</v>
      </c>
      <c r="G593">
        <v>30</v>
      </c>
      <c r="H593">
        <v>30</v>
      </c>
      <c r="I593">
        <f t="shared" si="29"/>
        <v>18</v>
      </c>
      <c r="J593" s="2">
        <f t="shared" si="30"/>
        <v>0.6</v>
      </c>
      <c r="K593">
        <v>193.2</v>
      </c>
      <c r="L593" s="1">
        <f t="shared" si="28"/>
        <v>6.4399999999999995</v>
      </c>
      <c r="M593">
        <v>5.1583479473671003</v>
      </c>
      <c r="N593">
        <v>3.11359740967203</v>
      </c>
      <c r="O593">
        <v>1.3476764907535601</v>
      </c>
      <c r="P593">
        <v>0.30110935023771701</v>
      </c>
      <c r="Q593">
        <v>0.71981424000000005</v>
      </c>
      <c r="R593">
        <v>0.412576687</v>
      </c>
      <c r="S593">
        <v>0.12831858400000001</v>
      </c>
      <c r="U593">
        <v>4.8330467254610596</v>
      </c>
      <c r="V593">
        <v>5.0016614967562596</v>
      </c>
      <c r="W593">
        <v>4.6795342458955798</v>
      </c>
      <c r="X593">
        <v>1.21826636791229</v>
      </c>
    </row>
    <row r="594" spans="1:24" x14ac:dyDescent="0.45">
      <c r="A594">
        <v>2002</v>
      </c>
      <c r="B594" t="s">
        <v>78</v>
      </c>
      <c r="C594" t="s">
        <v>31</v>
      </c>
      <c r="D594">
        <v>13</v>
      </c>
      <c r="E594">
        <v>8</v>
      </c>
      <c r="F594">
        <v>0</v>
      </c>
      <c r="G594">
        <v>33</v>
      </c>
      <c r="H594">
        <v>33</v>
      </c>
      <c r="I594">
        <f t="shared" si="29"/>
        <v>21</v>
      </c>
      <c r="J594" s="2">
        <f t="shared" si="30"/>
        <v>0.63636363636363635</v>
      </c>
      <c r="K594">
        <v>210.2</v>
      </c>
      <c r="L594" s="1">
        <f t="shared" si="28"/>
        <v>6.3696969696969692</v>
      </c>
      <c r="M594">
        <v>4.5712024212800397</v>
      </c>
      <c r="N594">
        <v>2.9905062569121701</v>
      </c>
      <c r="O594">
        <v>0.89715187707365296</v>
      </c>
      <c r="P594">
        <v>0.27761627906976699</v>
      </c>
      <c r="Q594">
        <v>0.72312452000000005</v>
      </c>
      <c r="R594">
        <v>0.52991452900000002</v>
      </c>
      <c r="S594">
        <v>0.117318435</v>
      </c>
      <c r="U594">
        <v>3.8449366160299401</v>
      </c>
      <c r="V594">
        <v>4.3244162097800096</v>
      </c>
      <c r="W594">
        <v>4.2113749458281502</v>
      </c>
      <c r="X594">
        <v>2.7008028030395499</v>
      </c>
    </row>
    <row r="595" spans="1:24" x14ac:dyDescent="0.45">
      <c r="A595">
        <v>2002</v>
      </c>
      <c r="B595" t="s">
        <v>238</v>
      </c>
      <c r="C595" t="s">
        <v>27</v>
      </c>
      <c r="D595">
        <v>8</v>
      </c>
      <c r="E595">
        <v>12</v>
      </c>
      <c r="F595">
        <v>0</v>
      </c>
      <c r="G595">
        <v>31</v>
      </c>
      <c r="H595">
        <v>31</v>
      </c>
      <c r="I595">
        <f t="shared" si="29"/>
        <v>20</v>
      </c>
      <c r="J595" s="2">
        <f t="shared" si="30"/>
        <v>0.64516129032258063</v>
      </c>
      <c r="K595">
        <v>196</v>
      </c>
      <c r="L595" s="1">
        <f t="shared" si="28"/>
        <v>6.32258064516129</v>
      </c>
      <c r="M595">
        <v>4.6836735605448796</v>
      </c>
      <c r="N595">
        <v>2.15816330730989</v>
      </c>
      <c r="O595">
        <v>1.19387757425653</v>
      </c>
      <c r="P595">
        <v>0.264984227129337</v>
      </c>
      <c r="Q595">
        <v>0.73033707999999997</v>
      </c>
      <c r="R595">
        <v>0.38425925900000002</v>
      </c>
      <c r="S595">
        <v>9.9236641E-2</v>
      </c>
      <c r="U595">
        <v>4.1785715098978802</v>
      </c>
      <c r="V595">
        <v>4.5028908270391401</v>
      </c>
      <c r="W595">
        <v>4.6392699474097796</v>
      </c>
      <c r="X595">
        <v>2.4251074194908102</v>
      </c>
    </row>
    <row r="596" spans="1:24" x14ac:dyDescent="0.45">
      <c r="A596">
        <v>2002</v>
      </c>
      <c r="B596" t="s">
        <v>80</v>
      </c>
      <c r="C596" t="s">
        <v>44</v>
      </c>
      <c r="D596">
        <v>19</v>
      </c>
      <c r="E596">
        <v>7</v>
      </c>
      <c r="F596">
        <v>0</v>
      </c>
      <c r="G596">
        <v>34</v>
      </c>
      <c r="H596">
        <v>34</v>
      </c>
      <c r="I596">
        <f t="shared" si="29"/>
        <v>26</v>
      </c>
      <c r="J596" s="2">
        <f t="shared" si="30"/>
        <v>0.76470588235294112</v>
      </c>
      <c r="K596">
        <v>239.1</v>
      </c>
      <c r="L596" s="1">
        <f t="shared" si="28"/>
        <v>7.0323529411764705</v>
      </c>
      <c r="M596">
        <v>6.3175488807773599</v>
      </c>
      <c r="N596">
        <v>2.3314763726678298</v>
      </c>
      <c r="O596">
        <v>0.37604457623674697</v>
      </c>
      <c r="P596">
        <v>0.28552278820375299</v>
      </c>
      <c r="Q596">
        <v>0.71582734000000003</v>
      </c>
      <c r="R596">
        <v>0.59675236799999998</v>
      </c>
      <c r="S596">
        <v>6.5789473000000001E-2</v>
      </c>
      <c r="U596">
        <v>2.9331476946466299</v>
      </c>
      <c r="V596">
        <v>2.96625274358931</v>
      </c>
      <c r="W596">
        <v>3.3071967429728901</v>
      </c>
      <c r="X596">
        <v>6.8081078529357901</v>
      </c>
    </row>
    <row r="597" spans="1:24" x14ac:dyDescent="0.45">
      <c r="A597">
        <v>2001</v>
      </c>
      <c r="B597" t="s">
        <v>258</v>
      </c>
      <c r="C597" t="s">
        <v>58</v>
      </c>
      <c r="D597">
        <v>11</v>
      </c>
      <c r="E597">
        <v>10</v>
      </c>
      <c r="F597">
        <v>0</v>
      </c>
      <c r="G597">
        <v>33</v>
      </c>
      <c r="H597">
        <v>33</v>
      </c>
      <c r="I597">
        <f t="shared" si="29"/>
        <v>21</v>
      </c>
      <c r="J597" s="2">
        <f t="shared" si="30"/>
        <v>0.63636363636363635</v>
      </c>
      <c r="K597">
        <v>206.2</v>
      </c>
      <c r="L597" s="1">
        <f t="shared" si="28"/>
        <v>6.2484848484848481</v>
      </c>
      <c r="M597">
        <v>7.4903229493330903</v>
      </c>
      <c r="N597">
        <v>2.7870969113797499</v>
      </c>
      <c r="O597">
        <v>0.95806456328679002</v>
      </c>
      <c r="P597">
        <v>0.27272727272727199</v>
      </c>
      <c r="Q597">
        <v>0.74607330000000005</v>
      </c>
      <c r="U597">
        <v>3.57096791770531</v>
      </c>
      <c r="V597">
        <v>3.9152659042667999</v>
      </c>
      <c r="X597">
        <v>3.4016091823577801</v>
      </c>
    </row>
    <row r="598" spans="1:24" x14ac:dyDescent="0.45">
      <c r="A598">
        <v>2001</v>
      </c>
      <c r="B598" t="s">
        <v>174</v>
      </c>
      <c r="C598" t="s">
        <v>221</v>
      </c>
      <c r="D598">
        <v>13</v>
      </c>
      <c r="E598">
        <v>11</v>
      </c>
      <c r="F598">
        <v>0</v>
      </c>
      <c r="G598">
        <v>32</v>
      </c>
      <c r="H598">
        <v>32</v>
      </c>
      <c r="I598">
        <f t="shared" si="29"/>
        <v>24</v>
      </c>
      <c r="J598" s="2">
        <f t="shared" si="30"/>
        <v>0.75</v>
      </c>
      <c r="K598">
        <v>208.2</v>
      </c>
      <c r="L598" s="1">
        <f t="shared" si="28"/>
        <v>6.5062499999999996</v>
      </c>
      <c r="M598">
        <v>5.8226839899268503</v>
      </c>
      <c r="N598">
        <v>3.2779554313662298</v>
      </c>
      <c r="O598">
        <v>1.07827481294941</v>
      </c>
      <c r="P598">
        <v>0.29640718562874202</v>
      </c>
      <c r="Q598">
        <v>0.71376812000000001</v>
      </c>
      <c r="U598">
        <v>4.3562302443156398</v>
      </c>
      <c r="V598">
        <v>4.5778908975133898</v>
      </c>
      <c r="X598">
        <v>2.29055547714233</v>
      </c>
    </row>
    <row r="599" spans="1:24" x14ac:dyDescent="0.45">
      <c r="A599">
        <v>2001</v>
      </c>
      <c r="B599" t="s">
        <v>273</v>
      </c>
      <c r="C599" t="s">
        <v>221</v>
      </c>
      <c r="D599">
        <v>10</v>
      </c>
      <c r="E599">
        <v>11</v>
      </c>
      <c r="F599">
        <v>0</v>
      </c>
      <c r="G599">
        <v>32</v>
      </c>
      <c r="H599">
        <v>32</v>
      </c>
      <c r="I599">
        <f t="shared" si="29"/>
        <v>21</v>
      </c>
      <c r="J599" s="2">
        <f t="shared" si="30"/>
        <v>0.65625</v>
      </c>
      <c r="K599">
        <v>205.1</v>
      </c>
      <c r="L599" s="1">
        <f t="shared" si="28"/>
        <v>6.4093749999999998</v>
      </c>
      <c r="M599">
        <v>4.5584409938612804</v>
      </c>
      <c r="N599">
        <v>3.3749995819934502</v>
      </c>
      <c r="O599">
        <v>0.92045443145275896</v>
      </c>
      <c r="P599">
        <v>0.29682997118155602</v>
      </c>
      <c r="Q599">
        <v>0.67914068000000005</v>
      </c>
      <c r="U599">
        <v>5.0844149546914297</v>
      </c>
      <c r="V599">
        <v>4.6952405216038997</v>
      </c>
      <c r="X599">
        <v>1.99875175952911</v>
      </c>
    </row>
    <row r="600" spans="1:24" x14ac:dyDescent="0.45">
      <c r="A600">
        <v>2001</v>
      </c>
      <c r="B600" t="s">
        <v>274</v>
      </c>
      <c r="C600" t="s">
        <v>121</v>
      </c>
      <c r="D600">
        <v>15</v>
      </c>
      <c r="E600">
        <v>5</v>
      </c>
      <c r="F600">
        <v>0</v>
      </c>
      <c r="G600">
        <v>33</v>
      </c>
      <c r="H600">
        <v>33</v>
      </c>
      <c r="I600">
        <f t="shared" si="29"/>
        <v>20</v>
      </c>
      <c r="J600" s="2">
        <f t="shared" si="30"/>
        <v>0.60606060606060608</v>
      </c>
      <c r="K600">
        <v>213</v>
      </c>
      <c r="L600" s="1">
        <f t="shared" si="28"/>
        <v>6.4545454545454541</v>
      </c>
      <c r="M600">
        <v>4.6901411810604401</v>
      </c>
      <c r="N600">
        <v>2.1549297318385801</v>
      </c>
      <c r="O600">
        <v>1.05633810384244</v>
      </c>
      <c r="P600">
        <v>0.27220630372492799</v>
      </c>
      <c r="Q600">
        <v>0.75630251999999998</v>
      </c>
      <c r="U600">
        <v>3.6338030772179999</v>
      </c>
      <c r="V600">
        <v>4.3496064061066901</v>
      </c>
      <c r="X600">
        <v>2.6232810020446702</v>
      </c>
    </row>
    <row r="601" spans="1:24" x14ac:dyDescent="0.45">
      <c r="A601">
        <v>2001</v>
      </c>
      <c r="B601" t="s">
        <v>141</v>
      </c>
      <c r="C601" t="s">
        <v>221</v>
      </c>
      <c r="D601">
        <v>11</v>
      </c>
      <c r="E601">
        <v>10</v>
      </c>
      <c r="F601">
        <v>0</v>
      </c>
      <c r="G601">
        <v>30</v>
      </c>
      <c r="H601">
        <v>30</v>
      </c>
      <c r="I601">
        <f t="shared" si="29"/>
        <v>21</v>
      </c>
      <c r="J601" s="2">
        <f t="shared" si="30"/>
        <v>0.7</v>
      </c>
      <c r="K601">
        <v>193.1</v>
      </c>
      <c r="L601" s="1">
        <f t="shared" si="28"/>
        <v>6.4366666666666665</v>
      </c>
      <c r="M601">
        <v>5.8655169327562504</v>
      </c>
      <c r="N601">
        <v>2.5137929711812501</v>
      </c>
      <c r="O601">
        <v>1.1637930422135401</v>
      </c>
      <c r="P601">
        <v>0.284525790349417</v>
      </c>
      <c r="Q601">
        <v>0.75675676000000003</v>
      </c>
      <c r="U601">
        <v>3.7706894567718701</v>
      </c>
      <c r="V601">
        <v>4.37327469073918</v>
      </c>
      <c r="X601">
        <v>2.5481934547424299</v>
      </c>
    </row>
    <row r="602" spans="1:24" x14ac:dyDescent="0.45">
      <c r="A602">
        <v>2001</v>
      </c>
      <c r="B602" t="s">
        <v>259</v>
      </c>
      <c r="C602" t="s">
        <v>31</v>
      </c>
      <c r="D602">
        <v>12</v>
      </c>
      <c r="E602">
        <v>11</v>
      </c>
      <c r="F602">
        <v>0</v>
      </c>
      <c r="G602">
        <v>34</v>
      </c>
      <c r="H602">
        <v>34</v>
      </c>
      <c r="I602">
        <f t="shared" si="29"/>
        <v>23</v>
      </c>
      <c r="J602" s="2">
        <f t="shared" si="30"/>
        <v>0.67647058823529416</v>
      </c>
      <c r="K602">
        <v>215.2</v>
      </c>
      <c r="L602" s="1">
        <f t="shared" si="28"/>
        <v>6.3294117647058821</v>
      </c>
      <c r="M602">
        <v>6.4265840833664702</v>
      </c>
      <c r="N602">
        <v>2.6290571250135502</v>
      </c>
      <c r="O602">
        <v>1.5857804881034101</v>
      </c>
      <c r="P602">
        <v>0.319648093841642</v>
      </c>
      <c r="Q602">
        <v>0.70051890000000006</v>
      </c>
      <c r="U602">
        <v>5.1746521190742998</v>
      </c>
      <c r="V602">
        <v>4.8435726448616601</v>
      </c>
      <c r="X602">
        <v>2.0768256187438898</v>
      </c>
    </row>
    <row r="603" spans="1:24" x14ac:dyDescent="0.45">
      <c r="A603">
        <v>2001</v>
      </c>
      <c r="B603" t="s">
        <v>24</v>
      </c>
      <c r="C603" t="s">
        <v>25</v>
      </c>
      <c r="D603">
        <v>20</v>
      </c>
      <c r="E603">
        <v>6</v>
      </c>
      <c r="F603">
        <v>0</v>
      </c>
      <c r="G603">
        <v>34</v>
      </c>
      <c r="H603">
        <v>34</v>
      </c>
      <c r="I603">
        <f t="shared" si="29"/>
        <v>26</v>
      </c>
      <c r="J603" s="2">
        <f t="shared" si="30"/>
        <v>0.76470588235294112</v>
      </c>
      <c r="K603">
        <v>242.2</v>
      </c>
      <c r="L603" s="1">
        <f t="shared" si="28"/>
        <v>7.1235294117647054</v>
      </c>
      <c r="M603">
        <v>13.2032964265572</v>
      </c>
      <c r="N603">
        <v>2.59615379173878</v>
      </c>
      <c r="O603">
        <v>0.70467031490052701</v>
      </c>
      <c r="P603">
        <v>0.31692913385826699</v>
      </c>
      <c r="Q603">
        <v>0.80364539999999995</v>
      </c>
      <c r="U603">
        <v>2.5590658804282298</v>
      </c>
      <c r="V603">
        <v>2.2208401434405101</v>
      </c>
      <c r="X603">
        <v>9.71069240570068</v>
      </c>
    </row>
    <row r="604" spans="1:24" x14ac:dyDescent="0.45">
      <c r="A604">
        <v>2001</v>
      </c>
      <c r="B604" t="s">
        <v>175</v>
      </c>
      <c r="C604" t="s">
        <v>25</v>
      </c>
      <c r="D604">
        <v>22</v>
      </c>
      <c r="E604">
        <v>6</v>
      </c>
      <c r="F604">
        <v>0</v>
      </c>
      <c r="G604">
        <v>35</v>
      </c>
      <c r="H604">
        <v>35</v>
      </c>
      <c r="I604">
        <f t="shared" si="29"/>
        <v>28</v>
      </c>
      <c r="J604" s="2">
        <f t="shared" si="30"/>
        <v>0.8</v>
      </c>
      <c r="K604">
        <v>256.2</v>
      </c>
      <c r="L604" s="1">
        <f t="shared" si="28"/>
        <v>7.3199999999999994</v>
      </c>
      <c r="M604">
        <v>10.2740263812187</v>
      </c>
      <c r="N604">
        <v>1.3675325217321801</v>
      </c>
      <c r="O604">
        <v>1.2974026488228301</v>
      </c>
      <c r="P604">
        <v>0.30721966205837098</v>
      </c>
      <c r="Q604">
        <v>0.84813499000000003</v>
      </c>
      <c r="U604">
        <v>2.9805195986470601</v>
      </c>
      <c r="V604">
        <v>3.1075783901339999</v>
      </c>
      <c r="X604">
        <v>7.2332487106323198</v>
      </c>
    </row>
    <row r="605" spans="1:24" x14ac:dyDescent="0.45">
      <c r="A605">
        <v>2001</v>
      </c>
      <c r="B605" t="s">
        <v>143</v>
      </c>
      <c r="C605" t="s">
        <v>128</v>
      </c>
      <c r="D605">
        <v>16</v>
      </c>
      <c r="E605">
        <v>7</v>
      </c>
      <c r="F605">
        <v>0</v>
      </c>
      <c r="G605">
        <v>35</v>
      </c>
      <c r="H605">
        <v>35</v>
      </c>
      <c r="I605">
        <f t="shared" si="29"/>
        <v>23</v>
      </c>
      <c r="J605" s="2">
        <f t="shared" si="30"/>
        <v>0.65714285714285714</v>
      </c>
      <c r="K605">
        <v>219.1</v>
      </c>
      <c r="L605" s="1">
        <f t="shared" si="28"/>
        <v>6.26</v>
      </c>
      <c r="M605">
        <v>4.7598781986930696</v>
      </c>
      <c r="N605">
        <v>3.98024297649334</v>
      </c>
      <c r="O605">
        <v>0.98480238593649805</v>
      </c>
      <c r="P605">
        <v>0.27391304347826001</v>
      </c>
      <c r="Q605">
        <v>0.79022988999999999</v>
      </c>
      <c r="U605">
        <v>3.5699086490198</v>
      </c>
      <c r="V605">
        <v>4.7679817344598296</v>
      </c>
      <c r="X605">
        <v>1.7065085172653101</v>
      </c>
    </row>
    <row r="606" spans="1:24" x14ac:dyDescent="0.45">
      <c r="A606">
        <v>2001</v>
      </c>
      <c r="B606" t="s">
        <v>275</v>
      </c>
      <c r="C606" t="s">
        <v>27</v>
      </c>
      <c r="D606">
        <v>9</v>
      </c>
      <c r="E606">
        <v>19</v>
      </c>
      <c r="F606">
        <v>0</v>
      </c>
      <c r="G606">
        <v>33</v>
      </c>
      <c r="H606">
        <v>33</v>
      </c>
      <c r="I606">
        <f t="shared" si="29"/>
        <v>28</v>
      </c>
      <c r="J606" s="2">
        <f t="shared" si="30"/>
        <v>0.84848484848484851</v>
      </c>
      <c r="K606">
        <v>205.2</v>
      </c>
      <c r="L606" s="1">
        <f t="shared" si="28"/>
        <v>6.2181818181818178</v>
      </c>
      <c r="M606">
        <v>5.9513781488458397</v>
      </c>
      <c r="N606">
        <v>3.2820100085546899</v>
      </c>
      <c r="O606">
        <v>1.13776346963229</v>
      </c>
      <c r="P606">
        <v>0.30534351145038102</v>
      </c>
      <c r="Q606">
        <v>0.67758748999999996</v>
      </c>
      <c r="U606">
        <v>4.8136146792135399</v>
      </c>
      <c r="V606">
        <v>4.5223946554385499</v>
      </c>
      <c r="X606">
        <v>2.34100937843322</v>
      </c>
    </row>
    <row r="607" spans="1:24" x14ac:dyDescent="0.45">
      <c r="A607">
        <v>2001</v>
      </c>
      <c r="B607" t="s">
        <v>26</v>
      </c>
      <c r="C607" t="s">
        <v>128</v>
      </c>
      <c r="D607">
        <v>17</v>
      </c>
      <c r="E607">
        <v>11</v>
      </c>
      <c r="F607">
        <v>0</v>
      </c>
      <c r="G607">
        <v>34</v>
      </c>
      <c r="H607">
        <v>34</v>
      </c>
      <c r="I607">
        <f t="shared" si="29"/>
        <v>28</v>
      </c>
      <c r="J607" s="2">
        <f t="shared" si="30"/>
        <v>0.82352941176470584</v>
      </c>
      <c r="K607">
        <v>233</v>
      </c>
      <c r="L607" s="1">
        <f t="shared" si="28"/>
        <v>6.8529411764705879</v>
      </c>
      <c r="M607">
        <v>6.6824029958567399</v>
      </c>
      <c r="N607">
        <v>1.0429183866366001</v>
      </c>
      <c r="O607">
        <v>0.77253213824933498</v>
      </c>
      <c r="P607">
        <v>0.28571428571428498</v>
      </c>
      <c r="Q607">
        <v>0.74336283000000003</v>
      </c>
      <c r="U607">
        <v>3.05150194608487</v>
      </c>
      <c r="V607">
        <v>3.1178063527761601</v>
      </c>
      <c r="X607">
        <v>6.26112508773803</v>
      </c>
    </row>
    <row r="608" spans="1:24" x14ac:dyDescent="0.45">
      <c r="A608">
        <v>2001</v>
      </c>
      <c r="B608" t="s">
        <v>195</v>
      </c>
      <c r="C608" t="s">
        <v>95</v>
      </c>
      <c r="D608">
        <v>10</v>
      </c>
      <c r="E608">
        <v>12</v>
      </c>
      <c r="F608">
        <v>0</v>
      </c>
      <c r="G608">
        <v>32</v>
      </c>
      <c r="H608">
        <v>32</v>
      </c>
      <c r="I608">
        <f t="shared" si="29"/>
        <v>22</v>
      </c>
      <c r="J608" s="2">
        <f t="shared" si="30"/>
        <v>0.6875</v>
      </c>
      <c r="K608">
        <v>196</v>
      </c>
      <c r="L608" s="1">
        <f t="shared" si="28"/>
        <v>6.125</v>
      </c>
      <c r="M608">
        <v>5.2346934700250802</v>
      </c>
      <c r="N608">
        <v>3.5357140104555298</v>
      </c>
      <c r="O608">
        <v>1.2857141856201899</v>
      </c>
      <c r="P608">
        <v>0.26602564102564102</v>
      </c>
      <c r="Q608">
        <v>0.71486928000000005</v>
      </c>
      <c r="U608">
        <v>4.0867343757213304</v>
      </c>
      <c r="V608">
        <v>5.1205652395420902</v>
      </c>
      <c r="X608">
        <v>1.1256920099258401</v>
      </c>
    </row>
    <row r="609" spans="1:24" x14ac:dyDescent="0.45">
      <c r="A609">
        <v>2001</v>
      </c>
      <c r="B609" t="s">
        <v>241</v>
      </c>
      <c r="C609" t="s">
        <v>128</v>
      </c>
      <c r="D609">
        <v>12</v>
      </c>
      <c r="E609">
        <v>12</v>
      </c>
      <c r="F609">
        <v>0</v>
      </c>
      <c r="G609">
        <v>34</v>
      </c>
      <c r="H609">
        <v>34</v>
      </c>
      <c r="I609">
        <f t="shared" si="29"/>
        <v>24</v>
      </c>
      <c r="J609" s="2">
        <f t="shared" si="30"/>
        <v>0.70588235294117652</v>
      </c>
      <c r="K609">
        <v>219.1</v>
      </c>
      <c r="L609" s="1">
        <f t="shared" si="28"/>
        <v>6.4441176470588237</v>
      </c>
      <c r="M609">
        <v>7.6732519237552204</v>
      </c>
      <c r="N609">
        <v>2.8723402923147798</v>
      </c>
      <c r="O609">
        <v>0.69756835670502004</v>
      </c>
      <c r="P609">
        <v>0.27331189710610898</v>
      </c>
      <c r="Q609">
        <v>0.75250835999999999</v>
      </c>
      <c r="U609">
        <v>3.0364740233042</v>
      </c>
      <c r="V609">
        <v>3.39108210227083</v>
      </c>
      <c r="X609">
        <v>5.1355600357055602</v>
      </c>
    </row>
    <row r="610" spans="1:24" x14ac:dyDescent="0.45">
      <c r="A610">
        <v>2001</v>
      </c>
      <c r="B610" t="s">
        <v>276</v>
      </c>
      <c r="C610" t="s">
        <v>47</v>
      </c>
      <c r="D610">
        <v>14</v>
      </c>
      <c r="E610">
        <v>13</v>
      </c>
      <c r="F610">
        <v>0</v>
      </c>
      <c r="G610">
        <v>33</v>
      </c>
      <c r="H610">
        <v>33</v>
      </c>
      <c r="I610">
        <f t="shared" si="29"/>
        <v>27</v>
      </c>
      <c r="J610" s="2">
        <f t="shared" si="30"/>
        <v>0.81818181818181823</v>
      </c>
      <c r="K610">
        <v>192.1</v>
      </c>
      <c r="L610" s="1">
        <f t="shared" si="28"/>
        <v>5.8212121212121213</v>
      </c>
      <c r="M610">
        <v>5.7556327345303</v>
      </c>
      <c r="N610">
        <v>3.4159446310627</v>
      </c>
      <c r="O610">
        <v>1.59098791035797</v>
      </c>
      <c r="P610">
        <v>0.27195945945945899</v>
      </c>
      <c r="Q610">
        <v>0.74430823000000002</v>
      </c>
      <c r="U610">
        <v>4.4454073965884398</v>
      </c>
      <c r="V610">
        <v>5.3316325569812797</v>
      </c>
      <c r="X610">
        <v>0.51370358467101995</v>
      </c>
    </row>
    <row r="611" spans="1:24" x14ac:dyDescent="0.45">
      <c r="A611">
        <v>2001</v>
      </c>
      <c r="B611" t="s">
        <v>36</v>
      </c>
      <c r="C611" t="s">
        <v>37</v>
      </c>
      <c r="D611">
        <v>16</v>
      </c>
      <c r="E611">
        <v>8</v>
      </c>
      <c r="F611">
        <v>0</v>
      </c>
      <c r="G611">
        <v>32</v>
      </c>
      <c r="H611">
        <v>32</v>
      </c>
      <c r="I611">
        <f t="shared" si="29"/>
        <v>24</v>
      </c>
      <c r="J611" s="2">
        <f t="shared" si="30"/>
        <v>0.75</v>
      </c>
      <c r="K611">
        <v>221.1</v>
      </c>
      <c r="L611" s="1">
        <f t="shared" si="28"/>
        <v>6.9093749999999998</v>
      </c>
      <c r="M611">
        <v>5.1234937404267704</v>
      </c>
      <c r="N611">
        <v>1.9518071392102001</v>
      </c>
      <c r="O611">
        <v>0.97590356960510005</v>
      </c>
      <c r="P611">
        <v>0.241531664212076</v>
      </c>
      <c r="Q611">
        <v>0.73669202</v>
      </c>
      <c r="U611">
        <v>3.29367454741721</v>
      </c>
      <c r="V611">
        <v>4.0792572639593798</v>
      </c>
      <c r="X611">
        <v>3.95504403114318</v>
      </c>
    </row>
    <row r="612" spans="1:24" x14ac:dyDescent="0.45">
      <c r="A612">
        <v>2001</v>
      </c>
      <c r="B612" t="s">
        <v>277</v>
      </c>
      <c r="C612" t="s">
        <v>99</v>
      </c>
      <c r="D612">
        <v>11</v>
      </c>
      <c r="E612">
        <v>15</v>
      </c>
      <c r="F612">
        <v>0</v>
      </c>
      <c r="G612">
        <v>33</v>
      </c>
      <c r="H612">
        <v>33</v>
      </c>
      <c r="I612">
        <f t="shared" si="29"/>
        <v>26</v>
      </c>
      <c r="J612" s="2">
        <f t="shared" si="30"/>
        <v>0.78787878787878785</v>
      </c>
      <c r="K612">
        <v>207.1</v>
      </c>
      <c r="L612" s="1">
        <f t="shared" si="28"/>
        <v>6.2757575757575754</v>
      </c>
      <c r="M612">
        <v>5.3826371841319904</v>
      </c>
      <c r="N612">
        <v>2.2572349481843799</v>
      </c>
      <c r="O612">
        <v>0.99839238092770899</v>
      </c>
      <c r="P612">
        <v>0.27606461086637202</v>
      </c>
      <c r="Q612">
        <v>0.6391926</v>
      </c>
      <c r="U612">
        <v>4.4710615319805997</v>
      </c>
      <c r="V612">
        <v>4.1488153938763004</v>
      </c>
      <c r="X612">
        <v>3.0614356994628902</v>
      </c>
    </row>
    <row r="613" spans="1:24" x14ac:dyDescent="0.45">
      <c r="A613">
        <v>2001</v>
      </c>
      <c r="B613" t="s">
        <v>278</v>
      </c>
      <c r="C613" t="s">
        <v>29</v>
      </c>
      <c r="D613">
        <v>11</v>
      </c>
      <c r="E613">
        <v>11</v>
      </c>
      <c r="F613">
        <v>0</v>
      </c>
      <c r="G613">
        <v>32</v>
      </c>
      <c r="H613">
        <v>32</v>
      </c>
      <c r="I613">
        <f t="shared" si="29"/>
        <v>22</v>
      </c>
      <c r="J613" s="2">
        <f t="shared" si="30"/>
        <v>0.6875</v>
      </c>
      <c r="K613">
        <v>188</v>
      </c>
      <c r="L613" s="1">
        <f t="shared" si="28"/>
        <v>5.875</v>
      </c>
      <c r="M613">
        <v>8.3776595744680797</v>
      </c>
      <c r="N613">
        <v>3.6861702127659499</v>
      </c>
      <c r="O613">
        <v>1.1489361702127601</v>
      </c>
      <c r="P613">
        <v>0.280534351145038</v>
      </c>
      <c r="Q613">
        <v>0.69637883</v>
      </c>
      <c r="U613">
        <v>4.3085106382978697</v>
      </c>
      <c r="V613">
        <v>4.0916900208655802</v>
      </c>
      <c r="X613">
        <v>2.9529647827148402</v>
      </c>
    </row>
    <row r="614" spans="1:24" x14ac:dyDescent="0.45">
      <c r="A614">
        <v>2001</v>
      </c>
      <c r="B614" t="s">
        <v>197</v>
      </c>
      <c r="C614" t="s">
        <v>108</v>
      </c>
      <c r="D614">
        <v>9</v>
      </c>
      <c r="E614">
        <v>10</v>
      </c>
      <c r="F614">
        <v>0</v>
      </c>
      <c r="G614">
        <v>31</v>
      </c>
      <c r="H614">
        <v>31</v>
      </c>
      <c r="I614">
        <f t="shared" si="29"/>
        <v>19</v>
      </c>
      <c r="J614" s="2">
        <f t="shared" si="30"/>
        <v>0.61290322580645162</v>
      </c>
      <c r="K614">
        <v>169.1</v>
      </c>
      <c r="L614" s="1">
        <f t="shared" si="28"/>
        <v>5.4548387096774196</v>
      </c>
      <c r="M614">
        <v>7.1220480997939299</v>
      </c>
      <c r="N614">
        <v>4.5177170782274896</v>
      </c>
      <c r="O614">
        <v>0.79724419027544002</v>
      </c>
      <c r="P614">
        <v>0.30724070450097801</v>
      </c>
      <c r="Q614">
        <v>0.67729083999999995</v>
      </c>
      <c r="U614">
        <v>5.0492132050777796</v>
      </c>
      <c r="V614">
        <v>4.38968817154307</v>
      </c>
      <c r="X614">
        <v>1.8476709127426101</v>
      </c>
    </row>
    <row r="615" spans="1:24" x14ac:dyDescent="0.45">
      <c r="A615">
        <v>2001</v>
      </c>
      <c r="B615" t="s">
        <v>177</v>
      </c>
      <c r="C615" t="s">
        <v>29</v>
      </c>
      <c r="D615">
        <v>20</v>
      </c>
      <c r="E615">
        <v>6</v>
      </c>
      <c r="F615">
        <v>0</v>
      </c>
      <c r="G615">
        <v>34</v>
      </c>
      <c r="H615">
        <v>34</v>
      </c>
      <c r="I615">
        <f t="shared" si="29"/>
        <v>26</v>
      </c>
      <c r="J615" s="2">
        <f t="shared" si="30"/>
        <v>0.76470588235294112</v>
      </c>
      <c r="K615">
        <v>232.1</v>
      </c>
      <c r="L615" s="1">
        <f t="shared" si="28"/>
        <v>6.8264705882352938</v>
      </c>
      <c r="M615">
        <v>5.7331421628132002</v>
      </c>
      <c r="N615">
        <v>1.58823532888744</v>
      </c>
      <c r="O615">
        <v>0.96843617615087996</v>
      </c>
      <c r="P615">
        <v>0.27272727272727199</v>
      </c>
      <c r="Q615">
        <v>0.71129706999999998</v>
      </c>
      <c r="U615">
        <v>3.7962698105114399</v>
      </c>
      <c r="V615">
        <v>3.79375664481667</v>
      </c>
      <c r="X615">
        <v>4.4454932212829501</v>
      </c>
    </row>
    <row r="616" spans="1:24" x14ac:dyDescent="0.45">
      <c r="A616">
        <v>2001</v>
      </c>
      <c r="B616" t="s">
        <v>243</v>
      </c>
      <c r="C616" t="s">
        <v>29</v>
      </c>
      <c r="D616">
        <v>12</v>
      </c>
      <c r="E616">
        <v>6</v>
      </c>
      <c r="F616">
        <v>0</v>
      </c>
      <c r="G616">
        <v>28</v>
      </c>
      <c r="H616">
        <v>28</v>
      </c>
      <c r="I616">
        <f t="shared" si="29"/>
        <v>18</v>
      </c>
      <c r="J616" s="2">
        <f t="shared" si="30"/>
        <v>0.6428571428571429</v>
      </c>
      <c r="K616">
        <v>174.1</v>
      </c>
      <c r="L616" s="1">
        <f t="shared" si="28"/>
        <v>6.2178571428571425</v>
      </c>
      <c r="M616">
        <v>11.202677191088499</v>
      </c>
      <c r="N616">
        <v>4.7495221270974302</v>
      </c>
      <c r="O616">
        <v>0.82600384819085704</v>
      </c>
      <c r="P616">
        <v>0.27407407407407403</v>
      </c>
      <c r="Q616">
        <v>0.76960309999999998</v>
      </c>
      <c r="U616">
        <v>3.3556406332753501</v>
      </c>
      <c r="V616">
        <v>3.5080278561489102</v>
      </c>
      <c r="X616">
        <v>3.9188220500946001</v>
      </c>
    </row>
    <row r="617" spans="1:24" x14ac:dyDescent="0.45">
      <c r="A617">
        <v>2001</v>
      </c>
      <c r="B617" t="s">
        <v>244</v>
      </c>
      <c r="C617" t="s">
        <v>71</v>
      </c>
      <c r="D617">
        <v>10</v>
      </c>
      <c r="E617">
        <v>14</v>
      </c>
      <c r="F617">
        <v>0</v>
      </c>
      <c r="G617">
        <v>34</v>
      </c>
      <c r="H617">
        <v>34</v>
      </c>
      <c r="I617">
        <f t="shared" si="29"/>
        <v>24</v>
      </c>
      <c r="J617" s="2">
        <f t="shared" si="30"/>
        <v>0.70588235294117652</v>
      </c>
      <c r="K617">
        <v>205</v>
      </c>
      <c r="L617" s="1">
        <f t="shared" si="28"/>
        <v>6.0294117647058822</v>
      </c>
      <c r="M617">
        <v>5.6195126133997899</v>
      </c>
      <c r="N617">
        <v>2.4585367683624</v>
      </c>
      <c r="O617">
        <v>1.4048781533499399</v>
      </c>
      <c r="P617">
        <v>0.293023255813953</v>
      </c>
      <c r="Q617">
        <v>0.75042882</v>
      </c>
      <c r="U617">
        <v>4.4780491138029603</v>
      </c>
      <c r="V617">
        <v>4.6637710958999401</v>
      </c>
      <c r="X617">
        <v>2.2401533126831001</v>
      </c>
    </row>
    <row r="618" spans="1:24" x14ac:dyDescent="0.45">
      <c r="A618">
        <v>2001</v>
      </c>
      <c r="B618" t="s">
        <v>262</v>
      </c>
      <c r="C618" t="s">
        <v>54</v>
      </c>
      <c r="D618">
        <v>8</v>
      </c>
      <c r="E618">
        <v>16</v>
      </c>
      <c r="F618">
        <v>0</v>
      </c>
      <c r="G618">
        <v>29</v>
      </c>
      <c r="H618">
        <v>29</v>
      </c>
      <c r="I618">
        <f t="shared" si="29"/>
        <v>24</v>
      </c>
      <c r="J618" s="2">
        <f t="shared" si="30"/>
        <v>0.82758620689655171</v>
      </c>
      <c r="K618">
        <v>169.1</v>
      </c>
      <c r="L618" s="1">
        <f t="shared" si="28"/>
        <v>5.8310344827586205</v>
      </c>
      <c r="M618">
        <v>5.8996064764189899</v>
      </c>
      <c r="N618">
        <v>3.9330709842793299</v>
      </c>
      <c r="O618">
        <v>1.00984255001766</v>
      </c>
      <c r="P618">
        <v>0.29411764705882298</v>
      </c>
      <c r="Q618">
        <v>0.71428570999999996</v>
      </c>
      <c r="U618">
        <v>4.5708662790273298</v>
      </c>
      <c r="V618">
        <v>4.5786644343737297</v>
      </c>
      <c r="X618">
        <v>1.88623631000518</v>
      </c>
    </row>
    <row r="619" spans="1:24" x14ac:dyDescent="0.45">
      <c r="A619">
        <v>2001</v>
      </c>
      <c r="B619" t="s">
        <v>279</v>
      </c>
      <c r="C619" t="s">
        <v>71</v>
      </c>
      <c r="D619">
        <v>6</v>
      </c>
      <c r="E619">
        <v>15</v>
      </c>
      <c r="F619">
        <v>0</v>
      </c>
      <c r="G619">
        <v>29</v>
      </c>
      <c r="H619">
        <v>29</v>
      </c>
      <c r="I619">
        <f t="shared" si="29"/>
        <v>21</v>
      </c>
      <c r="J619" s="2">
        <f t="shared" si="30"/>
        <v>0.72413793103448276</v>
      </c>
      <c r="K619">
        <v>173</v>
      </c>
      <c r="L619" s="1">
        <f t="shared" si="28"/>
        <v>5.9655172413793105</v>
      </c>
      <c r="M619">
        <v>4.42196492789693</v>
      </c>
      <c r="N619">
        <v>2.3930633727442201</v>
      </c>
      <c r="O619">
        <v>1.09248545277453</v>
      </c>
      <c r="P619">
        <v>0.29752066115702402</v>
      </c>
      <c r="Q619">
        <v>0.61545373000000003</v>
      </c>
      <c r="U619">
        <v>5.2543347966775302</v>
      </c>
      <c r="V619">
        <v>4.5289054849861703</v>
      </c>
      <c r="X619">
        <v>2.1363551616668701</v>
      </c>
    </row>
    <row r="620" spans="1:24" x14ac:dyDescent="0.45">
      <c r="A620">
        <v>2001</v>
      </c>
      <c r="B620" t="s">
        <v>199</v>
      </c>
      <c r="C620" t="s">
        <v>88</v>
      </c>
      <c r="D620">
        <v>14</v>
      </c>
      <c r="E620">
        <v>12</v>
      </c>
      <c r="F620">
        <v>0</v>
      </c>
      <c r="G620">
        <v>34</v>
      </c>
      <c r="H620">
        <v>34</v>
      </c>
      <c r="I620">
        <f t="shared" si="29"/>
        <v>26</v>
      </c>
      <c r="J620" s="2">
        <f t="shared" si="30"/>
        <v>0.76470588235294112</v>
      </c>
      <c r="K620">
        <v>222.1</v>
      </c>
      <c r="L620" s="1">
        <f t="shared" si="28"/>
        <v>6.5323529411764705</v>
      </c>
      <c r="M620">
        <v>8.1364319702430201</v>
      </c>
      <c r="N620">
        <v>3.64317849413866</v>
      </c>
      <c r="O620">
        <v>1.05247378719561</v>
      </c>
      <c r="P620">
        <v>0.30891719745222901</v>
      </c>
      <c r="Q620">
        <v>0.74746009000000002</v>
      </c>
      <c r="U620">
        <v>4.0884558656444998</v>
      </c>
      <c r="V620">
        <v>4.00266008957054</v>
      </c>
      <c r="X620">
        <v>3.8682327270507799</v>
      </c>
    </row>
    <row r="621" spans="1:24" x14ac:dyDescent="0.45">
      <c r="A621">
        <v>2001</v>
      </c>
      <c r="B621" t="s">
        <v>280</v>
      </c>
      <c r="C621" t="s">
        <v>95</v>
      </c>
      <c r="D621">
        <v>8</v>
      </c>
      <c r="E621">
        <v>16</v>
      </c>
      <c r="F621">
        <v>0</v>
      </c>
      <c r="G621">
        <v>31</v>
      </c>
      <c r="H621">
        <v>31</v>
      </c>
      <c r="I621">
        <f t="shared" si="29"/>
        <v>24</v>
      </c>
      <c r="J621" s="2">
        <f t="shared" si="30"/>
        <v>0.77419354838709675</v>
      </c>
      <c r="K621">
        <v>182.1</v>
      </c>
      <c r="L621" s="1">
        <f t="shared" si="28"/>
        <v>5.8741935483870966</v>
      </c>
      <c r="M621">
        <v>5.9725773633115198</v>
      </c>
      <c r="N621">
        <v>3.10968904040186</v>
      </c>
      <c r="O621">
        <v>0.93784272647040401</v>
      </c>
      <c r="P621">
        <v>0.32231404958677601</v>
      </c>
      <c r="Q621">
        <v>0.63364054999999997</v>
      </c>
      <c r="U621">
        <v>5.7257766458193098</v>
      </c>
      <c r="V621">
        <v>4.2776559564485597</v>
      </c>
      <c r="X621">
        <v>2.6609830856323198</v>
      </c>
    </row>
    <row r="622" spans="1:24" x14ac:dyDescent="0.45">
      <c r="A622">
        <v>2001</v>
      </c>
      <c r="B622" t="s">
        <v>41</v>
      </c>
      <c r="C622" t="s">
        <v>88</v>
      </c>
      <c r="D622">
        <v>17</v>
      </c>
      <c r="E622">
        <v>5</v>
      </c>
      <c r="F622">
        <v>0</v>
      </c>
      <c r="G622">
        <v>33</v>
      </c>
      <c r="H622">
        <v>33</v>
      </c>
      <c r="I622">
        <f t="shared" si="29"/>
        <v>22</v>
      </c>
      <c r="J622" s="2">
        <f t="shared" si="30"/>
        <v>0.66666666666666663</v>
      </c>
      <c r="K622">
        <v>180.1</v>
      </c>
      <c r="L622" s="1">
        <f t="shared" si="28"/>
        <v>5.4575757575757571</v>
      </c>
      <c r="M622">
        <v>8.5341947299308902</v>
      </c>
      <c r="N622">
        <v>4.7412192944060498</v>
      </c>
      <c r="O622">
        <v>0.94824385888120999</v>
      </c>
      <c r="P622">
        <v>0.27600849256900201</v>
      </c>
      <c r="Q622">
        <v>0.70409982000000004</v>
      </c>
      <c r="U622">
        <v>4.3918662937655997</v>
      </c>
      <c r="V622">
        <v>4.2191921172354903</v>
      </c>
      <c r="X622">
        <v>2.6998374462127601</v>
      </c>
    </row>
    <row r="623" spans="1:24" x14ac:dyDescent="0.45">
      <c r="A623">
        <v>2001</v>
      </c>
      <c r="B623" t="s">
        <v>224</v>
      </c>
      <c r="C623" t="s">
        <v>86</v>
      </c>
      <c r="D623">
        <v>14</v>
      </c>
      <c r="E623">
        <v>13</v>
      </c>
      <c r="F623">
        <v>0</v>
      </c>
      <c r="G623">
        <v>32</v>
      </c>
      <c r="H623">
        <v>32</v>
      </c>
      <c r="I623">
        <f t="shared" si="29"/>
        <v>27</v>
      </c>
      <c r="J623" s="2">
        <f t="shared" si="30"/>
        <v>0.84375</v>
      </c>
      <c r="K623">
        <v>203</v>
      </c>
      <c r="L623" s="1">
        <f t="shared" si="28"/>
        <v>6.34375</v>
      </c>
      <c r="M623">
        <v>5.40886740163924</v>
      </c>
      <c r="N623">
        <v>3.7684731896666799</v>
      </c>
      <c r="O623">
        <v>1.37438433976079</v>
      </c>
      <c r="P623">
        <v>0.31155015197568298</v>
      </c>
      <c r="Q623">
        <v>0.66876751000000001</v>
      </c>
      <c r="U623">
        <v>5.40886740163924</v>
      </c>
      <c r="V623">
        <v>5.2067724595383202</v>
      </c>
      <c r="X623">
        <v>1.9024572372436499</v>
      </c>
    </row>
    <row r="624" spans="1:24" x14ac:dyDescent="0.45">
      <c r="A624">
        <v>2001</v>
      </c>
      <c r="B624" t="s">
        <v>281</v>
      </c>
      <c r="C624" t="s">
        <v>86</v>
      </c>
      <c r="D624">
        <v>9</v>
      </c>
      <c r="E624">
        <v>8</v>
      </c>
      <c r="F624">
        <v>0</v>
      </c>
      <c r="G624">
        <v>30</v>
      </c>
      <c r="H624">
        <v>30</v>
      </c>
      <c r="I624">
        <f t="shared" si="29"/>
        <v>17</v>
      </c>
      <c r="J624" s="2">
        <f t="shared" si="30"/>
        <v>0.56666666666666665</v>
      </c>
      <c r="K624">
        <v>170.2</v>
      </c>
      <c r="L624" s="1">
        <f t="shared" si="28"/>
        <v>5.6733333333333329</v>
      </c>
      <c r="M624">
        <v>7.3300779065466504</v>
      </c>
      <c r="N624">
        <v>3.1640624057035902</v>
      </c>
      <c r="O624">
        <v>1.5292968294234</v>
      </c>
      <c r="P624">
        <v>0.31047619047619002</v>
      </c>
      <c r="Q624">
        <v>0.69597070000000005</v>
      </c>
      <c r="U624">
        <v>5.3789060896961001</v>
      </c>
      <c r="V624">
        <v>4.8069492769893198</v>
      </c>
      <c r="X624">
        <v>2.2658278942108101</v>
      </c>
    </row>
    <row r="625" spans="1:24" x14ac:dyDescent="0.45">
      <c r="A625">
        <v>2001</v>
      </c>
      <c r="B625" t="s">
        <v>264</v>
      </c>
      <c r="C625" t="s">
        <v>79</v>
      </c>
      <c r="D625">
        <v>14</v>
      </c>
      <c r="E625">
        <v>9</v>
      </c>
      <c r="F625">
        <v>0</v>
      </c>
      <c r="G625">
        <v>33</v>
      </c>
      <c r="H625">
        <v>33</v>
      </c>
      <c r="I625">
        <f t="shared" si="29"/>
        <v>23</v>
      </c>
      <c r="J625" s="2">
        <f t="shared" si="30"/>
        <v>0.69696969696969702</v>
      </c>
      <c r="K625">
        <v>230.2</v>
      </c>
      <c r="L625" s="1">
        <f t="shared" si="28"/>
        <v>6.9757575757575756</v>
      </c>
      <c r="M625">
        <v>4.5260114608938498</v>
      </c>
      <c r="N625">
        <v>2.49710977152764</v>
      </c>
      <c r="O625">
        <v>0.85838148396262703</v>
      </c>
      <c r="P625">
        <v>0.28608582574772401</v>
      </c>
      <c r="Q625">
        <v>0.71834993000000003</v>
      </c>
      <c r="U625">
        <v>3.6676299769312202</v>
      </c>
      <c r="V625">
        <v>4.1936454746597196</v>
      </c>
      <c r="X625">
        <v>3.14626812934875</v>
      </c>
    </row>
    <row r="626" spans="1:24" x14ac:dyDescent="0.45">
      <c r="A626">
        <v>2001</v>
      </c>
      <c r="B626" t="s">
        <v>181</v>
      </c>
      <c r="C626" t="s">
        <v>79</v>
      </c>
      <c r="D626">
        <v>13</v>
      </c>
      <c r="E626">
        <v>16</v>
      </c>
      <c r="F626">
        <v>0</v>
      </c>
      <c r="G626">
        <v>33</v>
      </c>
      <c r="H626">
        <v>33</v>
      </c>
      <c r="I626">
        <f t="shared" si="29"/>
        <v>29</v>
      </c>
      <c r="J626" s="2">
        <f t="shared" si="30"/>
        <v>0.87878787878787878</v>
      </c>
      <c r="K626">
        <v>229.1</v>
      </c>
      <c r="L626" s="1">
        <f t="shared" si="28"/>
        <v>6.9424242424242424</v>
      </c>
      <c r="M626">
        <v>5.9651160144754396</v>
      </c>
      <c r="N626">
        <v>2.6686045327916399</v>
      </c>
      <c r="O626">
        <v>0.74563950180942995</v>
      </c>
      <c r="P626">
        <v>0.29508196721311403</v>
      </c>
      <c r="Q626">
        <v>0.69214876000000003</v>
      </c>
      <c r="U626">
        <v>4.0813951677989797</v>
      </c>
      <c r="V626">
        <v>3.8732646997971698</v>
      </c>
      <c r="X626">
        <v>3.9718468189239502</v>
      </c>
    </row>
    <row r="627" spans="1:24" x14ac:dyDescent="0.45">
      <c r="A627">
        <v>2001</v>
      </c>
      <c r="B627" t="s">
        <v>43</v>
      </c>
      <c r="C627" t="s">
        <v>108</v>
      </c>
      <c r="D627">
        <v>11</v>
      </c>
      <c r="E627">
        <v>12</v>
      </c>
      <c r="F627">
        <v>0</v>
      </c>
      <c r="G627">
        <v>27</v>
      </c>
      <c r="H627">
        <v>27</v>
      </c>
      <c r="I627">
        <f t="shared" si="29"/>
        <v>23</v>
      </c>
      <c r="J627" s="2">
        <f t="shared" si="30"/>
        <v>0.85185185185185186</v>
      </c>
      <c r="K627">
        <v>173.1</v>
      </c>
      <c r="L627" s="1">
        <f t="shared" si="28"/>
        <v>6.4111111111111105</v>
      </c>
      <c r="M627">
        <v>6.6461534561067097</v>
      </c>
      <c r="N627">
        <v>4.3096151316941897</v>
      </c>
      <c r="O627">
        <v>1.0384614775166701</v>
      </c>
      <c r="P627">
        <v>0.25252525252525199</v>
      </c>
      <c r="Q627">
        <v>0.73913043</v>
      </c>
      <c r="U627">
        <v>4.0499997623150303</v>
      </c>
      <c r="V627">
        <v>4.6299059673738201</v>
      </c>
      <c r="X627">
        <v>1.43687391281127</v>
      </c>
    </row>
    <row r="628" spans="1:24" x14ac:dyDescent="0.45">
      <c r="A628">
        <v>2001</v>
      </c>
      <c r="B628" t="s">
        <v>45</v>
      </c>
      <c r="C628" t="s">
        <v>108</v>
      </c>
      <c r="D628">
        <v>15</v>
      </c>
      <c r="E628">
        <v>12</v>
      </c>
      <c r="F628">
        <v>0</v>
      </c>
      <c r="G628">
        <v>34</v>
      </c>
      <c r="H628">
        <v>34</v>
      </c>
      <c r="I628">
        <f t="shared" si="29"/>
        <v>27</v>
      </c>
      <c r="J628" s="2">
        <f t="shared" si="30"/>
        <v>0.79411764705882348</v>
      </c>
      <c r="K628">
        <v>211.1</v>
      </c>
      <c r="L628" s="1">
        <f t="shared" si="28"/>
        <v>6.2088235294117649</v>
      </c>
      <c r="M628">
        <v>7.2823340343230303</v>
      </c>
      <c r="N628">
        <v>4.7697158587378903</v>
      </c>
      <c r="O628">
        <v>0.89432172351335404</v>
      </c>
      <c r="P628">
        <v>0.30781249999999999</v>
      </c>
      <c r="Q628">
        <v>0.69864778000000005</v>
      </c>
      <c r="U628">
        <v>4.94006285369281</v>
      </c>
      <c r="V628">
        <v>4.4544995377543497</v>
      </c>
      <c r="X628">
        <v>2.1551451683044398</v>
      </c>
    </row>
    <row r="629" spans="1:24" x14ac:dyDescent="0.45">
      <c r="A629">
        <v>2001</v>
      </c>
      <c r="B629" t="s">
        <v>146</v>
      </c>
      <c r="C629" t="s">
        <v>108</v>
      </c>
      <c r="D629">
        <v>10</v>
      </c>
      <c r="E629">
        <v>10</v>
      </c>
      <c r="F629">
        <v>0</v>
      </c>
      <c r="G629">
        <v>31</v>
      </c>
      <c r="H629">
        <v>31</v>
      </c>
      <c r="I629">
        <f t="shared" si="29"/>
        <v>20</v>
      </c>
      <c r="J629" s="2">
        <f t="shared" si="30"/>
        <v>0.64516129032258063</v>
      </c>
      <c r="K629">
        <v>205</v>
      </c>
      <c r="L629" s="1">
        <f t="shared" si="28"/>
        <v>6.612903225806452</v>
      </c>
      <c r="M629">
        <v>6.76097510651564</v>
      </c>
      <c r="N629">
        <v>2.3707315308561299</v>
      </c>
      <c r="O629">
        <v>0.65853653634892595</v>
      </c>
      <c r="P629">
        <v>0.27860696517412897</v>
      </c>
      <c r="Q629">
        <v>0.68161435000000004</v>
      </c>
      <c r="U629">
        <v>3.68780460355398</v>
      </c>
      <c r="V629">
        <v>3.3906002185941801</v>
      </c>
      <c r="X629">
        <v>4.6340680122375399</v>
      </c>
    </row>
    <row r="630" spans="1:24" x14ac:dyDescent="0.45">
      <c r="A630">
        <v>2001</v>
      </c>
      <c r="B630" t="s">
        <v>248</v>
      </c>
      <c r="C630" t="s">
        <v>49</v>
      </c>
      <c r="D630">
        <v>16</v>
      </c>
      <c r="E630">
        <v>8</v>
      </c>
      <c r="F630">
        <v>0</v>
      </c>
      <c r="G630">
        <v>32</v>
      </c>
      <c r="H630">
        <v>32</v>
      </c>
      <c r="I630">
        <f t="shared" si="29"/>
        <v>24</v>
      </c>
      <c r="J630" s="2">
        <f t="shared" si="30"/>
        <v>0.75</v>
      </c>
      <c r="K630">
        <v>212</v>
      </c>
      <c r="L630" s="1">
        <f t="shared" si="28"/>
        <v>6.625</v>
      </c>
      <c r="M630">
        <v>7.7688673653607996</v>
      </c>
      <c r="N630">
        <v>3.2264148621170499</v>
      </c>
      <c r="O630">
        <v>1.3160376411266901</v>
      </c>
      <c r="P630">
        <v>0.26252158894645899</v>
      </c>
      <c r="Q630">
        <v>0.78324225999999997</v>
      </c>
      <c r="U630">
        <v>3.39622617064953</v>
      </c>
      <c r="V630">
        <v>4.3557405089177701</v>
      </c>
      <c r="X630">
        <v>2.8320615291595401</v>
      </c>
    </row>
    <row r="631" spans="1:24" x14ac:dyDescent="0.45">
      <c r="A631">
        <v>2001</v>
      </c>
      <c r="B631" t="s">
        <v>249</v>
      </c>
      <c r="C631" t="s">
        <v>49</v>
      </c>
      <c r="D631">
        <v>14</v>
      </c>
      <c r="E631">
        <v>11</v>
      </c>
      <c r="F631">
        <v>0</v>
      </c>
      <c r="G631">
        <v>28</v>
      </c>
      <c r="H631">
        <v>28</v>
      </c>
      <c r="I631">
        <f t="shared" si="29"/>
        <v>25</v>
      </c>
      <c r="J631" s="2">
        <f t="shared" si="30"/>
        <v>0.8928571428571429</v>
      </c>
      <c r="K631">
        <v>182.2</v>
      </c>
      <c r="L631" s="1">
        <f t="shared" si="28"/>
        <v>6.5071428571428571</v>
      </c>
      <c r="M631">
        <v>5.0255477251232499</v>
      </c>
      <c r="N631">
        <v>1.77372272651409</v>
      </c>
      <c r="O631">
        <v>1.1824818176760601</v>
      </c>
      <c r="P631">
        <v>0.30363036303630297</v>
      </c>
      <c r="Q631">
        <v>0.71361940000000001</v>
      </c>
      <c r="U631">
        <v>4.33576666481222</v>
      </c>
      <c r="V631">
        <v>4.2973120813676102</v>
      </c>
      <c r="X631">
        <v>2.5567588806152299</v>
      </c>
    </row>
    <row r="632" spans="1:24" x14ac:dyDescent="0.45">
      <c r="A632">
        <v>2001</v>
      </c>
      <c r="B632" t="s">
        <v>53</v>
      </c>
      <c r="C632" t="s">
        <v>75</v>
      </c>
      <c r="D632">
        <v>10</v>
      </c>
      <c r="E632">
        <v>14</v>
      </c>
      <c r="F632">
        <v>0</v>
      </c>
      <c r="G632">
        <v>34</v>
      </c>
      <c r="H632">
        <v>34</v>
      </c>
      <c r="I632">
        <f t="shared" si="29"/>
        <v>24</v>
      </c>
      <c r="J632" s="2">
        <f t="shared" si="30"/>
        <v>0.70588235294117652</v>
      </c>
      <c r="K632">
        <v>218.1</v>
      </c>
      <c r="L632" s="1">
        <f t="shared" si="28"/>
        <v>6.4147058823529406</v>
      </c>
      <c r="M632">
        <v>4.9465650007306703</v>
      </c>
      <c r="N632">
        <v>3.0503817504505801</v>
      </c>
      <c r="O632">
        <v>1.0717557501583099</v>
      </c>
      <c r="P632">
        <v>0.28151260504201597</v>
      </c>
      <c r="Q632">
        <v>0.69775849999999995</v>
      </c>
      <c r="U632">
        <v>4.3694657506454204</v>
      </c>
      <c r="V632">
        <v>4.6796712185059599</v>
      </c>
      <c r="X632">
        <v>2.5134003162384002</v>
      </c>
    </row>
    <row r="633" spans="1:24" x14ac:dyDescent="0.45">
      <c r="A633">
        <v>2001</v>
      </c>
      <c r="B633" t="s">
        <v>282</v>
      </c>
      <c r="C633" t="s">
        <v>67</v>
      </c>
      <c r="D633">
        <v>13</v>
      </c>
      <c r="E633">
        <v>7</v>
      </c>
      <c r="F633">
        <v>0</v>
      </c>
      <c r="G633">
        <v>32</v>
      </c>
      <c r="H633">
        <v>32</v>
      </c>
      <c r="I633">
        <f t="shared" si="29"/>
        <v>20</v>
      </c>
      <c r="J633" s="2">
        <f t="shared" si="30"/>
        <v>0.625</v>
      </c>
      <c r="K633">
        <v>185.2</v>
      </c>
      <c r="L633" s="1">
        <f t="shared" si="28"/>
        <v>5.7874999999999996</v>
      </c>
      <c r="M633">
        <v>5.1867144001023604</v>
      </c>
      <c r="N633">
        <v>2.7145421159414198</v>
      </c>
      <c r="O633">
        <v>1.2603231252585101</v>
      </c>
      <c r="P633">
        <v>0.28500823723228902</v>
      </c>
      <c r="Q633">
        <v>0.71556350999999996</v>
      </c>
      <c r="U633">
        <v>4.4596049047609103</v>
      </c>
      <c r="V633">
        <v>4.7026376817453004</v>
      </c>
      <c r="X633">
        <v>1.4915125370025599</v>
      </c>
    </row>
    <row r="634" spans="1:24" x14ac:dyDescent="0.45">
      <c r="A634">
        <v>2001</v>
      </c>
      <c r="B634" t="s">
        <v>251</v>
      </c>
      <c r="C634" t="s">
        <v>35</v>
      </c>
      <c r="D634">
        <v>13</v>
      </c>
      <c r="E634">
        <v>10</v>
      </c>
      <c r="F634">
        <v>0</v>
      </c>
      <c r="G634">
        <v>33</v>
      </c>
      <c r="H634">
        <v>33</v>
      </c>
      <c r="I634">
        <f t="shared" si="29"/>
        <v>23</v>
      </c>
      <c r="J634" s="2">
        <f t="shared" si="30"/>
        <v>0.69696969696969702</v>
      </c>
      <c r="K634">
        <v>198</v>
      </c>
      <c r="L634" s="1">
        <f t="shared" si="28"/>
        <v>6</v>
      </c>
      <c r="M634">
        <v>10</v>
      </c>
      <c r="N634">
        <v>4.3636363636363598</v>
      </c>
      <c r="O634">
        <v>1.1818181818181801</v>
      </c>
      <c r="P634">
        <v>0.28769841269841201</v>
      </c>
      <c r="Q634">
        <v>0.70633562000000005</v>
      </c>
      <c r="U634">
        <v>4.5</v>
      </c>
      <c r="V634">
        <v>4.0339853142247</v>
      </c>
      <c r="X634">
        <v>3.0379879474639799</v>
      </c>
    </row>
    <row r="635" spans="1:24" x14ac:dyDescent="0.45">
      <c r="A635">
        <v>2001</v>
      </c>
      <c r="B635" t="s">
        <v>266</v>
      </c>
      <c r="C635" t="s">
        <v>58</v>
      </c>
      <c r="D635">
        <v>8</v>
      </c>
      <c r="E635">
        <v>12</v>
      </c>
      <c r="F635">
        <v>0</v>
      </c>
      <c r="G635">
        <v>33</v>
      </c>
      <c r="H635">
        <v>33</v>
      </c>
      <c r="I635">
        <f t="shared" si="29"/>
        <v>20</v>
      </c>
      <c r="J635" s="2">
        <f t="shared" si="30"/>
        <v>0.60606060606060608</v>
      </c>
      <c r="K635">
        <v>179</v>
      </c>
      <c r="L635" s="1">
        <f t="shared" si="28"/>
        <v>5.4242424242424239</v>
      </c>
      <c r="M635">
        <v>7.8435747503717703</v>
      </c>
      <c r="N635">
        <v>2.16201098888452</v>
      </c>
      <c r="O635">
        <v>1.1564244824265999</v>
      </c>
      <c r="P635">
        <v>0.347122302158273</v>
      </c>
      <c r="Q635">
        <v>0.70573138999999996</v>
      </c>
      <c r="U635">
        <v>4.6256979297064298</v>
      </c>
      <c r="V635">
        <v>3.81449989262474</v>
      </c>
      <c r="X635">
        <v>3.1537890434265101</v>
      </c>
    </row>
    <row r="636" spans="1:24" x14ac:dyDescent="0.45">
      <c r="A636">
        <v>2001</v>
      </c>
      <c r="B636" t="s">
        <v>283</v>
      </c>
      <c r="C636" t="s">
        <v>54</v>
      </c>
      <c r="D636">
        <v>11</v>
      </c>
      <c r="E636">
        <v>12</v>
      </c>
      <c r="F636">
        <v>0</v>
      </c>
      <c r="G636">
        <v>33</v>
      </c>
      <c r="H636">
        <v>33</v>
      </c>
      <c r="I636">
        <f t="shared" si="29"/>
        <v>23</v>
      </c>
      <c r="J636" s="2">
        <f t="shared" si="30"/>
        <v>0.69696969696969702</v>
      </c>
      <c r="K636">
        <v>194.2</v>
      </c>
      <c r="L636" s="1">
        <f t="shared" si="28"/>
        <v>5.8848484848484848</v>
      </c>
      <c r="M636">
        <v>5.9640409400615697</v>
      </c>
      <c r="N636">
        <v>4.5308217994266196</v>
      </c>
      <c r="O636">
        <v>1.2020547631131799</v>
      </c>
      <c r="P636">
        <v>0.29411764705882298</v>
      </c>
      <c r="Q636">
        <v>0.72186837000000004</v>
      </c>
      <c r="U636">
        <v>4.9006848034614396</v>
      </c>
      <c r="V636">
        <v>5.2785888259194698</v>
      </c>
      <c r="X636">
        <v>0.76645630598068204</v>
      </c>
    </row>
    <row r="637" spans="1:24" x14ac:dyDescent="0.45">
      <c r="A637">
        <v>2001</v>
      </c>
      <c r="B637" t="s">
        <v>284</v>
      </c>
      <c r="C637" t="s">
        <v>115</v>
      </c>
      <c r="D637">
        <v>17</v>
      </c>
      <c r="E637">
        <v>13</v>
      </c>
      <c r="F637">
        <v>0</v>
      </c>
      <c r="G637">
        <v>34</v>
      </c>
      <c r="H637">
        <v>34</v>
      </c>
      <c r="I637">
        <f t="shared" si="29"/>
        <v>30</v>
      </c>
      <c r="J637" s="2">
        <f t="shared" si="30"/>
        <v>0.88235294117647056</v>
      </c>
      <c r="K637">
        <v>233.2</v>
      </c>
      <c r="L637" s="1">
        <f t="shared" si="28"/>
        <v>6.8588235294117643</v>
      </c>
      <c r="M637">
        <v>4.7375177285466696</v>
      </c>
      <c r="N637">
        <v>2.4650498750161498</v>
      </c>
      <c r="O637">
        <v>0.96291010742818495</v>
      </c>
      <c r="P637">
        <v>0.24324324324324301</v>
      </c>
      <c r="Q637">
        <v>0.78242677999999999</v>
      </c>
      <c r="U637">
        <v>3.1583451523644399</v>
      </c>
      <c r="V637">
        <v>4.2731025659293804</v>
      </c>
      <c r="X637">
        <v>3.0787823200225799</v>
      </c>
    </row>
    <row r="638" spans="1:24" x14ac:dyDescent="0.45">
      <c r="A638">
        <v>2001</v>
      </c>
      <c r="B638" t="s">
        <v>202</v>
      </c>
      <c r="C638" t="s">
        <v>115</v>
      </c>
      <c r="D638">
        <v>15</v>
      </c>
      <c r="E638">
        <v>7</v>
      </c>
      <c r="F638">
        <v>0</v>
      </c>
      <c r="G638">
        <v>34</v>
      </c>
      <c r="H638">
        <v>34</v>
      </c>
      <c r="I638">
        <f t="shared" si="29"/>
        <v>22</v>
      </c>
      <c r="J638" s="2">
        <f t="shared" si="30"/>
        <v>0.6470588235294118</v>
      </c>
      <c r="K638">
        <v>218</v>
      </c>
      <c r="L638" s="1">
        <f t="shared" si="28"/>
        <v>6.4117647058823533</v>
      </c>
      <c r="M638">
        <v>6.3990825688073398</v>
      </c>
      <c r="N638">
        <v>2.51834862385321</v>
      </c>
      <c r="O638">
        <v>1.40366972477064</v>
      </c>
      <c r="P638">
        <v>0.27138643067846602</v>
      </c>
      <c r="Q638">
        <v>0.75296107999999995</v>
      </c>
      <c r="U638">
        <v>4.25229357798165</v>
      </c>
      <c r="V638">
        <v>4.5628982972661198</v>
      </c>
      <c r="X638">
        <v>2.1806898117065399</v>
      </c>
    </row>
    <row r="639" spans="1:24" x14ac:dyDescent="0.45">
      <c r="A639">
        <v>2001</v>
      </c>
      <c r="B639" t="s">
        <v>182</v>
      </c>
      <c r="C639" t="s">
        <v>115</v>
      </c>
      <c r="D639">
        <v>15</v>
      </c>
      <c r="E639">
        <v>11</v>
      </c>
      <c r="F639">
        <v>0</v>
      </c>
      <c r="G639">
        <v>33</v>
      </c>
      <c r="H639">
        <v>33</v>
      </c>
      <c r="I639">
        <f t="shared" si="29"/>
        <v>26</v>
      </c>
      <c r="J639" s="2">
        <f t="shared" si="30"/>
        <v>0.78787878787878785</v>
      </c>
      <c r="K639">
        <v>226</v>
      </c>
      <c r="L639" s="1">
        <f t="shared" si="28"/>
        <v>6.8484848484848486</v>
      </c>
      <c r="M639">
        <v>5.4557525807441403</v>
      </c>
      <c r="N639">
        <v>1.03539829999524</v>
      </c>
      <c r="O639">
        <v>0.95575227691868303</v>
      </c>
      <c r="P639">
        <v>0.29224376731301899</v>
      </c>
      <c r="Q639">
        <v>0.69924178999999997</v>
      </c>
      <c r="U639">
        <v>3.9424781422895601</v>
      </c>
      <c r="V639">
        <v>3.6951545721082901</v>
      </c>
      <c r="X639">
        <v>4.47991943359375</v>
      </c>
    </row>
    <row r="640" spans="1:24" x14ac:dyDescent="0.45">
      <c r="A640">
        <v>2001</v>
      </c>
      <c r="B640" t="s">
        <v>267</v>
      </c>
      <c r="C640" t="s">
        <v>27</v>
      </c>
      <c r="D640">
        <v>12</v>
      </c>
      <c r="E640">
        <v>12</v>
      </c>
      <c r="F640">
        <v>0</v>
      </c>
      <c r="G640">
        <v>32</v>
      </c>
      <c r="H640">
        <v>32</v>
      </c>
      <c r="I640">
        <f t="shared" si="29"/>
        <v>24</v>
      </c>
      <c r="J640" s="2">
        <f t="shared" si="30"/>
        <v>0.75</v>
      </c>
      <c r="K640">
        <v>202.1</v>
      </c>
      <c r="L640" s="1">
        <f t="shared" si="28"/>
        <v>6.3156249999999998</v>
      </c>
      <c r="M640">
        <v>6.3163089260360303</v>
      </c>
      <c r="N640">
        <v>1.3789125120219501</v>
      </c>
      <c r="O640">
        <v>1.24546936569724</v>
      </c>
      <c r="P640">
        <v>0.29140127388534998</v>
      </c>
      <c r="Q640">
        <v>0.71703561000000005</v>
      </c>
      <c r="U640">
        <v>4.0477754385160498</v>
      </c>
      <c r="V640">
        <v>3.97829651489638</v>
      </c>
      <c r="X640">
        <v>3.29150786995887</v>
      </c>
    </row>
    <row r="641" spans="1:24" x14ac:dyDescent="0.45">
      <c r="A641">
        <v>2001</v>
      </c>
      <c r="B641" t="s">
        <v>268</v>
      </c>
      <c r="C641" t="s">
        <v>233</v>
      </c>
      <c r="D641">
        <v>9</v>
      </c>
      <c r="E641">
        <v>14</v>
      </c>
      <c r="F641">
        <v>0</v>
      </c>
      <c r="G641">
        <v>34</v>
      </c>
      <c r="H641">
        <v>34</v>
      </c>
      <c r="I641">
        <f t="shared" si="29"/>
        <v>23</v>
      </c>
      <c r="J641" s="2">
        <f t="shared" si="30"/>
        <v>0.67647058823529416</v>
      </c>
      <c r="K641">
        <v>196.2</v>
      </c>
      <c r="L641" s="1">
        <f t="shared" si="28"/>
        <v>5.7705882352941176</v>
      </c>
      <c r="M641">
        <v>8.0542370798340599</v>
      </c>
      <c r="N641">
        <v>4.1644066719596502</v>
      </c>
      <c r="O641">
        <v>0.82372879225575601</v>
      </c>
      <c r="P641">
        <v>0.29136690647482</v>
      </c>
      <c r="Q641">
        <v>0.70367475000000002</v>
      </c>
      <c r="U641">
        <v>4.0271185399170299</v>
      </c>
      <c r="V641">
        <v>3.9898147711497698</v>
      </c>
      <c r="X641">
        <v>3.5545084476470898</v>
      </c>
    </row>
    <row r="642" spans="1:24" x14ac:dyDescent="0.45">
      <c r="A642">
        <v>2001</v>
      </c>
      <c r="B642" t="s">
        <v>59</v>
      </c>
      <c r="C642" t="s">
        <v>233</v>
      </c>
      <c r="D642">
        <v>16</v>
      </c>
      <c r="E642">
        <v>11</v>
      </c>
      <c r="F642">
        <v>0</v>
      </c>
      <c r="G642">
        <v>32</v>
      </c>
      <c r="H642">
        <v>32</v>
      </c>
      <c r="I642">
        <f t="shared" si="29"/>
        <v>27</v>
      </c>
      <c r="J642" s="2">
        <f t="shared" si="30"/>
        <v>0.84375</v>
      </c>
      <c r="K642">
        <v>223.2</v>
      </c>
      <c r="L642" s="1">
        <f t="shared" si="28"/>
        <v>6.9749999999999996</v>
      </c>
      <c r="M642">
        <v>8.3695968541882895</v>
      </c>
      <c r="N642">
        <v>1.77049164223214</v>
      </c>
      <c r="O642">
        <v>0.96572271394480302</v>
      </c>
      <c r="P642">
        <v>0.27948303715670397</v>
      </c>
      <c r="Q642">
        <v>0.72243345999999997</v>
      </c>
      <c r="U642">
        <v>3.4202679452211702</v>
      </c>
      <c r="V642">
        <v>3.2145615535241698</v>
      </c>
      <c r="X642">
        <v>6.0975885391235298</v>
      </c>
    </row>
    <row r="643" spans="1:24" x14ac:dyDescent="0.45">
      <c r="A643">
        <v>2001</v>
      </c>
      <c r="B643" t="s">
        <v>206</v>
      </c>
      <c r="C643" t="s">
        <v>62</v>
      </c>
      <c r="D643">
        <v>20</v>
      </c>
      <c r="E643">
        <v>3</v>
      </c>
      <c r="F643">
        <v>0</v>
      </c>
      <c r="G643">
        <v>33</v>
      </c>
      <c r="H643">
        <v>33</v>
      </c>
      <c r="I643">
        <f t="shared" si="29"/>
        <v>23</v>
      </c>
      <c r="J643" s="2">
        <f t="shared" si="30"/>
        <v>0.69696969696969702</v>
      </c>
      <c r="K643">
        <v>220.1</v>
      </c>
      <c r="L643" s="1">
        <f t="shared" ref="L643:L706" si="31">K643/H643</f>
        <v>6.6696969696969699</v>
      </c>
      <c r="M643">
        <v>8.7004534561017106</v>
      </c>
      <c r="N643">
        <v>2.9409983513583202</v>
      </c>
      <c r="O643">
        <v>0.77609678716400199</v>
      </c>
      <c r="P643">
        <v>0.30541871921182201</v>
      </c>
      <c r="Q643">
        <v>0.73610023000000002</v>
      </c>
      <c r="U643">
        <v>3.5128591419002202</v>
      </c>
      <c r="V643">
        <v>3.28514286991732</v>
      </c>
      <c r="X643">
        <v>5.6485867500305096</v>
      </c>
    </row>
    <row r="644" spans="1:24" x14ac:dyDescent="0.45">
      <c r="A644">
        <v>2001</v>
      </c>
      <c r="B644" t="s">
        <v>61</v>
      </c>
      <c r="C644" t="s">
        <v>62</v>
      </c>
      <c r="D644">
        <v>17</v>
      </c>
      <c r="E644">
        <v>11</v>
      </c>
      <c r="F644">
        <v>0</v>
      </c>
      <c r="G644">
        <v>34</v>
      </c>
      <c r="H644">
        <v>34</v>
      </c>
      <c r="I644">
        <f t="shared" ref="I644:I707" si="32">SUM(D644:E644)</f>
        <v>28</v>
      </c>
      <c r="J644" s="2">
        <f t="shared" ref="J644:J707" si="33">I644/H644</f>
        <v>0.82352941176470584</v>
      </c>
      <c r="K644">
        <v>228.2</v>
      </c>
      <c r="L644" s="1">
        <f t="shared" si="31"/>
        <v>6.7117647058823522</v>
      </c>
      <c r="M644">
        <v>8.4227403374332095</v>
      </c>
      <c r="N644">
        <v>1.6530611877205299</v>
      </c>
      <c r="O644">
        <v>0.78717199415263595</v>
      </c>
      <c r="P644">
        <v>0.28934817170111199</v>
      </c>
      <c r="Q644">
        <v>0.73181817999999998</v>
      </c>
      <c r="U644">
        <v>3.1486879766105398</v>
      </c>
      <c r="V644">
        <v>2.91794149701744</v>
      </c>
      <c r="X644">
        <v>6.9215989112854004</v>
      </c>
    </row>
    <row r="645" spans="1:24" x14ac:dyDescent="0.45">
      <c r="A645">
        <v>2001</v>
      </c>
      <c r="B645" t="s">
        <v>63</v>
      </c>
      <c r="C645" t="s">
        <v>62</v>
      </c>
      <c r="D645">
        <v>15</v>
      </c>
      <c r="E645">
        <v>10</v>
      </c>
      <c r="F645">
        <v>0</v>
      </c>
      <c r="G645">
        <v>31</v>
      </c>
      <c r="H645">
        <v>31</v>
      </c>
      <c r="I645">
        <f t="shared" si="32"/>
        <v>25</v>
      </c>
      <c r="J645" s="2">
        <f t="shared" si="33"/>
        <v>0.80645161290322576</v>
      </c>
      <c r="K645">
        <v>200.2</v>
      </c>
      <c r="L645" s="1">
        <f t="shared" si="31"/>
        <v>6.4580645161290322</v>
      </c>
      <c r="M645">
        <v>7.35548210045099</v>
      </c>
      <c r="N645">
        <v>1.83887052511274</v>
      </c>
      <c r="O645">
        <v>0.62790700857508497</v>
      </c>
      <c r="P645">
        <v>0.33175355450236899</v>
      </c>
      <c r="Q645">
        <v>0.66825776000000003</v>
      </c>
      <c r="U645">
        <v>3.9916945545130398</v>
      </c>
      <c r="V645">
        <v>3.0242198845914898</v>
      </c>
      <c r="X645">
        <v>5.7908725738525302</v>
      </c>
    </row>
    <row r="646" spans="1:24" x14ac:dyDescent="0.45">
      <c r="A646">
        <v>2001</v>
      </c>
      <c r="B646" t="s">
        <v>269</v>
      </c>
      <c r="C646" t="s">
        <v>27</v>
      </c>
      <c r="D646">
        <v>8</v>
      </c>
      <c r="E646">
        <v>14</v>
      </c>
      <c r="F646">
        <v>0</v>
      </c>
      <c r="G646">
        <v>26</v>
      </c>
      <c r="H646">
        <v>26</v>
      </c>
      <c r="I646">
        <f t="shared" si="32"/>
        <v>22</v>
      </c>
      <c r="J646" s="2">
        <f t="shared" si="33"/>
        <v>0.84615384615384615</v>
      </c>
      <c r="K646">
        <v>169.2</v>
      </c>
      <c r="L646" s="1">
        <f t="shared" si="31"/>
        <v>6.5076923076923077</v>
      </c>
      <c r="M646">
        <v>7.6385064755007299</v>
      </c>
      <c r="N646">
        <v>2.8644399283127702</v>
      </c>
      <c r="O646">
        <v>1.1669940448681599</v>
      </c>
      <c r="P646">
        <v>0.318</v>
      </c>
      <c r="Q646">
        <v>0.67679557999999995</v>
      </c>
      <c r="U646">
        <v>5.0923376503338202</v>
      </c>
      <c r="V646">
        <v>4.2220247835619</v>
      </c>
      <c r="X646">
        <v>3.2015823721885601</v>
      </c>
    </row>
    <row r="647" spans="1:24" x14ac:dyDescent="0.45">
      <c r="A647">
        <v>2001</v>
      </c>
      <c r="B647" t="s">
        <v>231</v>
      </c>
      <c r="C647" t="s">
        <v>58</v>
      </c>
      <c r="D647">
        <v>11</v>
      </c>
      <c r="E647">
        <v>11</v>
      </c>
      <c r="F647">
        <v>0</v>
      </c>
      <c r="G647">
        <v>29</v>
      </c>
      <c r="H647">
        <v>29</v>
      </c>
      <c r="I647">
        <f t="shared" si="32"/>
        <v>22</v>
      </c>
      <c r="J647" s="2">
        <f t="shared" si="33"/>
        <v>0.75862068965517238</v>
      </c>
      <c r="K647">
        <v>187.1</v>
      </c>
      <c r="L647" s="1">
        <f t="shared" si="31"/>
        <v>6.4517241379310342</v>
      </c>
      <c r="M647">
        <v>6.8220647978394799</v>
      </c>
      <c r="N647">
        <v>2.20996465282124</v>
      </c>
      <c r="O647">
        <v>0.86476877719092005</v>
      </c>
      <c r="P647">
        <v>0.28469750889679701</v>
      </c>
      <c r="Q647">
        <v>0.72485206999999996</v>
      </c>
      <c r="U647">
        <v>3.31494697923186</v>
      </c>
      <c r="V647">
        <v>3.5829447165311099</v>
      </c>
      <c r="X647">
        <v>3.82139539718627</v>
      </c>
    </row>
    <row r="648" spans="1:24" x14ac:dyDescent="0.45">
      <c r="A648">
        <v>2001</v>
      </c>
      <c r="B648" t="s">
        <v>184</v>
      </c>
      <c r="C648" t="s">
        <v>58</v>
      </c>
      <c r="D648">
        <v>11</v>
      </c>
      <c r="E648">
        <v>13</v>
      </c>
      <c r="F648">
        <v>0</v>
      </c>
      <c r="G648">
        <v>28</v>
      </c>
      <c r="H648">
        <v>28</v>
      </c>
      <c r="I648">
        <f t="shared" si="32"/>
        <v>24</v>
      </c>
      <c r="J648" s="2">
        <f t="shared" si="33"/>
        <v>0.8571428571428571</v>
      </c>
      <c r="K648">
        <v>173.2</v>
      </c>
      <c r="L648" s="1">
        <f t="shared" si="31"/>
        <v>6.1857142857142851</v>
      </c>
      <c r="M648">
        <v>7.4625717584072699</v>
      </c>
      <c r="N648">
        <v>2.4357005044801499</v>
      </c>
      <c r="O648">
        <v>1.4510556196902999</v>
      </c>
      <c r="P648">
        <v>0.27777777777777701</v>
      </c>
      <c r="Q648">
        <v>0.71588366999999997</v>
      </c>
      <c r="U648">
        <v>4.4568136890487899</v>
      </c>
      <c r="V648">
        <v>4.3504803613206997</v>
      </c>
      <c r="X648">
        <v>2.0004990100860498</v>
      </c>
    </row>
    <row r="649" spans="1:24" x14ac:dyDescent="0.45">
      <c r="A649">
        <v>2001</v>
      </c>
      <c r="B649" t="s">
        <v>147</v>
      </c>
      <c r="C649" t="s">
        <v>105</v>
      </c>
      <c r="D649">
        <v>18</v>
      </c>
      <c r="E649">
        <v>9</v>
      </c>
      <c r="F649">
        <v>0</v>
      </c>
      <c r="G649">
        <v>35</v>
      </c>
      <c r="H649">
        <v>35</v>
      </c>
      <c r="I649">
        <f t="shared" si="32"/>
        <v>27</v>
      </c>
      <c r="J649" s="2">
        <f t="shared" si="33"/>
        <v>0.77142857142857146</v>
      </c>
      <c r="K649">
        <v>235</v>
      </c>
      <c r="L649" s="1">
        <f t="shared" si="31"/>
        <v>6.7142857142857144</v>
      </c>
      <c r="M649">
        <v>6.9319148936170203</v>
      </c>
      <c r="N649">
        <v>2.7191489361702099</v>
      </c>
      <c r="O649">
        <v>0.76595744680850997</v>
      </c>
      <c r="P649">
        <v>0.27920227920227902</v>
      </c>
      <c r="Q649">
        <v>0.72830189000000001</v>
      </c>
      <c r="U649">
        <v>3.3702127659574401</v>
      </c>
      <c r="V649">
        <v>3.5980729995889802</v>
      </c>
      <c r="X649">
        <v>5.1059660911559996</v>
      </c>
    </row>
    <row r="650" spans="1:24" x14ac:dyDescent="0.45">
      <c r="A650">
        <v>2001</v>
      </c>
      <c r="B650" t="s">
        <v>185</v>
      </c>
      <c r="C650" t="s">
        <v>105</v>
      </c>
      <c r="D650">
        <v>13</v>
      </c>
      <c r="E650">
        <v>6</v>
      </c>
      <c r="F650">
        <v>0</v>
      </c>
      <c r="G650">
        <v>29</v>
      </c>
      <c r="H650">
        <v>29</v>
      </c>
      <c r="I650">
        <f t="shared" si="32"/>
        <v>19</v>
      </c>
      <c r="J650" s="2">
        <f t="shared" si="33"/>
        <v>0.65517241379310343</v>
      </c>
      <c r="K650">
        <v>188</v>
      </c>
      <c r="L650" s="1">
        <f t="shared" si="31"/>
        <v>6.4827586206896548</v>
      </c>
      <c r="M650">
        <v>5.6489357117238299</v>
      </c>
      <c r="N650">
        <v>2.2499998173815201</v>
      </c>
      <c r="O650">
        <v>1.10106374042074</v>
      </c>
      <c r="P650">
        <v>0.26063829787234</v>
      </c>
      <c r="Q650">
        <v>0.73408624</v>
      </c>
      <c r="U650">
        <v>3.5904252405024302</v>
      </c>
      <c r="V650">
        <v>4.2938175794170599</v>
      </c>
      <c r="X650">
        <v>2.5869839191436701</v>
      </c>
    </row>
    <row r="651" spans="1:24" x14ac:dyDescent="0.45">
      <c r="A651">
        <v>2001</v>
      </c>
      <c r="B651" t="s">
        <v>208</v>
      </c>
      <c r="C651" t="s">
        <v>105</v>
      </c>
      <c r="D651">
        <v>21</v>
      </c>
      <c r="E651">
        <v>8</v>
      </c>
      <c r="F651">
        <v>0</v>
      </c>
      <c r="G651">
        <v>34</v>
      </c>
      <c r="H651">
        <v>34</v>
      </c>
      <c r="I651">
        <f t="shared" si="32"/>
        <v>29</v>
      </c>
      <c r="J651" s="2">
        <f t="shared" si="33"/>
        <v>0.8529411764705882</v>
      </c>
      <c r="K651">
        <v>229.1</v>
      </c>
      <c r="L651" s="1">
        <f t="shared" si="31"/>
        <v>6.7382352941176471</v>
      </c>
      <c r="M651">
        <v>6.00436059828382</v>
      </c>
      <c r="N651">
        <v>2.0014535327612699</v>
      </c>
      <c r="O651">
        <v>0.62790699067020395</v>
      </c>
      <c r="P651">
        <v>0.28205128205128199</v>
      </c>
      <c r="Q651">
        <v>0.71890145000000005</v>
      </c>
      <c r="U651">
        <v>3.4534884486861199</v>
      </c>
      <c r="V651">
        <v>3.3543693942853401</v>
      </c>
      <c r="X651">
        <v>5.6585216522216797</v>
      </c>
    </row>
    <row r="652" spans="1:24" x14ac:dyDescent="0.45">
      <c r="A652">
        <v>2001</v>
      </c>
      <c r="B652" t="s">
        <v>64</v>
      </c>
      <c r="C652" t="s">
        <v>105</v>
      </c>
      <c r="D652">
        <v>17</v>
      </c>
      <c r="E652">
        <v>8</v>
      </c>
      <c r="F652">
        <v>0</v>
      </c>
      <c r="G652">
        <v>35</v>
      </c>
      <c r="H652">
        <v>35</v>
      </c>
      <c r="I652">
        <f t="shared" si="32"/>
        <v>25</v>
      </c>
      <c r="J652" s="2">
        <f t="shared" si="33"/>
        <v>0.7142857142857143</v>
      </c>
      <c r="K652">
        <v>214.1</v>
      </c>
      <c r="L652" s="1">
        <f t="shared" si="31"/>
        <v>6.1171428571428565</v>
      </c>
      <c r="M652">
        <v>8.6080879088584599</v>
      </c>
      <c r="N652">
        <v>3.3592538180911</v>
      </c>
      <c r="O652">
        <v>0.75583210907049903</v>
      </c>
      <c r="P652">
        <v>0.283276450511945</v>
      </c>
      <c r="Q652">
        <v>0.73471008999999998</v>
      </c>
      <c r="U652">
        <v>3.4852258362695201</v>
      </c>
      <c r="V652">
        <v>3.52969675057536</v>
      </c>
      <c r="X652">
        <v>4.8223619461059499</v>
      </c>
    </row>
    <row r="653" spans="1:24" x14ac:dyDescent="0.45">
      <c r="A653">
        <v>2001</v>
      </c>
      <c r="B653" t="s">
        <v>285</v>
      </c>
      <c r="C653" t="s">
        <v>67</v>
      </c>
      <c r="D653">
        <v>15</v>
      </c>
      <c r="E653">
        <v>7</v>
      </c>
      <c r="F653">
        <v>0</v>
      </c>
      <c r="G653">
        <v>33</v>
      </c>
      <c r="H653">
        <v>33</v>
      </c>
      <c r="I653">
        <f t="shared" si="32"/>
        <v>22</v>
      </c>
      <c r="J653" s="2">
        <f t="shared" si="33"/>
        <v>0.66666666666666663</v>
      </c>
      <c r="K653">
        <v>208.1</v>
      </c>
      <c r="L653" s="1">
        <f t="shared" si="31"/>
        <v>6.3060606060606057</v>
      </c>
      <c r="M653">
        <v>7.90559961398439</v>
      </c>
      <c r="N653">
        <v>3.4559998312500002</v>
      </c>
      <c r="O653">
        <v>1.4687999282812501</v>
      </c>
      <c r="P653">
        <v>0.25800711743772198</v>
      </c>
      <c r="Q653">
        <v>0.74749315999999999</v>
      </c>
      <c r="U653">
        <v>4.19039979539063</v>
      </c>
      <c r="V653">
        <v>4.6811367496887204</v>
      </c>
      <c r="X653">
        <v>1.72290587425231</v>
      </c>
    </row>
    <row r="654" spans="1:24" x14ac:dyDescent="0.45">
      <c r="A654">
        <v>2001</v>
      </c>
      <c r="B654" t="s">
        <v>286</v>
      </c>
      <c r="C654" t="s">
        <v>99</v>
      </c>
      <c r="D654">
        <v>9</v>
      </c>
      <c r="E654">
        <v>17</v>
      </c>
      <c r="F654">
        <v>0</v>
      </c>
      <c r="G654">
        <v>34</v>
      </c>
      <c r="H654">
        <v>34</v>
      </c>
      <c r="I654">
        <f t="shared" si="32"/>
        <v>26</v>
      </c>
      <c r="J654" s="2">
        <f t="shared" si="33"/>
        <v>0.76470588235294112</v>
      </c>
      <c r="K654">
        <v>206.1</v>
      </c>
      <c r="L654" s="1">
        <f t="shared" si="31"/>
        <v>6.0617647058823527</v>
      </c>
      <c r="M654">
        <v>3.8820679470689101</v>
      </c>
      <c r="N654">
        <v>3.6203555011990902</v>
      </c>
      <c r="O654">
        <v>0.65428111467453498</v>
      </c>
      <c r="P654">
        <v>0.299723756906077</v>
      </c>
      <c r="Q654">
        <v>0.66557376999999995</v>
      </c>
      <c r="U654">
        <v>5.1033926944613697</v>
      </c>
      <c r="V654">
        <v>4.4982483352109304</v>
      </c>
      <c r="X654">
        <v>2.2522666454315101</v>
      </c>
    </row>
    <row r="655" spans="1:24" x14ac:dyDescent="0.45">
      <c r="A655">
        <v>2001</v>
      </c>
      <c r="B655" t="s">
        <v>287</v>
      </c>
      <c r="C655" t="s">
        <v>73</v>
      </c>
      <c r="D655">
        <v>12</v>
      </c>
      <c r="E655">
        <v>11</v>
      </c>
      <c r="F655">
        <v>0</v>
      </c>
      <c r="G655">
        <v>32</v>
      </c>
      <c r="H655">
        <v>32</v>
      </c>
      <c r="I655">
        <f t="shared" si="32"/>
        <v>23</v>
      </c>
      <c r="J655" s="2">
        <f t="shared" si="33"/>
        <v>0.71875</v>
      </c>
      <c r="K655">
        <v>193.1</v>
      </c>
      <c r="L655" s="1">
        <f t="shared" si="31"/>
        <v>6.0343749999999998</v>
      </c>
      <c r="M655">
        <v>6.1913789845760396</v>
      </c>
      <c r="N655">
        <v>2.2810343627385401</v>
      </c>
      <c r="O655">
        <v>1.72241370247604</v>
      </c>
      <c r="P655">
        <v>0.25982905982905902</v>
      </c>
      <c r="Q655">
        <v>0.71129706999999998</v>
      </c>
      <c r="U655">
        <v>4.7948273339197902</v>
      </c>
      <c r="V655">
        <v>4.9991367267740197</v>
      </c>
      <c r="X655">
        <v>0.78608334064483598</v>
      </c>
    </row>
    <row r="656" spans="1:24" x14ac:dyDescent="0.45">
      <c r="A656">
        <v>2001</v>
      </c>
      <c r="B656" t="s">
        <v>288</v>
      </c>
      <c r="C656" t="s">
        <v>73</v>
      </c>
      <c r="D656">
        <v>8</v>
      </c>
      <c r="E656">
        <v>19</v>
      </c>
      <c r="F656">
        <v>0</v>
      </c>
      <c r="G656">
        <v>33</v>
      </c>
      <c r="H656">
        <v>33</v>
      </c>
      <c r="I656">
        <f t="shared" si="32"/>
        <v>27</v>
      </c>
      <c r="J656" s="2">
        <f t="shared" si="33"/>
        <v>0.81818181818181823</v>
      </c>
      <c r="K656">
        <v>195</v>
      </c>
      <c r="L656" s="1">
        <f t="shared" si="31"/>
        <v>5.9090909090909092</v>
      </c>
      <c r="M656">
        <v>5.2153846153846102</v>
      </c>
      <c r="N656">
        <v>1.7538461538461501</v>
      </c>
      <c r="O656">
        <v>1.7076923076923001</v>
      </c>
      <c r="P656">
        <v>0.309593023255813</v>
      </c>
      <c r="Q656">
        <v>0.64529559000000003</v>
      </c>
      <c r="U656">
        <v>5.12307692307692</v>
      </c>
      <c r="V656">
        <v>5.0029829832223696</v>
      </c>
      <c r="X656">
        <v>0.78367072343826205</v>
      </c>
    </row>
    <row r="657" spans="1:24" x14ac:dyDescent="0.45">
      <c r="A657">
        <v>2001</v>
      </c>
      <c r="B657" t="s">
        <v>289</v>
      </c>
      <c r="C657" t="s">
        <v>27</v>
      </c>
      <c r="D657">
        <v>10</v>
      </c>
      <c r="E657">
        <v>11</v>
      </c>
      <c r="F657">
        <v>0</v>
      </c>
      <c r="G657">
        <v>28</v>
      </c>
      <c r="H657">
        <v>28</v>
      </c>
      <c r="I657">
        <f t="shared" si="32"/>
        <v>21</v>
      </c>
      <c r="J657" s="2">
        <f t="shared" si="33"/>
        <v>0.75</v>
      </c>
      <c r="K657">
        <v>171.2</v>
      </c>
      <c r="L657" s="1">
        <f t="shared" si="31"/>
        <v>6.1142857142857139</v>
      </c>
      <c r="M657">
        <v>4.9805823767035804</v>
      </c>
      <c r="N657">
        <v>3.2504853405854899</v>
      </c>
      <c r="O657">
        <v>1.2582523899040601</v>
      </c>
      <c r="P657">
        <v>0.29129662522202399</v>
      </c>
      <c r="Q657">
        <v>0.72963294999999995</v>
      </c>
      <c r="U657">
        <v>4.4563105475768801</v>
      </c>
      <c r="V657">
        <v>4.9656416269615704</v>
      </c>
      <c r="X657">
        <v>1.29850369691848</v>
      </c>
    </row>
    <row r="658" spans="1:24" x14ac:dyDescent="0.45">
      <c r="A658">
        <v>2001</v>
      </c>
      <c r="B658" t="s">
        <v>187</v>
      </c>
      <c r="C658" t="s">
        <v>121</v>
      </c>
      <c r="D658">
        <v>18</v>
      </c>
      <c r="E658">
        <v>6</v>
      </c>
      <c r="F658">
        <v>0</v>
      </c>
      <c r="G658">
        <v>34</v>
      </c>
      <c r="H658">
        <v>34</v>
      </c>
      <c r="I658">
        <f t="shared" si="32"/>
        <v>24</v>
      </c>
      <c r="J658" s="2">
        <f t="shared" si="33"/>
        <v>0.70588235294117652</v>
      </c>
      <c r="K658">
        <v>238.2</v>
      </c>
      <c r="L658" s="1">
        <f t="shared" si="31"/>
        <v>7.0058823529411764</v>
      </c>
      <c r="M658">
        <v>6.1466479137005496</v>
      </c>
      <c r="N658">
        <v>2.6019552518118898</v>
      </c>
      <c r="O658">
        <v>0.60335194244913404</v>
      </c>
      <c r="P658">
        <v>0.254874651810584</v>
      </c>
      <c r="Q658">
        <v>0.73822825000000003</v>
      </c>
      <c r="U658">
        <v>3.0544692086487402</v>
      </c>
      <c r="V658">
        <v>3.4848910100339201</v>
      </c>
      <c r="X658">
        <v>5.3354992866516104</v>
      </c>
    </row>
    <row r="659" spans="1:24" x14ac:dyDescent="0.45">
      <c r="A659">
        <v>2001</v>
      </c>
      <c r="B659" t="s">
        <v>76</v>
      </c>
      <c r="C659" t="s">
        <v>121</v>
      </c>
      <c r="D659">
        <v>20</v>
      </c>
      <c r="E659">
        <v>6</v>
      </c>
      <c r="F659">
        <v>0</v>
      </c>
      <c r="G659">
        <v>33</v>
      </c>
      <c r="H659">
        <v>33</v>
      </c>
      <c r="I659">
        <f t="shared" si="32"/>
        <v>26</v>
      </c>
      <c r="J659" s="2">
        <f t="shared" si="33"/>
        <v>0.78787878787878785</v>
      </c>
      <c r="K659">
        <v>209.2</v>
      </c>
      <c r="L659" s="1">
        <f t="shared" si="31"/>
        <v>6.3393939393939389</v>
      </c>
      <c r="M659">
        <v>5.1081083559413196</v>
      </c>
      <c r="N659">
        <v>1.8887123332892299</v>
      </c>
      <c r="O659">
        <v>1.0302067272486699</v>
      </c>
      <c r="P659">
        <v>0.24923547400611601</v>
      </c>
      <c r="Q659">
        <v>0.75699132000000002</v>
      </c>
      <c r="U659">
        <v>3.4340224241622299</v>
      </c>
      <c r="V659">
        <v>4.1747330684071704</v>
      </c>
      <c r="X659">
        <v>2.9903211593627899</v>
      </c>
    </row>
    <row r="660" spans="1:24" x14ac:dyDescent="0.45">
      <c r="A660">
        <v>2001</v>
      </c>
      <c r="B660" t="s">
        <v>77</v>
      </c>
      <c r="C660" t="s">
        <v>65</v>
      </c>
      <c r="D660">
        <v>13</v>
      </c>
      <c r="E660">
        <v>15</v>
      </c>
      <c r="F660">
        <v>0</v>
      </c>
      <c r="G660">
        <v>34</v>
      </c>
      <c r="H660">
        <v>34</v>
      </c>
      <c r="I660">
        <f t="shared" si="32"/>
        <v>28</v>
      </c>
      <c r="J660" s="2">
        <f t="shared" si="33"/>
        <v>0.82352941176470584</v>
      </c>
      <c r="K660">
        <v>226.2</v>
      </c>
      <c r="L660" s="1">
        <f t="shared" si="31"/>
        <v>6.6529411764705877</v>
      </c>
      <c r="M660">
        <v>5.4794112728871696</v>
      </c>
      <c r="N660">
        <v>3.3749996970681799</v>
      </c>
      <c r="O660">
        <v>0.95294109093689905</v>
      </c>
      <c r="P660">
        <v>0.31926121372031602</v>
      </c>
      <c r="Q660">
        <v>0.65855180999999996</v>
      </c>
      <c r="U660">
        <v>5.2411760001529402</v>
      </c>
      <c r="V660">
        <v>4.3726661223441301</v>
      </c>
      <c r="X660">
        <v>2.3228766918182302</v>
      </c>
    </row>
    <row r="661" spans="1:24" x14ac:dyDescent="0.45">
      <c r="A661">
        <v>2001</v>
      </c>
      <c r="B661" t="s">
        <v>234</v>
      </c>
      <c r="C661" t="s">
        <v>65</v>
      </c>
      <c r="D661">
        <v>17</v>
      </c>
      <c r="E661">
        <v>9</v>
      </c>
      <c r="F661">
        <v>0</v>
      </c>
      <c r="G661">
        <v>33</v>
      </c>
      <c r="H661">
        <v>33</v>
      </c>
      <c r="I661">
        <f t="shared" si="32"/>
        <v>26</v>
      </c>
      <c r="J661" s="2">
        <f t="shared" si="33"/>
        <v>0.78787878787878785</v>
      </c>
      <c r="K661">
        <v>218.2</v>
      </c>
      <c r="L661" s="1">
        <f t="shared" si="31"/>
        <v>6.6121212121212114</v>
      </c>
      <c r="M661">
        <v>6.9557925211326603</v>
      </c>
      <c r="N661">
        <v>3.74542674214835</v>
      </c>
      <c r="O661">
        <v>0.53506096316405105</v>
      </c>
      <c r="P661">
        <v>0.27272727272727199</v>
      </c>
      <c r="Q661">
        <v>0.72363356000000001</v>
      </c>
      <c r="U661">
        <v>3.2926828502403098</v>
      </c>
      <c r="V661">
        <v>3.5247465744109299</v>
      </c>
      <c r="X661">
        <v>4.4134712219238201</v>
      </c>
    </row>
    <row r="662" spans="1:24" x14ac:dyDescent="0.45">
      <c r="A662">
        <v>2001</v>
      </c>
      <c r="B662" t="s">
        <v>235</v>
      </c>
      <c r="C662" t="s">
        <v>65</v>
      </c>
      <c r="D662">
        <v>14</v>
      </c>
      <c r="E662">
        <v>12</v>
      </c>
      <c r="F662">
        <v>0</v>
      </c>
      <c r="G662">
        <v>34</v>
      </c>
      <c r="H662">
        <v>34</v>
      </c>
      <c r="I662">
        <f t="shared" si="32"/>
        <v>26</v>
      </c>
      <c r="J662" s="2">
        <f t="shared" si="33"/>
        <v>0.76470588235294112</v>
      </c>
      <c r="K662">
        <v>195.1</v>
      </c>
      <c r="L662" s="1">
        <f t="shared" si="31"/>
        <v>5.7382352941176471</v>
      </c>
      <c r="M662">
        <v>3.8242321814900202</v>
      </c>
      <c r="N662">
        <v>3.0409557105824199</v>
      </c>
      <c r="O662">
        <v>1.1518771630994</v>
      </c>
      <c r="P662">
        <v>0.28398791540785501</v>
      </c>
      <c r="Q662">
        <v>0.71774194000000002</v>
      </c>
      <c r="U662">
        <v>4.42320830630171</v>
      </c>
      <c r="V662">
        <v>4.9382153768592403</v>
      </c>
      <c r="X662">
        <v>0.79785311222076405</v>
      </c>
    </row>
    <row r="663" spans="1:24" x14ac:dyDescent="0.45">
      <c r="A663">
        <v>2001</v>
      </c>
      <c r="B663" t="s">
        <v>290</v>
      </c>
      <c r="C663" t="s">
        <v>47</v>
      </c>
      <c r="D663">
        <v>16</v>
      </c>
      <c r="E663">
        <v>11</v>
      </c>
      <c r="F663">
        <v>0</v>
      </c>
      <c r="G663">
        <v>34</v>
      </c>
      <c r="H663">
        <v>34</v>
      </c>
      <c r="I663">
        <f t="shared" si="32"/>
        <v>27</v>
      </c>
      <c r="J663" s="2">
        <f t="shared" si="33"/>
        <v>0.79411764705882348</v>
      </c>
      <c r="K663">
        <v>227.1</v>
      </c>
      <c r="L663" s="1">
        <f t="shared" si="31"/>
        <v>6.6794117647058826</v>
      </c>
      <c r="M663">
        <v>7.0865108981324001</v>
      </c>
      <c r="N663">
        <v>2.5733140132883001</v>
      </c>
      <c r="O663">
        <v>0.87096781988219496</v>
      </c>
      <c r="P663">
        <v>0.30338733431516901</v>
      </c>
      <c r="Q663">
        <v>0.80893119000000002</v>
      </c>
      <c r="U663">
        <v>3.08797681594596</v>
      </c>
      <c r="V663">
        <v>3.7353538995864302</v>
      </c>
      <c r="X663">
        <v>4.5221695899963299</v>
      </c>
    </row>
    <row r="664" spans="1:24" x14ac:dyDescent="0.45">
      <c r="A664">
        <v>2001</v>
      </c>
      <c r="B664" t="s">
        <v>150</v>
      </c>
      <c r="C664" t="s">
        <v>47</v>
      </c>
      <c r="D664">
        <v>22</v>
      </c>
      <c r="E664">
        <v>8</v>
      </c>
      <c r="F664">
        <v>0</v>
      </c>
      <c r="G664">
        <v>34</v>
      </c>
      <c r="H664">
        <v>34</v>
      </c>
      <c r="I664">
        <f t="shared" si="32"/>
        <v>30</v>
      </c>
      <c r="J664" s="2">
        <f t="shared" si="33"/>
        <v>0.88235294117647056</v>
      </c>
      <c r="K664">
        <v>216.1</v>
      </c>
      <c r="L664" s="1">
        <f t="shared" si="31"/>
        <v>6.3558823529411761</v>
      </c>
      <c r="M664">
        <v>7.6964557243802902</v>
      </c>
      <c r="N664">
        <v>2.2465330222515401</v>
      </c>
      <c r="O664">
        <v>0.54083202387537199</v>
      </c>
      <c r="P664">
        <v>0.31832298136645898</v>
      </c>
      <c r="Q664">
        <v>0.74587705999999998</v>
      </c>
      <c r="U664">
        <v>3.1617872165021699</v>
      </c>
      <c r="V664">
        <v>3.04913682937622</v>
      </c>
      <c r="X664">
        <v>6.10084724426269</v>
      </c>
    </row>
    <row r="665" spans="1:24" x14ac:dyDescent="0.45">
      <c r="A665">
        <v>2001</v>
      </c>
      <c r="B665" t="s">
        <v>151</v>
      </c>
      <c r="C665" t="s">
        <v>27</v>
      </c>
      <c r="D665">
        <v>15</v>
      </c>
      <c r="E665">
        <v>9</v>
      </c>
      <c r="F665">
        <v>0</v>
      </c>
      <c r="G665">
        <v>34</v>
      </c>
      <c r="H665">
        <v>34</v>
      </c>
      <c r="I665">
        <f t="shared" si="32"/>
        <v>24</v>
      </c>
      <c r="J665" s="2">
        <f t="shared" si="33"/>
        <v>0.70588235294117652</v>
      </c>
      <c r="K665">
        <v>220</v>
      </c>
      <c r="L665" s="1">
        <f t="shared" si="31"/>
        <v>6.4705882352941178</v>
      </c>
      <c r="M665">
        <v>6.3</v>
      </c>
      <c r="N665">
        <v>2.2909090909090901</v>
      </c>
      <c r="O665">
        <v>1.4318181818181801</v>
      </c>
      <c r="P665">
        <v>0.28251121076233099</v>
      </c>
      <c r="Q665">
        <v>0.74476986999999994</v>
      </c>
      <c r="U665">
        <v>4.05</v>
      </c>
      <c r="V665">
        <v>4.5900459202853101</v>
      </c>
      <c r="X665">
        <v>2.0320901870727499</v>
      </c>
    </row>
    <row r="666" spans="1:24" x14ac:dyDescent="0.45">
      <c r="A666">
        <v>2001</v>
      </c>
      <c r="B666" t="s">
        <v>272</v>
      </c>
      <c r="C666" t="s">
        <v>170</v>
      </c>
      <c r="D666">
        <v>11</v>
      </c>
      <c r="E666">
        <v>10</v>
      </c>
      <c r="F666">
        <v>0</v>
      </c>
      <c r="G666">
        <v>27</v>
      </c>
      <c r="H666">
        <v>27</v>
      </c>
      <c r="I666">
        <f t="shared" si="32"/>
        <v>21</v>
      </c>
      <c r="J666" s="2">
        <f t="shared" si="33"/>
        <v>0.77777777777777779</v>
      </c>
      <c r="K666">
        <v>177</v>
      </c>
      <c r="L666" s="1">
        <f t="shared" si="31"/>
        <v>6.5555555555555554</v>
      </c>
      <c r="M666">
        <v>4.9322033898304998</v>
      </c>
      <c r="N666">
        <v>3.6610169491525402</v>
      </c>
      <c r="O666">
        <v>1.06779661016949</v>
      </c>
      <c r="P666">
        <v>0.28877005347593498</v>
      </c>
      <c r="Q666">
        <v>0.75236457000000001</v>
      </c>
      <c r="U666">
        <v>4.3220338983050803</v>
      </c>
      <c r="V666">
        <v>4.8344475638394897</v>
      </c>
      <c r="X666">
        <v>1.35152471065521</v>
      </c>
    </row>
    <row r="667" spans="1:24" x14ac:dyDescent="0.45">
      <c r="A667">
        <v>2001</v>
      </c>
      <c r="B667" t="s">
        <v>152</v>
      </c>
      <c r="C667" t="s">
        <v>31</v>
      </c>
      <c r="D667">
        <v>11</v>
      </c>
      <c r="E667">
        <v>10</v>
      </c>
      <c r="F667">
        <v>0</v>
      </c>
      <c r="G667">
        <v>30</v>
      </c>
      <c r="H667">
        <v>30</v>
      </c>
      <c r="I667">
        <f t="shared" si="32"/>
        <v>21</v>
      </c>
      <c r="J667" s="2">
        <f t="shared" si="33"/>
        <v>0.7</v>
      </c>
      <c r="K667">
        <v>186</v>
      </c>
      <c r="L667" s="1">
        <f t="shared" si="31"/>
        <v>6.2</v>
      </c>
      <c r="M667">
        <v>5.5645165855257197</v>
      </c>
      <c r="N667">
        <v>3.3387099513154301</v>
      </c>
      <c r="O667">
        <v>0.67741941041182696</v>
      </c>
      <c r="P667">
        <v>0.32854864433811798</v>
      </c>
      <c r="Q667">
        <v>0.69383260000000002</v>
      </c>
      <c r="U667">
        <v>4.45161326842058</v>
      </c>
      <c r="V667">
        <v>3.9523627099253198</v>
      </c>
      <c r="X667">
        <v>3.5660617351531898</v>
      </c>
    </row>
    <row r="668" spans="1:24" x14ac:dyDescent="0.45">
      <c r="A668">
        <v>2001</v>
      </c>
      <c r="B668" t="s">
        <v>291</v>
      </c>
      <c r="C668" t="s">
        <v>33</v>
      </c>
      <c r="D668">
        <v>15</v>
      </c>
      <c r="E668">
        <v>10</v>
      </c>
      <c r="F668">
        <v>0</v>
      </c>
      <c r="G668">
        <v>35</v>
      </c>
      <c r="H668">
        <v>35</v>
      </c>
      <c r="I668">
        <f t="shared" si="32"/>
        <v>25</v>
      </c>
      <c r="J668" s="2">
        <f t="shared" si="33"/>
        <v>0.7142857142857143</v>
      </c>
      <c r="K668">
        <v>234</v>
      </c>
      <c r="L668" s="1">
        <f t="shared" si="31"/>
        <v>6.6857142857142859</v>
      </c>
      <c r="M668">
        <v>8.3846148378672201</v>
      </c>
      <c r="N668">
        <v>3.3846151639097002</v>
      </c>
      <c r="O668">
        <v>0.88461532693094502</v>
      </c>
      <c r="P668">
        <v>0.25199362041467299</v>
      </c>
      <c r="Q668">
        <v>0.75934579000000002</v>
      </c>
      <c r="U668">
        <v>3.3461536279561801</v>
      </c>
      <c r="V668">
        <v>3.8482820764104502</v>
      </c>
      <c r="X668">
        <v>4.2901730537414497</v>
      </c>
    </row>
    <row r="669" spans="1:24" x14ac:dyDescent="0.45">
      <c r="A669">
        <v>2001</v>
      </c>
      <c r="B669" t="s">
        <v>238</v>
      </c>
      <c r="C669" t="s">
        <v>221</v>
      </c>
      <c r="D669">
        <v>9</v>
      </c>
      <c r="E669">
        <v>13</v>
      </c>
      <c r="F669">
        <v>0</v>
      </c>
      <c r="G669">
        <v>27</v>
      </c>
      <c r="H669">
        <v>27</v>
      </c>
      <c r="I669">
        <f t="shared" si="32"/>
        <v>22</v>
      </c>
      <c r="J669" s="2">
        <f t="shared" si="33"/>
        <v>0.81481481481481477</v>
      </c>
      <c r="K669">
        <v>163.19999999999999</v>
      </c>
      <c r="L669" s="1">
        <f t="shared" si="31"/>
        <v>6.0444444444444443</v>
      </c>
      <c r="M669">
        <v>5.4989814991694503</v>
      </c>
      <c r="N669">
        <v>2.7494907495847198</v>
      </c>
      <c r="O669">
        <v>1.0997962998338899</v>
      </c>
      <c r="P669">
        <v>0.301343570057581</v>
      </c>
      <c r="Q669">
        <v>0.73913043</v>
      </c>
      <c r="U669">
        <v>4.4541750143272498</v>
      </c>
      <c r="V669">
        <v>4.4788720191602698</v>
      </c>
      <c r="X669">
        <v>1.97010946273803</v>
      </c>
    </row>
    <row r="670" spans="1:24" x14ac:dyDescent="0.45">
      <c r="A670">
        <v>2001</v>
      </c>
      <c r="B670" t="s">
        <v>189</v>
      </c>
      <c r="C670" t="s">
        <v>44</v>
      </c>
      <c r="D670">
        <v>11</v>
      </c>
      <c r="E670">
        <v>11</v>
      </c>
      <c r="F670">
        <v>0</v>
      </c>
      <c r="G670">
        <v>34</v>
      </c>
      <c r="H670">
        <v>34</v>
      </c>
      <c r="I670">
        <f t="shared" si="32"/>
        <v>22</v>
      </c>
      <c r="J670" s="2">
        <f t="shared" si="33"/>
        <v>0.6470588235294118</v>
      </c>
      <c r="K670">
        <v>215.2</v>
      </c>
      <c r="L670" s="1">
        <f t="shared" si="31"/>
        <v>6.3294117647058821</v>
      </c>
      <c r="M670">
        <v>6.5517772797956901</v>
      </c>
      <c r="N670">
        <v>3.1298299107304199</v>
      </c>
      <c r="O670">
        <v>1.21020089881576</v>
      </c>
      <c r="P670">
        <v>0.30627871362940201</v>
      </c>
      <c r="Q670">
        <v>0.74445240000000001</v>
      </c>
      <c r="U670">
        <v>4.0896444166877499</v>
      </c>
      <c r="V670">
        <v>4.6070966071620303</v>
      </c>
      <c r="X670">
        <v>2.3321897983550999</v>
      </c>
    </row>
    <row r="671" spans="1:24" x14ac:dyDescent="0.45">
      <c r="A671">
        <v>2001</v>
      </c>
      <c r="B671" t="s">
        <v>214</v>
      </c>
      <c r="C671" t="s">
        <v>44</v>
      </c>
      <c r="D671">
        <v>11</v>
      </c>
      <c r="E671">
        <v>11</v>
      </c>
      <c r="F671">
        <v>0</v>
      </c>
      <c r="G671">
        <v>30</v>
      </c>
      <c r="H671">
        <v>30</v>
      </c>
      <c r="I671">
        <f t="shared" si="32"/>
        <v>22</v>
      </c>
      <c r="J671" s="2">
        <f t="shared" si="33"/>
        <v>0.73333333333333328</v>
      </c>
      <c r="K671">
        <v>180.2</v>
      </c>
      <c r="L671" s="1">
        <f t="shared" si="31"/>
        <v>6.0066666666666659</v>
      </c>
      <c r="M671">
        <v>5.3302586027058698</v>
      </c>
      <c r="N671">
        <v>1.9428045374348499</v>
      </c>
      <c r="O671">
        <v>1.34501852591643</v>
      </c>
      <c r="P671">
        <v>0.32629870129870098</v>
      </c>
      <c r="Q671">
        <v>0.70528966999999998</v>
      </c>
      <c r="U671">
        <v>5.0811810979065299</v>
      </c>
      <c r="V671">
        <v>4.6044874704565402</v>
      </c>
      <c r="X671">
        <v>1.95860266685485</v>
      </c>
    </row>
    <row r="672" spans="1:24" x14ac:dyDescent="0.45">
      <c r="A672">
        <v>2001</v>
      </c>
      <c r="B672" t="s">
        <v>292</v>
      </c>
      <c r="C672" t="s">
        <v>75</v>
      </c>
      <c r="D672">
        <v>9</v>
      </c>
      <c r="E672">
        <v>16</v>
      </c>
      <c r="F672">
        <v>0</v>
      </c>
      <c r="G672">
        <v>29</v>
      </c>
      <c r="H672">
        <v>29</v>
      </c>
      <c r="I672">
        <f t="shared" si="32"/>
        <v>25</v>
      </c>
      <c r="J672" s="2">
        <f t="shared" si="33"/>
        <v>0.86206896551724133</v>
      </c>
      <c r="K672">
        <v>179</v>
      </c>
      <c r="L672" s="1">
        <f t="shared" si="31"/>
        <v>6.1724137931034484</v>
      </c>
      <c r="M672">
        <v>4.77653590567511</v>
      </c>
      <c r="N672">
        <v>2.9162008687279601</v>
      </c>
      <c r="O672">
        <v>1.3072624583952901</v>
      </c>
      <c r="P672">
        <v>0.298126064735945</v>
      </c>
      <c r="Q672">
        <v>0.68921233000000004</v>
      </c>
      <c r="U672">
        <v>4.9273738816438</v>
      </c>
      <c r="V672">
        <v>5.0323768837793397</v>
      </c>
      <c r="X672">
        <v>1.4153980016708301</v>
      </c>
    </row>
    <row r="673" spans="1:24" x14ac:dyDescent="0.45">
      <c r="A673">
        <v>2001</v>
      </c>
      <c r="B673" t="s">
        <v>293</v>
      </c>
      <c r="C673" t="s">
        <v>221</v>
      </c>
      <c r="D673">
        <v>5</v>
      </c>
      <c r="E673">
        <v>12</v>
      </c>
      <c r="F673">
        <v>0</v>
      </c>
      <c r="G673">
        <v>28</v>
      </c>
      <c r="H673">
        <v>28</v>
      </c>
      <c r="I673">
        <f t="shared" si="32"/>
        <v>17</v>
      </c>
      <c r="J673" s="2">
        <f t="shared" si="33"/>
        <v>0.6071428571428571</v>
      </c>
      <c r="K673">
        <v>165</v>
      </c>
      <c r="L673" s="1">
        <f t="shared" si="31"/>
        <v>5.8928571428571432</v>
      </c>
      <c r="M673">
        <v>4.2545450610957198</v>
      </c>
      <c r="N673">
        <v>3.76363601558467</v>
      </c>
      <c r="O673">
        <v>1.03636354052331</v>
      </c>
      <c r="P673">
        <v>0.268022181146025</v>
      </c>
      <c r="Q673">
        <v>0.67658348999999995</v>
      </c>
      <c r="U673">
        <v>4.7999995561079896</v>
      </c>
      <c r="V673">
        <v>4.8915609014176704</v>
      </c>
      <c r="X673">
        <v>1.26712238788604</v>
      </c>
    </row>
    <row r="674" spans="1:24" x14ac:dyDescent="0.45">
      <c r="A674">
        <v>2001</v>
      </c>
      <c r="B674" t="s">
        <v>294</v>
      </c>
      <c r="C674" t="s">
        <v>29</v>
      </c>
      <c r="D674">
        <v>9</v>
      </c>
      <c r="E674">
        <v>14</v>
      </c>
      <c r="F674">
        <v>0</v>
      </c>
      <c r="G674">
        <v>29</v>
      </c>
      <c r="H674">
        <v>29</v>
      </c>
      <c r="I674">
        <f t="shared" si="32"/>
        <v>23</v>
      </c>
      <c r="J674" s="2">
        <f t="shared" si="33"/>
        <v>0.7931034482758621</v>
      </c>
      <c r="K674">
        <v>168.1</v>
      </c>
      <c r="L674" s="1">
        <f t="shared" si="31"/>
        <v>5.796551724137931</v>
      </c>
      <c r="M674">
        <v>7.9663368743696097</v>
      </c>
      <c r="N674">
        <v>2.1386139260052599</v>
      </c>
      <c r="O674">
        <v>1.2831683556031499</v>
      </c>
      <c r="P674">
        <v>0.31827111984282902</v>
      </c>
      <c r="Q674">
        <v>0.70210631999999995</v>
      </c>
      <c r="U674">
        <v>4.4910892446110502</v>
      </c>
      <c r="V674">
        <v>3.96992893640626</v>
      </c>
      <c r="X674">
        <v>2.8753533363342201</v>
      </c>
    </row>
    <row r="675" spans="1:24" x14ac:dyDescent="0.45">
      <c r="A675">
        <v>2000</v>
      </c>
      <c r="B675" t="s">
        <v>258</v>
      </c>
      <c r="C675" t="s">
        <v>105</v>
      </c>
      <c r="D675">
        <v>15</v>
      </c>
      <c r="E675">
        <v>11</v>
      </c>
      <c r="F675">
        <v>0</v>
      </c>
      <c r="G675">
        <v>31</v>
      </c>
      <c r="H675">
        <v>31</v>
      </c>
      <c r="I675">
        <f t="shared" si="32"/>
        <v>26</v>
      </c>
      <c r="J675" s="2">
        <f t="shared" si="33"/>
        <v>0.83870967741935487</v>
      </c>
      <c r="K675">
        <v>195.1</v>
      </c>
      <c r="L675" s="1">
        <f t="shared" si="31"/>
        <v>6.2935483870967737</v>
      </c>
      <c r="M675">
        <v>5.94368616159292</v>
      </c>
      <c r="N675">
        <v>4.6996588254455602</v>
      </c>
      <c r="O675">
        <v>1.0597269900514501</v>
      </c>
      <c r="P675">
        <v>0.28502415458937103</v>
      </c>
      <c r="Q675">
        <v>0.72453372000000005</v>
      </c>
      <c r="U675">
        <v>4.5153584793496604</v>
      </c>
      <c r="V675">
        <v>5.04884367971259</v>
      </c>
      <c r="X675">
        <v>1.9560906887054399</v>
      </c>
    </row>
    <row r="676" spans="1:24" x14ac:dyDescent="0.45">
      <c r="A676">
        <v>2000</v>
      </c>
      <c r="B676" t="s">
        <v>273</v>
      </c>
      <c r="C676" t="s">
        <v>221</v>
      </c>
      <c r="D676">
        <v>7</v>
      </c>
      <c r="E676">
        <v>10</v>
      </c>
      <c r="F676">
        <v>0</v>
      </c>
      <c r="G676">
        <v>27</v>
      </c>
      <c r="H676">
        <v>27</v>
      </c>
      <c r="I676">
        <f t="shared" si="32"/>
        <v>17</v>
      </c>
      <c r="J676" s="2">
        <f t="shared" si="33"/>
        <v>0.62962962962962965</v>
      </c>
      <c r="K676">
        <v>170</v>
      </c>
      <c r="L676" s="1">
        <f t="shared" si="31"/>
        <v>6.2962962962962967</v>
      </c>
      <c r="M676">
        <v>4.1294117647058801</v>
      </c>
      <c r="N676">
        <v>3.5470588235294098</v>
      </c>
      <c r="O676">
        <v>1.1117647058823501</v>
      </c>
      <c r="P676">
        <v>0.28421052631578902</v>
      </c>
      <c r="Q676">
        <v>0.63548101999999995</v>
      </c>
      <c r="U676">
        <v>5.4529411764705804</v>
      </c>
      <c r="V676">
        <v>5.1106384501737701</v>
      </c>
      <c r="X676">
        <v>1.6829751729965201</v>
      </c>
    </row>
    <row r="677" spans="1:24" x14ac:dyDescent="0.45">
      <c r="A677">
        <v>2000</v>
      </c>
      <c r="B677" t="s">
        <v>274</v>
      </c>
      <c r="C677" t="s">
        <v>121</v>
      </c>
      <c r="D677">
        <v>17</v>
      </c>
      <c r="E677">
        <v>10</v>
      </c>
      <c r="F677">
        <v>0</v>
      </c>
      <c r="G677">
        <v>34</v>
      </c>
      <c r="H677">
        <v>34</v>
      </c>
      <c r="I677">
        <f t="shared" si="32"/>
        <v>27</v>
      </c>
      <c r="J677" s="2">
        <f t="shared" si="33"/>
        <v>0.79411764705882348</v>
      </c>
      <c r="K677">
        <v>211.2</v>
      </c>
      <c r="L677" s="1">
        <f t="shared" si="31"/>
        <v>6.2117647058823522</v>
      </c>
      <c r="M677">
        <v>5.82519671041661</v>
      </c>
      <c r="N677">
        <v>3.1464566173053199</v>
      </c>
      <c r="O677">
        <v>0.722834628299872</v>
      </c>
      <c r="P677">
        <v>0.302222222222222</v>
      </c>
      <c r="Q677">
        <v>0.68790731000000005</v>
      </c>
      <c r="U677">
        <v>4.5070865058697898</v>
      </c>
      <c r="V677">
        <v>4.0034591796324399</v>
      </c>
      <c r="X677">
        <v>4.3178033828735298</v>
      </c>
    </row>
    <row r="678" spans="1:24" x14ac:dyDescent="0.45">
      <c r="A678">
        <v>2000</v>
      </c>
      <c r="B678" t="s">
        <v>240</v>
      </c>
      <c r="C678" t="s">
        <v>25</v>
      </c>
      <c r="D678">
        <v>11</v>
      </c>
      <c r="E678">
        <v>7</v>
      </c>
      <c r="F678">
        <v>0</v>
      </c>
      <c r="G678">
        <v>32</v>
      </c>
      <c r="H678">
        <v>32</v>
      </c>
      <c r="I678">
        <f t="shared" si="32"/>
        <v>18</v>
      </c>
      <c r="J678" s="2">
        <f t="shared" si="33"/>
        <v>0.5625</v>
      </c>
      <c r="K678">
        <v>209.1</v>
      </c>
      <c r="L678" s="1">
        <f t="shared" si="31"/>
        <v>6.5343749999999998</v>
      </c>
      <c r="M678">
        <v>4.4283440566419801</v>
      </c>
      <c r="N678">
        <v>1.6767516330974499</v>
      </c>
      <c r="O678">
        <v>1.59076436986168</v>
      </c>
      <c r="P678">
        <v>0.27312775330396399</v>
      </c>
      <c r="Q678">
        <v>0.77392119999999998</v>
      </c>
      <c r="U678">
        <v>4.0843950036989201</v>
      </c>
      <c r="V678">
        <v>5.0497730040241597</v>
      </c>
      <c r="X678">
        <v>1.99002885818481</v>
      </c>
    </row>
    <row r="679" spans="1:24" x14ac:dyDescent="0.45">
      <c r="A679">
        <v>2000</v>
      </c>
      <c r="B679" t="s">
        <v>259</v>
      </c>
      <c r="C679" t="s">
        <v>31</v>
      </c>
      <c r="D679">
        <v>16</v>
      </c>
      <c r="E679">
        <v>13</v>
      </c>
      <c r="F679">
        <v>0</v>
      </c>
      <c r="G679">
        <v>35</v>
      </c>
      <c r="H679">
        <v>35</v>
      </c>
      <c r="I679">
        <f t="shared" si="32"/>
        <v>29</v>
      </c>
      <c r="J679" s="2">
        <f t="shared" si="33"/>
        <v>0.82857142857142863</v>
      </c>
      <c r="K679">
        <v>217</v>
      </c>
      <c r="L679" s="1">
        <f t="shared" si="31"/>
        <v>6.2</v>
      </c>
      <c r="M679">
        <v>6.0552995391705</v>
      </c>
      <c r="N679">
        <v>4.1059907834101299</v>
      </c>
      <c r="O679">
        <v>1.20276497695852</v>
      </c>
      <c r="P679">
        <v>0.26911764705882302</v>
      </c>
      <c r="Q679">
        <v>0.70866141999999999</v>
      </c>
      <c r="U679">
        <v>4.4792626728110596</v>
      </c>
      <c r="V679">
        <v>5.01896048866658</v>
      </c>
      <c r="X679">
        <v>2.6062536239624001</v>
      </c>
    </row>
    <row r="680" spans="1:24" x14ac:dyDescent="0.45">
      <c r="A680">
        <v>2000</v>
      </c>
      <c r="B680" t="s">
        <v>24</v>
      </c>
      <c r="C680" t="s">
        <v>25</v>
      </c>
      <c r="D680">
        <v>19</v>
      </c>
      <c r="E680">
        <v>7</v>
      </c>
      <c r="F680">
        <v>0</v>
      </c>
      <c r="G680">
        <v>35</v>
      </c>
      <c r="H680">
        <v>35</v>
      </c>
      <c r="I680">
        <f t="shared" si="32"/>
        <v>26</v>
      </c>
      <c r="J680" s="2">
        <f t="shared" si="33"/>
        <v>0.74285714285714288</v>
      </c>
      <c r="K680">
        <v>248.2</v>
      </c>
      <c r="L680" s="1">
        <f t="shared" si="31"/>
        <v>7.0914285714285707</v>
      </c>
      <c r="M680">
        <v>12.5589809763608</v>
      </c>
      <c r="N680">
        <v>2.7506701850242599</v>
      </c>
      <c r="O680">
        <v>0.83243966125734403</v>
      </c>
      <c r="P680">
        <v>0.32604735883424402</v>
      </c>
      <c r="Q680">
        <v>0.77442414999999998</v>
      </c>
      <c r="U680">
        <v>2.6420910987733102</v>
      </c>
      <c r="V680">
        <v>2.5349721637387401</v>
      </c>
      <c r="X680">
        <v>9.5770225524902308</v>
      </c>
    </row>
    <row r="681" spans="1:24" x14ac:dyDescent="0.45">
      <c r="A681">
        <v>2000</v>
      </c>
      <c r="B681" t="s">
        <v>295</v>
      </c>
      <c r="C681" t="s">
        <v>25</v>
      </c>
      <c r="D681">
        <v>11</v>
      </c>
      <c r="E681">
        <v>12</v>
      </c>
      <c r="F681">
        <v>0</v>
      </c>
      <c r="G681">
        <v>30</v>
      </c>
      <c r="H681">
        <v>30</v>
      </c>
      <c r="I681">
        <f t="shared" si="32"/>
        <v>23</v>
      </c>
      <c r="J681" s="2">
        <f t="shared" si="33"/>
        <v>0.76666666666666672</v>
      </c>
      <c r="K681">
        <v>169.2</v>
      </c>
      <c r="L681" s="1">
        <f t="shared" si="31"/>
        <v>5.64</v>
      </c>
      <c r="M681">
        <v>4.7210218940553101</v>
      </c>
      <c r="N681">
        <v>2.6522594910423098</v>
      </c>
      <c r="O681">
        <v>1.16699417605861</v>
      </c>
      <c r="P681">
        <v>0.27956989247311798</v>
      </c>
      <c r="Q681">
        <v>0.65944882000000005</v>
      </c>
      <c r="U681">
        <v>5.1984286024429203</v>
      </c>
      <c r="V681">
        <v>4.7608870164444204</v>
      </c>
      <c r="X681">
        <v>2.1098723411560001</v>
      </c>
    </row>
    <row r="682" spans="1:24" x14ac:dyDescent="0.45">
      <c r="A682">
        <v>2000</v>
      </c>
      <c r="B682" t="s">
        <v>175</v>
      </c>
      <c r="C682" t="s">
        <v>27</v>
      </c>
      <c r="D682">
        <v>11</v>
      </c>
      <c r="E682">
        <v>12</v>
      </c>
      <c r="F682">
        <v>0</v>
      </c>
      <c r="G682">
        <v>29</v>
      </c>
      <c r="H682">
        <v>29</v>
      </c>
      <c r="I682">
        <f t="shared" si="32"/>
        <v>23</v>
      </c>
      <c r="J682" s="2">
        <f t="shared" si="33"/>
        <v>0.7931034482758621</v>
      </c>
      <c r="K682">
        <v>210.1</v>
      </c>
      <c r="L682" s="1">
        <f t="shared" si="31"/>
        <v>7.2448275862068963</v>
      </c>
      <c r="M682">
        <v>7.1885891927443204</v>
      </c>
      <c r="N682">
        <v>1.9255149623422201</v>
      </c>
      <c r="O682">
        <v>1.15530897740533</v>
      </c>
      <c r="P682">
        <v>0.28502415458937103</v>
      </c>
      <c r="Q682">
        <v>0.75400566000000002</v>
      </c>
      <c r="U682">
        <v>3.8082407032990702</v>
      </c>
      <c r="V682">
        <v>3.8615846254899799</v>
      </c>
      <c r="X682">
        <v>4.5637718439102102</v>
      </c>
    </row>
    <row r="683" spans="1:24" x14ac:dyDescent="0.45">
      <c r="A683">
        <v>2000</v>
      </c>
      <c r="B683" t="s">
        <v>143</v>
      </c>
      <c r="C683" t="s">
        <v>128</v>
      </c>
      <c r="D683">
        <v>21</v>
      </c>
      <c r="E683">
        <v>9</v>
      </c>
      <c r="F683">
        <v>0</v>
      </c>
      <c r="G683">
        <v>35</v>
      </c>
      <c r="H683">
        <v>35</v>
      </c>
      <c r="I683">
        <f t="shared" si="32"/>
        <v>30</v>
      </c>
      <c r="J683" s="2">
        <f t="shared" si="33"/>
        <v>0.8571428571428571</v>
      </c>
      <c r="K683">
        <v>241</v>
      </c>
      <c r="L683" s="1">
        <f t="shared" si="31"/>
        <v>6.8857142857142861</v>
      </c>
      <c r="M683">
        <v>5.6763485477178399</v>
      </c>
      <c r="N683">
        <v>2.4273858921161802</v>
      </c>
      <c r="O683">
        <v>0.89626556016597503</v>
      </c>
      <c r="P683">
        <v>0.265060240963855</v>
      </c>
      <c r="Q683">
        <v>0.73815074000000003</v>
      </c>
      <c r="U683">
        <v>3.3983402489626502</v>
      </c>
      <c r="V683">
        <v>4.0262840445110903</v>
      </c>
      <c r="X683">
        <v>4.6581492424011204</v>
      </c>
    </row>
    <row r="684" spans="1:24" x14ac:dyDescent="0.45">
      <c r="A684">
        <v>2000</v>
      </c>
      <c r="B684" t="s">
        <v>26</v>
      </c>
      <c r="C684" t="s">
        <v>128</v>
      </c>
      <c r="D684">
        <v>19</v>
      </c>
      <c r="E684">
        <v>9</v>
      </c>
      <c r="F684">
        <v>0</v>
      </c>
      <c r="G684">
        <v>35</v>
      </c>
      <c r="H684">
        <v>35</v>
      </c>
      <c r="I684">
        <f t="shared" si="32"/>
        <v>28</v>
      </c>
      <c r="J684" s="2">
        <f t="shared" si="33"/>
        <v>0.8</v>
      </c>
      <c r="K684">
        <v>249.1</v>
      </c>
      <c r="L684" s="1">
        <f t="shared" si="31"/>
        <v>7.1171428571428565</v>
      </c>
      <c r="M684">
        <v>6.85828849024284</v>
      </c>
      <c r="N684">
        <v>1.5160427188957799</v>
      </c>
      <c r="O684">
        <v>0.68582884902428398</v>
      </c>
      <c r="P684">
        <v>0.27430093209054501</v>
      </c>
      <c r="Q684">
        <v>0.74281149999999996</v>
      </c>
      <c r="U684">
        <v>2.99598918257976</v>
      </c>
      <c r="V684">
        <v>3.2264138474797499</v>
      </c>
      <c r="X684">
        <v>7.17974853515625</v>
      </c>
    </row>
    <row r="685" spans="1:24" x14ac:dyDescent="0.45">
      <c r="A685">
        <v>2000</v>
      </c>
      <c r="B685" t="s">
        <v>30</v>
      </c>
      <c r="C685" t="s">
        <v>128</v>
      </c>
      <c r="D685">
        <v>10</v>
      </c>
      <c r="E685">
        <v>13</v>
      </c>
      <c r="F685">
        <v>0</v>
      </c>
      <c r="G685">
        <v>35</v>
      </c>
      <c r="H685">
        <v>35</v>
      </c>
      <c r="I685">
        <f t="shared" si="32"/>
        <v>23</v>
      </c>
      <c r="J685" s="2">
        <f t="shared" si="33"/>
        <v>0.65714285714285714</v>
      </c>
      <c r="K685">
        <v>210.1</v>
      </c>
      <c r="L685" s="1">
        <f t="shared" si="31"/>
        <v>6.0028571428571427</v>
      </c>
      <c r="M685">
        <v>7.0174323072027898</v>
      </c>
      <c r="N685">
        <v>2.6101425045083499</v>
      </c>
      <c r="O685">
        <v>1.11251975601995</v>
      </c>
      <c r="P685">
        <v>0.2890625</v>
      </c>
      <c r="Q685">
        <v>0.67057836999999998</v>
      </c>
      <c r="U685">
        <v>4.7068143523921098</v>
      </c>
      <c r="V685">
        <v>4.0945481641437302</v>
      </c>
      <c r="X685">
        <v>3.8994719982147199</v>
      </c>
    </row>
    <row r="686" spans="1:24" x14ac:dyDescent="0.45">
      <c r="A686">
        <v>2000</v>
      </c>
      <c r="B686" t="s">
        <v>296</v>
      </c>
      <c r="C686" t="s">
        <v>47</v>
      </c>
      <c r="D686">
        <v>15</v>
      </c>
      <c r="E686">
        <v>12</v>
      </c>
      <c r="F686">
        <v>0</v>
      </c>
      <c r="G686">
        <v>33</v>
      </c>
      <c r="H686">
        <v>33</v>
      </c>
      <c r="I686">
        <f t="shared" si="32"/>
        <v>27</v>
      </c>
      <c r="J686" s="2">
        <f t="shared" si="33"/>
        <v>0.81818181818181823</v>
      </c>
      <c r="K686">
        <v>194.1</v>
      </c>
      <c r="L686" s="1">
        <f t="shared" si="31"/>
        <v>5.8818181818181818</v>
      </c>
      <c r="M686">
        <v>5.4648367636816699</v>
      </c>
      <c r="N686">
        <v>4.1217836607429499</v>
      </c>
      <c r="O686">
        <v>1.1114922231216899</v>
      </c>
      <c r="P686">
        <v>0.29084967320261401</v>
      </c>
      <c r="Q686">
        <v>0.71812595999999995</v>
      </c>
      <c r="U686">
        <v>4.7238419482672098</v>
      </c>
      <c r="V686">
        <v>4.9454885218404998</v>
      </c>
      <c r="X686">
        <v>2.1521911621093701</v>
      </c>
    </row>
    <row r="687" spans="1:24" x14ac:dyDescent="0.45">
      <c r="A687">
        <v>2000</v>
      </c>
      <c r="B687" t="s">
        <v>220</v>
      </c>
      <c r="C687" t="s">
        <v>95</v>
      </c>
      <c r="D687">
        <v>9</v>
      </c>
      <c r="E687">
        <v>13</v>
      </c>
      <c r="F687">
        <v>0</v>
      </c>
      <c r="G687">
        <v>32</v>
      </c>
      <c r="H687">
        <v>32</v>
      </c>
      <c r="I687">
        <f t="shared" si="32"/>
        <v>22</v>
      </c>
      <c r="J687" s="2">
        <f t="shared" si="33"/>
        <v>0.6875</v>
      </c>
      <c r="K687">
        <v>222</v>
      </c>
      <c r="L687" s="1">
        <f t="shared" si="31"/>
        <v>6.9375</v>
      </c>
      <c r="M687">
        <v>6.1621617386165397</v>
      </c>
      <c r="N687">
        <v>3.3648646335866599</v>
      </c>
      <c r="O687">
        <v>1.21621613262168</v>
      </c>
      <c r="P687">
        <v>0.28093158660844197</v>
      </c>
      <c r="Q687">
        <v>0.68679245</v>
      </c>
      <c r="U687">
        <v>4.8243239927326904</v>
      </c>
      <c r="V687">
        <v>4.6566902798130299</v>
      </c>
      <c r="X687">
        <v>3.2179098129272399</v>
      </c>
    </row>
    <row r="688" spans="1:24" x14ac:dyDescent="0.45">
      <c r="A688">
        <v>2000</v>
      </c>
      <c r="B688" t="s">
        <v>297</v>
      </c>
      <c r="C688" t="s">
        <v>27</v>
      </c>
      <c r="D688">
        <v>10</v>
      </c>
      <c r="E688">
        <v>11</v>
      </c>
      <c r="F688">
        <v>0</v>
      </c>
      <c r="G688">
        <v>32</v>
      </c>
      <c r="H688">
        <v>32</v>
      </c>
      <c r="I688">
        <f t="shared" si="32"/>
        <v>21</v>
      </c>
      <c r="J688" s="2">
        <f t="shared" si="33"/>
        <v>0.65625</v>
      </c>
      <c r="K688">
        <v>172.2</v>
      </c>
      <c r="L688" s="1">
        <f t="shared" si="31"/>
        <v>5.3812499999999996</v>
      </c>
      <c r="M688">
        <v>6.4633208441021202</v>
      </c>
      <c r="N688">
        <v>3.54440175321729</v>
      </c>
      <c r="O688">
        <v>1.2509653246649199</v>
      </c>
      <c r="P688">
        <v>0.30241187384044499</v>
      </c>
      <c r="Q688">
        <v>0.64448189</v>
      </c>
      <c r="U688">
        <v>5.6293439609921698</v>
      </c>
      <c r="V688">
        <v>4.9642837998741998</v>
      </c>
      <c r="X688">
        <v>2.2204656004905701</v>
      </c>
    </row>
    <row r="689" spans="1:24" x14ac:dyDescent="0.45">
      <c r="A689">
        <v>2000</v>
      </c>
      <c r="B689" t="s">
        <v>276</v>
      </c>
      <c r="C689" t="s">
        <v>233</v>
      </c>
      <c r="D689">
        <v>10</v>
      </c>
      <c r="E689">
        <v>14</v>
      </c>
      <c r="F689">
        <v>0</v>
      </c>
      <c r="G689">
        <v>30</v>
      </c>
      <c r="H689">
        <v>30</v>
      </c>
      <c r="I689">
        <f t="shared" si="32"/>
        <v>24</v>
      </c>
      <c r="J689" s="2">
        <f t="shared" si="33"/>
        <v>0.8</v>
      </c>
      <c r="K689">
        <v>187.2</v>
      </c>
      <c r="L689" s="1">
        <f t="shared" si="31"/>
        <v>6.2399999999999993</v>
      </c>
      <c r="M689">
        <v>4.0763761122517703</v>
      </c>
      <c r="N689">
        <v>3.3090582558279</v>
      </c>
      <c r="O689">
        <v>1.0550620525828101</v>
      </c>
      <c r="P689">
        <v>0.29738058551617802</v>
      </c>
      <c r="Q689">
        <v>0.66096423000000004</v>
      </c>
      <c r="U689">
        <v>4.6039071385431702</v>
      </c>
      <c r="V689">
        <v>4.9192475973689902</v>
      </c>
      <c r="X689">
        <v>1.9637715816497801</v>
      </c>
    </row>
    <row r="690" spans="1:24" x14ac:dyDescent="0.45">
      <c r="A690">
        <v>2000</v>
      </c>
      <c r="B690" t="s">
        <v>196</v>
      </c>
      <c r="C690" t="s">
        <v>35</v>
      </c>
      <c r="D690">
        <v>18</v>
      </c>
      <c r="E690">
        <v>6</v>
      </c>
      <c r="F690">
        <v>0</v>
      </c>
      <c r="G690">
        <v>29</v>
      </c>
      <c r="H690">
        <v>29</v>
      </c>
      <c r="I690">
        <f t="shared" si="32"/>
        <v>24</v>
      </c>
      <c r="J690" s="2">
        <f t="shared" si="33"/>
        <v>0.82758620689655171</v>
      </c>
      <c r="K690">
        <v>217</v>
      </c>
      <c r="L690" s="1">
        <f t="shared" si="31"/>
        <v>7.4827586206896548</v>
      </c>
      <c r="M690">
        <v>11.7788018433179</v>
      </c>
      <c r="N690">
        <v>1.3271889400921599</v>
      </c>
      <c r="O690">
        <v>0.70506912442396297</v>
      </c>
      <c r="P690">
        <v>0.23617021276595701</v>
      </c>
      <c r="Q690">
        <v>0.86551264999999999</v>
      </c>
      <c r="U690">
        <v>1.74193548387096</v>
      </c>
      <c r="V690">
        <v>2.1710342213854799</v>
      </c>
      <c r="X690">
        <v>9.3749885559081996</v>
      </c>
    </row>
    <row r="691" spans="1:24" x14ac:dyDescent="0.45">
      <c r="A691">
        <v>2000</v>
      </c>
      <c r="B691" t="s">
        <v>298</v>
      </c>
      <c r="C691" t="s">
        <v>37</v>
      </c>
      <c r="D691">
        <v>13</v>
      </c>
      <c r="E691">
        <v>6</v>
      </c>
      <c r="F691">
        <v>0</v>
      </c>
      <c r="G691">
        <v>32</v>
      </c>
      <c r="H691">
        <v>32</v>
      </c>
      <c r="I691">
        <f t="shared" si="32"/>
        <v>19</v>
      </c>
      <c r="J691" s="2">
        <f t="shared" si="33"/>
        <v>0.59375</v>
      </c>
      <c r="K691">
        <v>185</v>
      </c>
      <c r="L691" s="1">
        <f t="shared" si="31"/>
        <v>5.78125</v>
      </c>
      <c r="M691">
        <v>5.3027027027026996</v>
      </c>
      <c r="N691">
        <v>3.4054054054053999</v>
      </c>
      <c r="O691">
        <v>1.0216216216216201</v>
      </c>
      <c r="P691">
        <v>0.30541871921182201</v>
      </c>
      <c r="Q691">
        <v>0.70765661000000002</v>
      </c>
      <c r="U691">
        <v>4.3297297297297197</v>
      </c>
      <c r="V691">
        <v>4.74497867274928</v>
      </c>
      <c r="X691">
        <v>2.7205562591552699</v>
      </c>
    </row>
    <row r="692" spans="1:24" x14ac:dyDescent="0.45">
      <c r="A692">
        <v>2000</v>
      </c>
      <c r="B692" t="s">
        <v>277</v>
      </c>
      <c r="C692" t="s">
        <v>99</v>
      </c>
      <c r="D692">
        <v>9</v>
      </c>
      <c r="E692">
        <v>8</v>
      </c>
      <c r="F692">
        <v>0</v>
      </c>
      <c r="G692">
        <v>31</v>
      </c>
      <c r="H692">
        <v>31</v>
      </c>
      <c r="I692">
        <f t="shared" si="32"/>
        <v>17</v>
      </c>
      <c r="J692" s="2">
        <f t="shared" si="33"/>
        <v>0.54838709677419351</v>
      </c>
      <c r="K692">
        <v>187</v>
      </c>
      <c r="L692" s="1">
        <f t="shared" si="31"/>
        <v>6.032258064516129</v>
      </c>
      <c r="M692">
        <v>5.9679149254714101</v>
      </c>
      <c r="N692">
        <v>2.4545456548309801</v>
      </c>
      <c r="O692">
        <v>1.2513370005020701</v>
      </c>
      <c r="P692">
        <v>0.30333333333333301</v>
      </c>
      <c r="Q692">
        <v>0.66932623999999996</v>
      </c>
      <c r="U692">
        <v>4.8128346173156498</v>
      </c>
      <c r="V692">
        <v>4.4817615547868597</v>
      </c>
      <c r="X692">
        <v>2.72447204589843</v>
      </c>
    </row>
    <row r="693" spans="1:24" x14ac:dyDescent="0.45">
      <c r="A693">
        <v>2000</v>
      </c>
      <c r="B693" t="s">
        <v>278</v>
      </c>
      <c r="C693" t="s">
        <v>27</v>
      </c>
      <c r="D693">
        <v>12</v>
      </c>
      <c r="E693">
        <v>10</v>
      </c>
      <c r="F693">
        <v>0</v>
      </c>
      <c r="G693">
        <v>31</v>
      </c>
      <c r="H693">
        <v>31</v>
      </c>
      <c r="I693">
        <f t="shared" si="32"/>
        <v>22</v>
      </c>
      <c r="J693" s="2">
        <f t="shared" si="33"/>
        <v>0.70967741935483875</v>
      </c>
      <c r="K693">
        <v>169.1</v>
      </c>
      <c r="L693" s="1">
        <f t="shared" si="31"/>
        <v>5.4548387096774196</v>
      </c>
      <c r="M693">
        <v>7.5472434710729503</v>
      </c>
      <c r="N693">
        <v>4.7303145698978302</v>
      </c>
      <c r="O693">
        <v>1.32874004772411</v>
      </c>
      <c r="P693">
        <v>0.30632411067193599</v>
      </c>
      <c r="Q693">
        <v>0.69874477000000002</v>
      </c>
      <c r="U693">
        <v>5.4744089966233398</v>
      </c>
      <c r="V693">
        <v>5.0416480193379796</v>
      </c>
      <c r="X693">
        <v>1.6694763302803</v>
      </c>
    </row>
    <row r="694" spans="1:24" x14ac:dyDescent="0.45">
      <c r="A694">
        <v>2000</v>
      </c>
      <c r="B694" t="s">
        <v>197</v>
      </c>
      <c r="C694" t="s">
        <v>73</v>
      </c>
      <c r="D694">
        <v>13</v>
      </c>
      <c r="E694">
        <v>17</v>
      </c>
      <c r="F694">
        <v>0</v>
      </c>
      <c r="G694">
        <v>34</v>
      </c>
      <c r="H694">
        <v>34</v>
      </c>
      <c r="I694">
        <f t="shared" si="32"/>
        <v>30</v>
      </c>
      <c r="J694" s="2">
        <f t="shared" si="33"/>
        <v>0.88235294117647056</v>
      </c>
      <c r="K694">
        <v>205</v>
      </c>
      <c r="L694" s="1">
        <f t="shared" si="31"/>
        <v>6.0294117647058822</v>
      </c>
      <c r="M694">
        <v>7.4634140786211596</v>
      </c>
      <c r="N694">
        <v>5.48780446957438</v>
      </c>
      <c r="O694">
        <v>0.96585358664509202</v>
      </c>
      <c r="P694">
        <v>0.28336079077429899</v>
      </c>
      <c r="Q694">
        <v>0.67061143999999995</v>
      </c>
      <c r="U694">
        <v>5.1365849835216197</v>
      </c>
      <c r="V694">
        <v>4.9341677279588696</v>
      </c>
      <c r="X694">
        <v>1.6151375770568801</v>
      </c>
    </row>
    <row r="695" spans="1:24" x14ac:dyDescent="0.45">
      <c r="A695">
        <v>2000</v>
      </c>
      <c r="B695" t="s">
        <v>177</v>
      </c>
      <c r="C695" t="s">
        <v>29</v>
      </c>
      <c r="D695">
        <v>12</v>
      </c>
      <c r="E695">
        <v>11</v>
      </c>
      <c r="F695">
        <v>0</v>
      </c>
      <c r="G695">
        <v>35</v>
      </c>
      <c r="H695">
        <v>35</v>
      </c>
      <c r="I695">
        <f t="shared" si="32"/>
        <v>23</v>
      </c>
      <c r="J695" s="2">
        <f t="shared" si="33"/>
        <v>0.65714285714285714</v>
      </c>
      <c r="K695">
        <v>251</v>
      </c>
      <c r="L695" s="1">
        <f t="shared" si="31"/>
        <v>7.1714285714285717</v>
      </c>
      <c r="M695">
        <v>6.8844621513944197</v>
      </c>
      <c r="N695">
        <v>1.93625498007968</v>
      </c>
      <c r="O695">
        <v>1.2908366533864499</v>
      </c>
      <c r="P695">
        <v>0.28079470198675499</v>
      </c>
      <c r="Q695">
        <v>0.69571864999999999</v>
      </c>
      <c r="U695">
        <v>4.4103585657370497</v>
      </c>
      <c r="V695">
        <v>4.2337694555639702</v>
      </c>
      <c r="X695">
        <v>4.4281644821166903</v>
      </c>
    </row>
    <row r="696" spans="1:24" x14ac:dyDescent="0.45">
      <c r="A696">
        <v>2000</v>
      </c>
      <c r="B696" t="s">
        <v>262</v>
      </c>
      <c r="C696" t="s">
        <v>54</v>
      </c>
      <c r="D696">
        <v>12</v>
      </c>
      <c r="E696">
        <v>13</v>
      </c>
      <c r="F696">
        <v>0</v>
      </c>
      <c r="G696">
        <v>33</v>
      </c>
      <c r="H696">
        <v>33</v>
      </c>
      <c r="I696">
        <f t="shared" si="32"/>
        <v>25</v>
      </c>
      <c r="J696" s="2">
        <f t="shared" si="33"/>
        <v>0.75757575757575757</v>
      </c>
      <c r="K696">
        <v>199.1</v>
      </c>
      <c r="L696" s="1">
        <f t="shared" si="31"/>
        <v>6.0333333333333332</v>
      </c>
      <c r="M696">
        <v>3.9732439443916601</v>
      </c>
      <c r="N696">
        <v>4.51504993680871</v>
      </c>
      <c r="O696">
        <v>0.948160486729829</v>
      </c>
      <c r="P696">
        <v>0.30396475770925102</v>
      </c>
      <c r="Q696">
        <v>0.67735601999999995</v>
      </c>
      <c r="U696">
        <v>5.3277589254342796</v>
      </c>
      <c r="V696">
        <v>5.2311577214785201</v>
      </c>
      <c r="X696">
        <v>1.4451929330825799</v>
      </c>
    </row>
    <row r="697" spans="1:24" x14ac:dyDescent="0.45">
      <c r="A697">
        <v>2000</v>
      </c>
      <c r="B697" t="s">
        <v>199</v>
      </c>
      <c r="C697" t="s">
        <v>88</v>
      </c>
      <c r="D697">
        <v>15</v>
      </c>
      <c r="E697">
        <v>8</v>
      </c>
      <c r="F697">
        <v>0</v>
      </c>
      <c r="G697">
        <v>30</v>
      </c>
      <c r="H697">
        <v>30</v>
      </c>
      <c r="I697">
        <f t="shared" si="32"/>
        <v>23</v>
      </c>
      <c r="J697" s="2">
        <f t="shared" si="33"/>
        <v>0.76666666666666672</v>
      </c>
      <c r="K697">
        <v>188</v>
      </c>
      <c r="L697" s="1">
        <f t="shared" si="31"/>
        <v>6.2666666666666666</v>
      </c>
      <c r="M697">
        <v>10.1489361702127</v>
      </c>
      <c r="N697">
        <v>4.6914893617021196</v>
      </c>
      <c r="O697">
        <v>1.0053191489361699</v>
      </c>
      <c r="P697">
        <v>0.30084745762711801</v>
      </c>
      <c r="Q697">
        <v>0.75976231000000005</v>
      </c>
      <c r="U697">
        <v>3.8776595744680802</v>
      </c>
      <c r="V697">
        <v>3.9586359470448498</v>
      </c>
      <c r="X697">
        <v>4.2585310935974103</v>
      </c>
    </row>
    <row r="698" spans="1:24" x14ac:dyDescent="0.45">
      <c r="A698">
        <v>2000</v>
      </c>
      <c r="B698" t="s">
        <v>263</v>
      </c>
      <c r="C698" t="s">
        <v>88</v>
      </c>
      <c r="D698">
        <v>16</v>
      </c>
      <c r="E698">
        <v>11</v>
      </c>
      <c r="F698">
        <v>0</v>
      </c>
      <c r="G698">
        <v>34</v>
      </c>
      <c r="H698">
        <v>34</v>
      </c>
      <c r="I698">
        <f t="shared" si="32"/>
        <v>27</v>
      </c>
      <c r="J698" s="2">
        <f t="shared" si="33"/>
        <v>0.79411764705882348</v>
      </c>
      <c r="K698">
        <v>218</v>
      </c>
      <c r="L698" s="1">
        <f t="shared" si="31"/>
        <v>6.4117647058823533</v>
      </c>
      <c r="M698">
        <v>7.8027517474287</v>
      </c>
      <c r="N698">
        <v>4.1697244787846497</v>
      </c>
      <c r="O698">
        <v>0.94954121794105895</v>
      </c>
      <c r="P698">
        <v>0.30273752012882399</v>
      </c>
      <c r="Q698">
        <v>0.73101490000000002</v>
      </c>
      <c r="U698">
        <v>4.1697244787846497</v>
      </c>
      <c r="V698">
        <v>4.1892136596507603</v>
      </c>
      <c r="X698">
        <v>4.39239454269409</v>
      </c>
    </row>
    <row r="699" spans="1:24" x14ac:dyDescent="0.45">
      <c r="A699">
        <v>2000</v>
      </c>
      <c r="B699" t="s">
        <v>200</v>
      </c>
      <c r="C699" t="s">
        <v>49</v>
      </c>
      <c r="D699">
        <v>17</v>
      </c>
      <c r="E699">
        <v>7</v>
      </c>
      <c r="F699">
        <v>0</v>
      </c>
      <c r="G699">
        <v>30</v>
      </c>
      <c r="H699">
        <v>30</v>
      </c>
      <c r="I699">
        <f t="shared" si="32"/>
        <v>24</v>
      </c>
      <c r="J699" s="2">
        <f t="shared" si="33"/>
        <v>0.8</v>
      </c>
      <c r="K699">
        <v>192.2</v>
      </c>
      <c r="L699" s="1">
        <f t="shared" si="31"/>
        <v>6.4066666666666663</v>
      </c>
      <c r="M699">
        <v>6.1193774857241801</v>
      </c>
      <c r="N699">
        <v>3.923875639701</v>
      </c>
      <c r="O699">
        <v>1.3546713518015301</v>
      </c>
      <c r="P699">
        <v>0.279338842975206</v>
      </c>
      <c r="Q699">
        <v>0.69118835999999995</v>
      </c>
      <c r="U699">
        <v>4.8114189391571802</v>
      </c>
      <c r="V699">
        <v>5.1324378636380601</v>
      </c>
      <c r="X699">
        <v>1.6829313039779601</v>
      </c>
    </row>
    <row r="700" spans="1:24" x14ac:dyDescent="0.45">
      <c r="A700">
        <v>2000</v>
      </c>
      <c r="B700" t="s">
        <v>224</v>
      </c>
      <c r="C700" t="s">
        <v>58</v>
      </c>
      <c r="D700">
        <v>15</v>
      </c>
      <c r="E700">
        <v>10</v>
      </c>
      <c r="F700">
        <v>0</v>
      </c>
      <c r="G700">
        <v>33</v>
      </c>
      <c r="H700">
        <v>33</v>
      </c>
      <c r="I700">
        <f t="shared" si="32"/>
        <v>25</v>
      </c>
      <c r="J700" s="2">
        <f t="shared" si="33"/>
        <v>0.75757575757575757</v>
      </c>
      <c r="K700">
        <v>217.2</v>
      </c>
      <c r="L700" s="1">
        <f t="shared" si="31"/>
        <v>6.5818181818181811</v>
      </c>
      <c r="M700">
        <v>6.2434914314423899</v>
      </c>
      <c r="N700">
        <v>4.0934149120052696</v>
      </c>
      <c r="O700">
        <v>0.41347625373790597</v>
      </c>
      <c r="P700">
        <v>0.278366111951588</v>
      </c>
      <c r="Q700">
        <v>0.73867596000000002</v>
      </c>
      <c r="U700">
        <v>3.14241952840809</v>
      </c>
      <c r="V700">
        <v>3.8187007709045599</v>
      </c>
      <c r="X700">
        <v>4.5555181503295898</v>
      </c>
    </row>
    <row r="701" spans="1:24" x14ac:dyDescent="0.45">
      <c r="A701">
        <v>2000</v>
      </c>
      <c r="B701" t="s">
        <v>281</v>
      </c>
      <c r="C701" t="s">
        <v>27</v>
      </c>
      <c r="D701">
        <v>15</v>
      </c>
      <c r="E701">
        <v>9</v>
      </c>
      <c r="F701">
        <v>0</v>
      </c>
      <c r="G701">
        <v>33</v>
      </c>
      <c r="H701">
        <v>33</v>
      </c>
      <c r="I701">
        <f t="shared" si="32"/>
        <v>24</v>
      </c>
      <c r="J701" s="2">
        <f t="shared" si="33"/>
        <v>0.72727272727272729</v>
      </c>
      <c r="K701">
        <v>208.1</v>
      </c>
      <c r="L701" s="1">
        <f t="shared" si="31"/>
        <v>6.3060606060606057</v>
      </c>
      <c r="M701">
        <v>6.3071996920312596</v>
      </c>
      <c r="N701">
        <v>3.4559998312500002</v>
      </c>
      <c r="O701">
        <v>1.29599993671875</v>
      </c>
      <c r="P701">
        <v>0.27699530516431897</v>
      </c>
      <c r="Q701">
        <v>0.74</v>
      </c>
      <c r="U701">
        <v>4.4495997827343796</v>
      </c>
      <c r="V701">
        <v>4.8285677792041</v>
      </c>
      <c r="X701">
        <v>2.6250501275062499</v>
      </c>
    </row>
    <row r="702" spans="1:24" x14ac:dyDescent="0.45">
      <c r="A702">
        <v>2000</v>
      </c>
      <c r="B702" t="s">
        <v>201</v>
      </c>
      <c r="C702" t="s">
        <v>49</v>
      </c>
      <c r="D702">
        <v>7</v>
      </c>
      <c r="E702">
        <v>16</v>
      </c>
      <c r="F702">
        <v>0</v>
      </c>
      <c r="G702">
        <v>33</v>
      </c>
      <c r="H702">
        <v>33</v>
      </c>
      <c r="I702">
        <f t="shared" si="32"/>
        <v>23</v>
      </c>
      <c r="J702" s="2">
        <f t="shared" si="33"/>
        <v>0.69696969696969702</v>
      </c>
      <c r="K702">
        <v>196.1</v>
      </c>
      <c r="L702" s="1">
        <f t="shared" si="31"/>
        <v>5.9424242424242424</v>
      </c>
      <c r="M702">
        <v>5.6842102318024903</v>
      </c>
      <c r="N702">
        <v>3.1171475464723302</v>
      </c>
      <c r="O702">
        <v>2.2003394445687001</v>
      </c>
      <c r="P702">
        <v>0.31087289433384302</v>
      </c>
      <c r="Q702">
        <v>0.66587863999999997</v>
      </c>
      <c r="U702">
        <v>6.6468587388013001</v>
      </c>
      <c r="V702">
        <v>6.1188875714691697</v>
      </c>
      <c r="X702">
        <v>-0.129151210188865</v>
      </c>
    </row>
    <row r="703" spans="1:24" x14ac:dyDescent="0.45">
      <c r="A703">
        <v>2000</v>
      </c>
      <c r="B703" t="s">
        <v>299</v>
      </c>
      <c r="C703" t="s">
        <v>79</v>
      </c>
      <c r="D703">
        <v>12</v>
      </c>
      <c r="E703">
        <v>9</v>
      </c>
      <c r="F703">
        <v>0</v>
      </c>
      <c r="G703">
        <v>29</v>
      </c>
      <c r="H703">
        <v>29</v>
      </c>
      <c r="I703">
        <f t="shared" si="32"/>
        <v>21</v>
      </c>
      <c r="J703" s="2">
        <f t="shared" si="33"/>
        <v>0.72413793103448276</v>
      </c>
      <c r="K703">
        <v>178</v>
      </c>
      <c r="L703" s="1">
        <f t="shared" si="31"/>
        <v>6.1379310344827589</v>
      </c>
      <c r="M703">
        <v>5.2078651685393202</v>
      </c>
      <c r="N703">
        <v>2.0224719101123498</v>
      </c>
      <c r="O703">
        <v>1.01123595505617</v>
      </c>
      <c r="P703">
        <v>0.33060556464811702</v>
      </c>
      <c r="Q703">
        <v>0.69915254000000004</v>
      </c>
      <c r="U703">
        <v>4.5</v>
      </c>
      <c r="V703">
        <v>4.1454038169946497</v>
      </c>
      <c r="X703">
        <v>3.27882981300354</v>
      </c>
    </row>
    <row r="704" spans="1:24" x14ac:dyDescent="0.45">
      <c r="A704">
        <v>2000</v>
      </c>
      <c r="B704" t="s">
        <v>181</v>
      </c>
      <c r="C704" t="s">
        <v>79</v>
      </c>
      <c r="D704">
        <v>11</v>
      </c>
      <c r="E704">
        <v>15</v>
      </c>
      <c r="F704">
        <v>0</v>
      </c>
      <c r="G704">
        <v>30</v>
      </c>
      <c r="H704">
        <v>30</v>
      </c>
      <c r="I704">
        <f t="shared" si="32"/>
        <v>26</v>
      </c>
      <c r="J704" s="2">
        <f t="shared" si="33"/>
        <v>0.8666666666666667</v>
      </c>
      <c r="K704">
        <v>199</v>
      </c>
      <c r="L704" s="1">
        <f t="shared" si="31"/>
        <v>6.6333333333333337</v>
      </c>
      <c r="M704">
        <v>6.1055281063465596</v>
      </c>
      <c r="N704">
        <v>2.35175897429645</v>
      </c>
      <c r="O704">
        <v>1.0854272189060501</v>
      </c>
      <c r="P704">
        <v>0.287337662337662</v>
      </c>
      <c r="Q704">
        <v>0.72525596999999997</v>
      </c>
      <c r="U704">
        <v>4.1608043391398697</v>
      </c>
      <c r="V704">
        <v>4.35527348320778</v>
      </c>
      <c r="X704">
        <v>3.2096486091613698</v>
      </c>
    </row>
    <row r="705" spans="1:24" x14ac:dyDescent="0.45">
      <c r="A705">
        <v>2000</v>
      </c>
      <c r="B705" t="s">
        <v>45</v>
      </c>
      <c r="C705" t="s">
        <v>108</v>
      </c>
      <c r="D705">
        <v>14</v>
      </c>
      <c r="E705">
        <v>10</v>
      </c>
      <c r="F705">
        <v>0</v>
      </c>
      <c r="G705">
        <v>33</v>
      </c>
      <c r="H705">
        <v>33</v>
      </c>
      <c r="I705">
        <f t="shared" si="32"/>
        <v>24</v>
      </c>
      <c r="J705" s="2">
        <f t="shared" si="33"/>
        <v>0.72727272727272729</v>
      </c>
      <c r="K705">
        <v>226.1</v>
      </c>
      <c r="L705" s="1">
        <f t="shared" si="31"/>
        <v>6.8515151515151516</v>
      </c>
      <c r="M705">
        <v>8.3107507310397803</v>
      </c>
      <c r="N705">
        <v>3.8571426837840099</v>
      </c>
      <c r="O705">
        <v>1.1929307269435101</v>
      </c>
      <c r="P705">
        <v>0.28436018957345899</v>
      </c>
      <c r="Q705">
        <v>0.77777777999999997</v>
      </c>
      <c r="U705">
        <v>3.6583208959600899</v>
      </c>
      <c r="V705">
        <v>4.3624446844951201</v>
      </c>
      <c r="X705">
        <v>3.3733901977539</v>
      </c>
    </row>
    <row r="706" spans="1:24" x14ac:dyDescent="0.45">
      <c r="A706">
        <v>2000</v>
      </c>
      <c r="B706" t="s">
        <v>300</v>
      </c>
      <c r="C706" t="s">
        <v>170</v>
      </c>
      <c r="D706">
        <v>6</v>
      </c>
      <c r="E706">
        <v>10</v>
      </c>
      <c r="F706">
        <v>0</v>
      </c>
      <c r="G706">
        <v>27</v>
      </c>
      <c r="H706">
        <v>27</v>
      </c>
      <c r="I706">
        <f t="shared" si="32"/>
        <v>16</v>
      </c>
      <c r="J706" s="2">
        <f t="shared" si="33"/>
        <v>0.59259259259259256</v>
      </c>
      <c r="K706">
        <v>165.2</v>
      </c>
      <c r="L706" s="1">
        <f t="shared" si="31"/>
        <v>6.1185185185185178</v>
      </c>
      <c r="M706">
        <v>4.8893358659852204</v>
      </c>
      <c r="N706">
        <v>2.0100603004605899</v>
      </c>
      <c r="O706">
        <v>1.14084503539655</v>
      </c>
      <c r="P706">
        <v>0.305206463195691</v>
      </c>
      <c r="Q706">
        <v>0.70088845</v>
      </c>
      <c r="U706">
        <v>4.5090541875197001</v>
      </c>
      <c r="V706">
        <v>4.4379907595345296</v>
      </c>
      <c r="X706">
        <v>2.7794928550720202</v>
      </c>
    </row>
    <row r="707" spans="1:24" x14ac:dyDescent="0.45">
      <c r="A707">
        <v>2000</v>
      </c>
      <c r="B707" t="s">
        <v>53</v>
      </c>
      <c r="C707" t="s">
        <v>75</v>
      </c>
      <c r="D707">
        <v>10</v>
      </c>
      <c r="E707">
        <v>9</v>
      </c>
      <c r="F707">
        <v>0</v>
      </c>
      <c r="G707">
        <v>33</v>
      </c>
      <c r="H707">
        <v>33</v>
      </c>
      <c r="I707">
        <f t="shared" si="32"/>
        <v>19</v>
      </c>
      <c r="J707" s="2">
        <f t="shared" si="33"/>
        <v>0.5757575757575758</v>
      </c>
      <c r="K707">
        <v>212.2</v>
      </c>
      <c r="L707" s="1">
        <f t="shared" ref="L707:L770" si="34">K707/H707</f>
        <v>6.4303030303030297</v>
      </c>
      <c r="M707">
        <v>5.3322878911331903</v>
      </c>
      <c r="N707">
        <v>3.3855796134178902</v>
      </c>
      <c r="O707">
        <v>1.4811910808703299</v>
      </c>
      <c r="P707">
        <v>0.28994082840236601</v>
      </c>
      <c r="Q707">
        <v>0.75464684000000004</v>
      </c>
      <c r="U707">
        <v>4.7821312039527797</v>
      </c>
      <c r="V707">
        <v>5.31598583503001</v>
      </c>
      <c r="X707">
        <v>2.03499054908752</v>
      </c>
    </row>
    <row r="708" spans="1:24" x14ac:dyDescent="0.45">
      <c r="A708">
        <v>2000</v>
      </c>
      <c r="B708" t="s">
        <v>265</v>
      </c>
      <c r="C708" t="s">
        <v>27</v>
      </c>
      <c r="D708">
        <v>12</v>
      </c>
      <c r="E708">
        <v>13</v>
      </c>
      <c r="F708">
        <v>0</v>
      </c>
      <c r="G708">
        <v>31</v>
      </c>
      <c r="H708">
        <v>31</v>
      </c>
      <c r="I708">
        <f t="shared" ref="I708:I771" si="35">SUM(D708:E708)</f>
        <v>25</v>
      </c>
      <c r="J708" s="2">
        <f t="shared" ref="J708:J771" si="36">I708/H708</f>
        <v>0.80645161290322576</v>
      </c>
      <c r="K708">
        <v>199.1</v>
      </c>
      <c r="L708" s="1">
        <f t="shared" si="34"/>
        <v>6.4225806451612906</v>
      </c>
      <c r="M708">
        <v>4.7859529330172297</v>
      </c>
      <c r="N708">
        <v>2.7541804614533101</v>
      </c>
      <c r="O708">
        <v>1.30936448167452</v>
      </c>
      <c r="P708">
        <v>0.28120300751879701</v>
      </c>
      <c r="Q708">
        <v>0.65594059000000005</v>
      </c>
      <c r="U708">
        <v>4.9214044311214904</v>
      </c>
      <c r="V708">
        <v>4.9702881695740198</v>
      </c>
      <c r="X708">
        <v>1.8608563840389201</v>
      </c>
    </row>
    <row r="709" spans="1:24" x14ac:dyDescent="0.45">
      <c r="A709">
        <v>2000</v>
      </c>
      <c r="B709" t="s">
        <v>250</v>
      </c>
      <c r="C709" t="s">
        <v>33</v>
      </c>
      <c r="D709">
        <v>13</v>
      </c>
      <c r="E709">
        <v>6</v>
      </c>
      <c r="F709">
        <v>0</v>
      </c>
      <c r="G709">
        <v>33</v>
      </c>
      <c r="H709">
        <v>33</v>
      </c>
      <c r="I709">
        <f t="shared" si="35"/>
        <v>19</v>
      </c>
      <c r="J709" s="2">
        <f t="shared" si="36"/>
        <v>0.5757575757575758</v>
      </c>
      <c r="K709">
        <v>230</v>
      </c>
      <c r="L709" s="1">
        <f t="shared" si="34"/>
        <v>6.9696969696969697</v>
      </c>
      <c r="M709">
        <v>8.4521739130434703</v>
      </c>
      <c r="N709">
        <v>1.8391304347826001</v>
      </c>
      <c r="O709">
        <v>0.82173913043478197</v>
      </c>
      <c r="P709">
        <v>0.25477707006369399</v>
      </c>
      <c r="Q709">
        <v>0.77552986999999995</v>
      </c>
      <c r="U709">
        <v>2.5826086956521701</v>
      </c>
      <c r="V709">
        <v>3.1732982967210801</v>
      </c>
      <c r="X709">
        <v>6.81931400299072</v>
      </c>
    </row>
    <row r="710" spans="1:24" x14ac:dyDescent="0.45">
      <c r="A710">
        <v>2000</v>
      </c>
      <c r="B710" t="s">
        <v>301</v>
      </c>
      <c r="C710" t="s">
        <v>33</v>
      </c>
      <c r="D710">
        <v>12</v>
      </c>
      <c r="E710">
        <v>9</v>
      </c>
      <c r="F710">
        <v>0</v>
      </c>
      <c r="G710">
        <v>32</v>
      </c>
      <c r="H710">
        <v>32</v>
      </c>
      <c r="I710">
        <f t="shared" si="35"/>
        <v>21</v>
      </c>
      <c r="J710" s="2">
        <f t="shared" si="36"/>
        <v>0.65625</v>
      </c>
      <c r="K710">
        <v>192.2</v>
      </c>
      <c r="L710" s="1">
        <f t="shared" si="34"/>
        <v>6.0062499999999996</v>
      </c>
      <c r="M710">
        <v>7.66089945173694</v>
      </c>
      <c r="N710">
        <v>4.0640137335433701</v>
      </c>
      <c r="O710">
        <v>1.44809684758442</v>
      </c>
      <c r="P710">
        <v>0.26277372262773702</v>
      </c>
      <c r="Q710">
        <v>0.73287077</v>
      </c>
      <c r="U710">
        <v>4.1574393366133302</v>
      </c>
      <c r="V710">
        <v>5.0649636587176996</v>
      </c>
      <c r="X710">
        <v>1.6485232114791799</v>
      </c>
    </row>
    <row r="711" spans="1:24" x14ac:dyDescent="0.45">
      <c r="A711">
        <v>2000</v>
      </c>
      <c r="B711" t="s">
        <v>251</v>
      </c>
      <c r="C711" t="s">
        <v>79</v>
      </c>
      <c r="D711">
        <v>8</v>
      </c>
      <c r="E711">
        <v>12</v>
      </c>
      <c r="F711">
        <v>0</v>
      </c>
      <c r="G711">
        <v>31</v>
      </c>
      <c r="H711">
        <v>31</v>
      </c>
      <c r="I711">
        <f t="shared" si="35"/>
        <v>20</v>
      </c>
      <c r="J711" s="2">
        <f t="shared" si="36"/>
        <v>0.64516129032258063</v>
      </c>
      <c r="K711">
        <v>189</v>
      </c>
      <c r="L711" s="1">
        <f t="shared" si="34"/>
        <v>6.096774193548387</v>
      </c>
      <c r="M711">
        <v>8.5714292634371994</v>
      </c>
      <c r="N711">
        <v>4.2380955802550604</v>
      </c>
      <c r="O711">
        <v>1.4761905953697401</v>
      </c>
      <c r="P711">
        <v>0.30651340996168502</v>
      </c>
      <c r="Q711">
        <v>0.75542571000000003</v>
      </c>
      <c r="U711">
        <v>4.7619051463539996</v>
      </c>
      <c r="V711">
        <v>4.8219986860350597</v>
      </c>
      <c r="X711">
        <v>2.11354303359985</v>
      </c>
    </row>
    <row r="712" spans="1:24" x14ac:dyDescent="0.45">
      <c r="A712">
        <v>2000</v>
      </c>
      <c r="B712" t="s">
        <v>266</v>
      </c>
      <c r="C712" t="s">
        <v>58</v>
      </c>
      <c r="D712">
        <v>10</v>
      </c>
      <c r="E712">
        <v>11</v>
      </c>
      <c r="F712">
        <v>0</v>
      </c>
      <c r="G712">
        <v>30</v>
      </c>
      <c r="H712">
        <v>30</v>
      </c>
      <c r="I712">
        <f t="shared" si="35"/>
        <v>21</v>
      </c>
      <c r="J712" s="2">
        <f t="shared" si="36"/>
        <v>0.7</v>
      </c>
      <c r="K712">
        <v>188.2</v>
      </c>
      <c r="L712" s="1">
        <f t="shared" si="34"/>
        <v>6.2733333333333325</v>
      </c>
      <c r="M712">
        <v>7.3939927335276003</v>
      </c>
      <c r="N712">
        <v>2.0512366938173301</v>
      </c>
      <c r="O712">
        <v>0.85865722066772099</v>
      </c>
      <c r="P712">
        <v>0.30701754385964902</v>
      </c>
      <c r="Q712">
        <v>0.70571956000000002</v>
      </c>
      <c r="U712">
        <v>3.9593638508567102</v>
      </c>
      <c r="V712">
        <v>3.5104929401323499</v>
      </c>
      <c r="X712">
        <v>4.62625980377197</v>
      </c>
    </row>
    <row r="713" spans="1:24" x14ac:dyDescent="0.45">
      <c r="A713">
        <v>2000</v>
      </c>
      <c r="B713" t="s">
        <v>283</v>
      </c>
      <c r="C713" t="s">
        <v>54</v>
      </c>
      <c r="D713">
        <v>7</v>
      </c>
      <c r="E713">
        <v>9</v>
      </c>
      <c r="F713">
        <v>0</v>
      </c>
      <c r="G713">
        <v>25</v>
      </c>
      <c r="H713">
        <v>25</v>
      </c>
      <c r="I713">
        <f t="shared" si="35"/>
        <v>16</v>
      </c>
      <c r="J713" s="2">
        <f t="shared" si="36"/>
        <v>0.64</v>
      </c>
      <c r="K713">
        <v>163.19999999999999</v>
      </c>
      <c r="L713" s="1">
        <f t="shared" si="34"/>
        <v>6.5279999999999996</v>
      </c>
      <c r="M713">
        <v>5.2790227313706399</v>
      </c>
      <c r="N713">
        <v>4.7841143503046499</v>
      </c>
      <c r="O713">
        <v>0.65987784142133099</v>
      </c>
      <c r="P713">
        <v>0.28657314629258501</v>
      </c>
      <c r="Q713">
        <v>0.74013158000000001</v>
      </c>
      <c r="U713">
        <v>4.0692466887648697</v>
      </c>
      <c r="V713">
        <v>4.8388522856102396</v>
      </c>
      <c r="X713">
        <v>1.8332873582839899</v>
      </c>
    </row>
    <row r="714" spans="1:24" x14ac:dyDescent="0.45">
      <c r="A714">
        <v>2000</v>
      </c>
      <c r="B714" t="s">
        <v>202</v>
      </c>
      <c r="C714" t="s">
        <v>115</v>
      </c>
      <c r="D714">
        <v>13</v>
      </c>
      <c r="E714">
        <v>10</v>
      </c>
      <c r="F714">
        <v>0</v>
      </c>
      <c r="G714">
        <v>33</v>
      </c>
      <c r="H714">
        <v>33</v>
      </c>
      <c r="I714">
        <f t="shared" si="35"/>
        <v>23</v>
      </c>
      <c r="J714" s="2">
        <f t="shared" si="36"/>
        <v>0.69696969696969702</v>
      </c>
      <c r="K714">
        <v>200</v>
      </c>
      <c r="L714" s="1">
        <f t="shared" si="34"/>
        <v>6.0606060606060606</v>
      </c>
      <c r="M714">
        <v>7.2000005493164396</v>
      </c>
      <c r="N714">
        <v>1.98000015106202</v>
      </c>
      <c r="O714">
        <v>1.57500012016297</v>
      </c>
      <c r="P714">
        <v>0.28192371475953498</v>
      </c>
      <c r="Q714">
        <v>0.64251208000000004</v>
      </c>
      <c r="U714">
        <v>4.8600003707886001</v>
      </c>
      <c r="V714">
        <v>4.57416797180176</v>
      </c>
      <c r="X714">
        <v>2.85313415527343</v>
      </c>
    </row>
    <row r="715" spans="1:24" x14ac:dyDescent="0.45">
      <c r="A715">
        <v>2000</v>
      </c>
      <c r="B715" t="s">
        <v>182</v>
      </c>
      <c r="C715" t="s">
        <v>115</v>
      </c>
      <c r="D715">
        <v>12</v>
      </c>
      <c r="E715">
        <v>16</v>
      </c>
      <c r="F715">
        <v>0</v>
      </c>
      <c r="G715">
        <v>34</v>
      </c>
      <c r="H715">
        <v>34</v>
      </c>
      <c r="I715">
        <f t="shared" si="35"/>
        <v>28</v>
      </c>
      <c r="J715" s="2">
        <f t="shared" si="36"/>
        <v>0.82352941176470584</v>
      </c>
      <c r="K715">
        <v>226.2</v>
      </c>
      <c r="L715" s="1">
        <f t="shared" si="34"/>
        <v>6.6529411764705877</v>
      </c>
      <c r="M715">
        <v>5.5985296630199501</v>
      </c>
      <c r="N715">
        <v>2.02500009087955</v>
      </c>
      <c r="O715">
        <v>1.07205887164211</v>
      </c>
      <c r="P715">
        <v>0.31034482758620602</v>
      </c>
      <c r="Q715">
        <v>0.70916904999999997</v>
      </c>
      <c r="U715">
        <v>4.4470590231080402</v>
      </c>
      <c r="V715">
        <v>4.1797561441573299</v>
      </c>
      <c r="X715">
        <v>4.1982913017272896</v>
      </c>
    </row>
    <row r="716" spans="1:24" x14ac:dyDescent="0.45">
      <c r="A716">
        <v>2000</v>
      </c>
      <c r="B716" t="s">
        <v>267</v>
      </c>
      <c r="C716" t="s">
        <v>58</v>
      </c>
      <c r="D716">
        <v>11</v>
      </c>
      <c r="E716">
        <v>5</v>
      </c>
      <c r="F716">
        <v>0</v>
      </c>
      <c r="G716">
        <v>30</v>
      </c>
      <c r="H716">
        <v>30</v>
      </c>
      <c r="I716">
        <f t="shared" si="35"/>
        <v>16</v>
      </c>
      <c r="J716" s="2">
        <f t="shared" si="36"/>
        <v>0.53333333333333333</v>
      </c>
      <c r="K716">
        <v>184</v>
      </c>
      <c r="L716" s="1">
        <f t="shared" si="34"/>
        <v>6.1333333333333337</v>
      </c>
      <c r="M716">
        <v>5.9184782608695601</v>
      </c>
      <c r="N716">
        <v>1.6630434782608601</v>
      </c>
      <c r="O716">
        <v>1.3695652173913</v>
      </c>
      <c r="P716">
        <v>0.28275862068965502</v>
      </c>
      <c r="Q716">
        <v>0.73514077</v>
      </c>
      <c r="U716">
        <v>4.1086956521739104</v>
      </c>
      <c r="V716">
        <v>4.4330809054167304</v>
      </c>
      <c r="X716">
        <v>2.58623838424682</v>
      </c>
    </row>
    <row r="717" spans="1:24" x14ac:dyDescent="0.45">
      <c r="A717">
        <v>2000</v>
      </c>
      <c r="B717" t="s">
        <v>59</v>
      </c>
      <c r="C717" t="s">
        <v>233</v>
      </c>
      <c r="D717">
        <v>11</v>
      </c>
      <c r="E717">
        <v>9</v>
      </c>
      <c r="F717">
        <v>0</v>
      </c>
      <c r="G717">
        <v>33</v>
      </c>
      <c r="H717">
        <v>33</v>
      </c>
      <c r="I717">
        <f t="shared" si="35"/>
        <v>20</v>
      </c>
      <c r="J717" s="2">
        <f t="shared" si="36"/>
        <v>0.60606060606060608</v>
      </c>
      <c r="K717">
        <v>217.2</v>
      </c>
      <c r="L717" s="1">
        <f t="shared" si="34"/>
        <v>6.5818181818181811</v>
      </c>
      <c r="M717">
        <v>8.1041351413760694</v>
      </c>
      <c r="N717">
        <v>2.52220532461194</v>
      </c>
      <c r="O717">
        <v>0.99234307853584602</v>
      </c>
      <c r="P717">
        <v>0.33839150227617598</v>
      </c>
      <c r="Q717">
        <v>0.74803149999999996</v>
      </c>
      <c r="U717">
        <v>4.0520675706880303</v>
      </c>
      <c r="V717">
        <v>3.6762812103978701</v>
      </c>
      <c r="X717">
        <v>5.2097239494323704</v>
      </c>
    </row>
    <row r="718" spans="1:24" x14ac:dyDescent="0.45">
      <c r="A718">
        <v>2000</v>
      </c>
      <c r="B718" t="s">
        <v>302</v>
      </c>
      <c r="C718" t="s">
        <v>86</v>
      </c>
      <c r="D718">
        <v>6</v>
      </c>
      <c r="E718">
        <v>15</v>
      </c>
      <c r="F718">
        <v>0</v>
      </c>
      <c r="G718">
        <v>29</v>
      </c>
      <c r="H718">
        <v>29</v>
      </c>
      <c r="I718">
        <f t="shared" si="35"/>
        <v>21</v>
      </c>
      <c r="J718" s="2">
        <f t="shared" si="36"/>
        <v>0.72413793103448276</v>
      </c>
      <c r="K718">
        <v>167.1</v>
      </c>
      <c r="L718" s="1">
        <f t="shared" si="34"/>
        <v>5.7620689655172415</v>
      </c>
      <c r="M718">
        <v>4.7330674413510803</v>
      </c>
      <c r="N718">
        <v>2.8505974362682598</v>
      </c>
      <c r="O718">
        <v>1.7211154332185701</v>
      </c>
      <c r="P718">
        <v>0.30671506352087102</v>
      </c>
      <c r="Q718">
        <v>0.68181818000000005</v>
      </c>
      <c r="U718">
        <v>5.86254944440077</v>
      </c>
      <c r="V718">
        <v>5.5544864399020897</v>
      </c>
      <c r="X718">
        <v>1.64411401748657</v>
      </c>
    </row>
    <row r="719" spans="1:24" x14ac:dyDescent="0.45">
      <c r="A719">
        <v>2000</v>
      </c>
      <c r="B719" t="s">
        <v>206</v>
      </c>
      <c r="C719" t="s">
        <v>62</v>
      </c>
      <c r="D719">
        <v>13</v>
      </c>
      <c r="E719">
        <v>8</v>
      </c>
      <c r="F719">
        <v>0</v>
      </c>
      <c r="G719">
        <v>32</v>
      </c>
      <c r="H719">
        <v>32</v>
      </c>
      <c r="I719">
        <f t="shared" si="35"/>
        <v>21</v>
      </c>
      <c r="J719" s="2">
        <f t="shared" si="36"/>
        <v>0.65625</v>
      </c>
      <c r="K719">
        <v>204.1</v>
      </c>
      <c r="L719" s="1">
        <f t="shared" si="34"/>
        <v>6.3781249999999998</v>
      </c>
      <c r="M719">
        <v>8.2805868634527595</v>
      </c>
      <c r="N719">
        <v>3.6998366836703802</v>
      </c>
      <c r="O719">
        <v>1.1451875449455899</v>
      </c>
      <c r="P719">
        <v>0.27719298245613999</v>
      </c>
      <c r="Q719">
        <v>0.75331126000000004</v>
      </c>
      <c r="U719">
        <v>3.6998366836703802</v>
      </c>
      <c r="V719">
        <v>4.3282950455569598</v>
      </c>
      <c r="X719">
        <v>3.6214618682861301</v>
      </c>
    </row>
    <row r="720" spans="1:24" x14ac:dyDescent="0.45">
      <c r="A720">
        <v>2000</v>
      </c>
      <c r="B720" t="s">
        <v>183</v>
      </c>
      <c r="C720" t="s">
        <v>62</v>
      </c>
      <c r="D720">
        <v>12</v>
      </c>
      <c r="E720">
        <v>13</v>
      </c>
      <c r="F720">
        <v>0</v>
      </c>
      <c r="G720">
        <v>29</v>
      </c>
      <c r="H720">
        <v>29</v>
      </c>
      <c r="I720">
        <f t="shared" si="35"/>
        <v>25</v>
      </c>
      <c r="J720" s="2">
        <f t="shared" si="36"/>
        <v>0.86206896551724133</v>
      </c>
      <c r="K720">
        <v>195.2</v>
      </c>
      <c r="L720" s="1">
        <f t="shared" si="34"/>
        <v>6.7310344827586199</v>
      </c>
      <c r="M720">
        <v>6.4855194225533603</v>
      </c>
      <c r="N720">
        <v>2.3458261741150399</v>
      </c>
      <c r="O720">
        <v>1.5638841160766901</v>
      </c>
      <c r="P720">
        <v>0.25850340136054401</v>
      </c>
      <c r="Q720">
        <v>0.71136131000000002</v>
      </c>
      <c r="U720">
        <v>4.5076659816328304</v>
      </c>
      <c r="V720">
        <v>4.8258202881521601</v>
      </c>
      <c r="X720">
        <v>2.4485769271850502</v>
      </c>
    </row>
    <row r="721" spans="1:24" x14ac:dyDescent="0.45">
      <c r="A721">
        <v>2000</v>
      </c>
      <c r="B721" t="s">
        <v>61</v>
      </c>
      <c r="C721" t="s">
        <v>95</v>
      </c>
      <c r="D721">
        <v>11</v>
      </c>
      <c r="E721">
        <v>15</v>
      </c>
      <c r="F721">
        <v>0</v>
      </c>
      <c r="G721">
        <v>34</v>
      </c>
      <c r="H721">
        <v>34</v>
      </c>
      <c r="I721">
        <f t="shared" si="35"/>
        <v>26</v>
      </c>
      <c r="J721" s="2">
        <f t="shared" si="36"/>
        <v>0.76470588235294112</v>
      </c>
      <c r="K721">
        <v>237.2</v>
      </c>
      <c r="L721" s="1">
        <f t="shared" si="34"/>
        <v>6.9764705882352942</v>
      </c>
      <c r="M721">
        <v>7.9523139953118003</v>
      </c>
      <c r="N721">
        <v>1.74193544659211</v>
      </c>
      <c r="O721">
        <v>1.06030853270824</v>
      </c>
      <c r="P721">
        <v>0.29714285714285699</v>
      </c>
      <c r="Q721">
        <v>0.73230269000000003</v>
      </c>
      <c r="U721">
        <v>3.7868161882437099</v>
      </c>
      <c r="V721">
        <v>3.5170570543053401</v>
      </c>
      <c r="X721">
        <v>6.44097900390625</v>
      </c>
    </row>
    <row r="722" spans="1:24" x14ac:dyDescent="0.45">
      <c r="A722">
        <v>2000</v>
      </c>
      <c r="B722" t="s">
        <v>63</v>
      </c>
      <c r="C722" t="s">
        <v>62</v>
      </c>
      <c r="D722">
        <v>19</v>
      </c>
      <c r="E722">
        <v>9</v>
      </c>
      <c r="F722">
        <v>0</v>
      </c>
      <c r="G722">
        <v>32</v>
      </c>
      <c r="H722">
        <v>32</v>
      </c>
      <c r="I722">
        <f t="shared" si="35"/>
        <v>28</v>
      </c>
      <c r="J722" s="2">
        <f t="shared" si="36"/>
        <v>0.875</v>
      </c>
      <c r="K722">
        <v>204.2</v>
      </c>
      <c r="L722" s="1">
        <f t="shared" si="34"/>
        <v>6.3812499999999996</v>
      </c>
      <c r="M722">
        <v>5.4967429442138096</v>
      </c>
      <c r="N722">
        <v>3.5179154842968399</v>
      </c>
      <c r="O722">
        <v>0.74755704041307802</v>
      </c>
      <c r="P722">
        <v>0.29837518463810903</v>
      </c>
      <c r="Q722">
        <v>0.68767908</v>
      </c>
      <c r="U722">
        <v>4.3534204118173401</v>
      </c>
      <c r="V722">
        <v>4.2237444633248504</v>
      </c>
      <c r="X722">
        <v>3.8582787513732901</v>
      </c>
    </row>
    <row r="723" spans="1:24" x14ac:dyDescent="0.45">
      <c r="A723">
        <v>2000</v>
      </c>
      <c r="B723" t="s">
        <v>207</v>
      </c>
      <c r="C723" t="s">
        <v>44</v>
      </c>
      <c r="D723">
        <v>20</v>
      </c>
      <c r="E723">
        <v>8</v>
      </c>
      <c r="F723">
        <v>0</v>
      </c>
      <c r="G723">
        <v>35</v>
      </c>
      <c r="H723">
        <v>35</v>
      </c>
      <c r="I723">
        <f t="shared" si="35"/>
        <v>28</v>
      </c>
      <c r="J723" s="2">
        <f t="shared" si="36"/>
        <v>0.8</v>
      </c>
      <c r="K723">
        <v>229.2</v>
      </c>
      <c r="L723" s="1">
        <f t="shared" si="34"/>
        <v>6.548571428571428</v>
      </c>
      <c r="M723">
        <v>6.5050801139612302</v>
      </c>
      <c r="N723">
        <v>1.21480411766745</v>
      </c>
      <c r="O723">
        <v>0.90130628085005005</v>
      </c>
      <c r="P723">
        <v>0.32661290322580599</v>
      </c>
      <c r="Q723">
        <v>0.69648094000000005</v>
      </c>
      <c r="U723">
        <v>4.1146591082284898</v>
      </c>
      <c r="V723">
        <v>3.49991533822545</v>
      </c>
      <c r="X723">
        <v>6.2171659469604403</v>
      </c>
    </row>
    <row r="724" spans="1:24" x14ac:dyDescent="0.45">
      <c r="A724">
        <v>2000</v>
      </c>
      <c r="B724" t="s">
        <v>269</v>
      </c>
      <c r="C724" t="s">
        <v>86</v>
      </c>
      <c r="D724">
        <v>12</v>
      </c>
      <c r="E724">
        <v>9</v>
      </c>
      <c r="F724">
        <v>0</v>
      </c>
      <c r="G724">
        <v>32</v>
      </c>
      <c r="H724">
        <v>32</v>
      </c>
      <c r="I724">
        <f t="shared" si="35"/>
        <v>21</v>
      </c>
      <c r="J724" s="2">
        <f t="shared" si="36"/>
        <v>0.65625</v>
      </c>
      <c r="K724">
        <v>196.1</v>
      </c>
      <c r="L724" s="1">
        <f t="shared" si="34"/>
        <v>6.1281249999999998</v>
      </c>
      <c r="M724">
        <v>8.8471995585572198</v>
      </c>
      <c r="N724">
        <v>3.5297117409787901</v>
      </c>
      <c r="O724">
        <v>1.46689319105612</v>
      </c>
      <c r="P724">
        <v>0.33154121863799202</v>
      </c>
      <c r="Q724">
        <v>0.71915216000000004</v>
      </c>
      <c r="U724">
        <v>5.2716474053579301</v>
      </c>
      <c r="V724">
        <v>4.6927418774355996</v>
      </c>
      <c r="X724">
        <v>3.53472900390625</v>
      </c>
    </row>
    <row r="725" spans="1:24" x14ac:dyDescent="0.45">
      <c r="A725">
        <v>2000</v>
      </c>
      <c r="B725" t="s">
        <v>230</v>
      </c>
      <c r="C725" t="s">
        <v>65</v>
      </c>
      <c r="D725">
        <v>15</v>
      </c>
      <c r="E725">
        <v>6</v>
      </c>
      <c r="F725">
        <v>0</v>
      </c>
      <c r="G725">
        <v>30</v>
      </c>
      <c r="H725">
        <v>30</v>
      </c>
      <c r="I725">
        <f t="shared" si="35"/>
        <v>21</v>
      </c>
      <c r="J725" s="2">
        <f t="shared" si="36"/>
        <v>0.7</v>
      </c>
      <c r="K725">
        <v>190.1</v>
      </c>
      <c r="L725" s="1">
        <f t="shared" si="34"/>
        <v>6.3366666666666669</v>
      </c>
      <c r="M725">
        <v>6.4308232891883996</v>
      </c>
      <c r="N725">
        <v>5.1068302590613701</v>
      </c>
      <c r="O725">
        <v>0.52014011897847301</v>
      </c>
      <c r="P725">
        <v>0.32049036777583101</v>
      </c>
      <c r="Q725">
        <v>0.71132596999999997</v>
      </c>
      <c r="U725">
        <v>4.2556918825511403</v>
      </c>
      <c r="V725">
        <v>4.2059717434698696</v>
      </c>
      <c r="X725">
        <v>2.9522290229797301</v>
      </c>
    </row>
    <row r="726" spans="1:24" x14ac:dyDescent="0.45">
      <c r="A726">
        <v>2000</v>
      </c>
      <c r="B726" t="s">
        <v>231</v>
      </c>
      <c r="C726" t="s">
        <v>58</v>
      </c>
      <c r="D726">
        <v>16</v>
      </c>
      <c r="E726">
        <v>8</v>
      </c>
      <c r="F726">
        <v>0</v>
      </c>
      <c r="G726">
        <v>31</v>
      </c>
      <c r="H726">
        <v>31</v>
      </c>
      <c r="I726">
        <f t="shared" si="35"/>
        <v>24</v>
      </c>
      <c r="J726" s="2">
        <f t="shared" si="36"/>
        <v>0.77419354838709675</v>
      </c>
      <c r="K726">
        <v>208</v>
      </c>
      <c r="L726" s="1">
        <f t="shared" si="34"/>
        <v>6.709677419354839</v>
      </c>
      <c r="M726">
        <v>8.6538455190038306</v>
      </c>
      <c r="N726">
        <v>3.28846129722145</v>
      </c>
      <c r="O726">
        <v>0.82211532430536305</v>
      </c>
      <c r="P726">
        <v>0.27640845070422498</v>
      </c>
      <c r="Q726">
        <v>0.75719119999999995</v>
      </c>
      <c r="U726">
        <v>3.2019228420314101</v>
      </c>
      <c r="V726">
        <v>3.6533985930787001</v>
      </c>
      <c r="X726">
        <v>4.7563295364379803</v>
      </c>
    </row>
    <row r="727" spans="1:24" x14ac:dyDescent="0.45">
      <c r="A727">
        <v>2000</v>
      </c>
      <c r="B727" t="s">
        <v>184</v>
      </c>
      <c r="C727" t="s">
        <v>27</v>
      </c>
      <c r="D727">
        <v>8</v>
      </c>
      <c r="E727">
        <v>15</v>
      </c>
      <c r="F727">
        <v>0</v>
      </c>
      <c r="G727">
        <v>34</v>
      </c>
      <c r="H727">
        <v>34</v>
      </c>
      <c r="I727">
        <f t="shared" si="35"/>
        <v>23</v>
      </c>
      <c r="J727" s="2">
        <f t="shared" si="36"/>
        <v>0.67647058823529416</v>
      </c>
      <c r="K727">
        <v>200.2</v>
      </c>
      <c r="L727" s="1">
        <f t="shared" si="34"/>
        <v>5.8882352941176466</v>
      </c>
      <c r="M727">
        <v>4.9335548798007203</v>
      </c>
      <c r="N727">
        <v>3.3189369191386699</v>
      </c>
      <c r="O727">
        <v>1.16611297158926</v>
      </c>
      <c r="P727">
        <v>0.309309309309309</v>
      </c>
      <c r="Q727">
        <v>0.71117562000000001</v>
      </c>
      <c r="U727">
        <v>4.7990033830788796</v>
      </c>
      <c r="V727">
        <v>4.9182210406946902</v>
      </c>
      <c r="X727">
        <v>2.36655569076538</v>
      </c>
    </row>
    <row r="728" spans="1:24" x14ac:dyDescent="0.45">
      <c r="A728">
        <v>2000</v>
      </c>
      <c r="B728" t="s">
        <v>147</v>
      </c>
      <c r="C728" t="s">
        <v>105</v>
      </c>
      <c r="D728">
        <v>20</v>
      </c>
      <c r="E728">
        <v>6</v>
      </c>
      <c r="F728">
        <v>0</v>
      </c>
      <c r="G728">
        <v>32</v>
      </c>
      <c r="H728">
        <v>32</v>
      </c>
      <c r="I728">
        <f t="shared" si="35"/>
        <v>26</v>
      </c>
      <c r="J728" s="2">
        <f t="shared" si="36"/>
        <v>0.8125</v>
      </c>
      <c r="K728">
        <v>202.1</v>
      </c>
      <c r="L728" s="1">
        <f t="shared" si="34"/>
        <v>6.3156249999999998</v>
      </c>
      <c r="M728">
        <v>7.5172983767790198</v>
      </c>
      <c r="N728">
        <v>3.6474465496797599</v>
      </c>
      <c r="O728">
        <v>1.0675453316135799</v>
      </c>
      <c r="P728">
        <v>0.25663716814159199</v>
      </c>
      <c r="Q728">
        <v>0.70409982000000004</v>
      </c>
      <c r="U728">
        <v>4.1367381600026603</v>
      </c>
      <c r="V728">
        <v>4.3252716810073402</v>
      </c>
      <c r="X728">
        <v>3.5459856986999498</v>
      </c>
    </row>
    <row r="729" spans="1:24" x14ac:dyDescent="0.45">
      <c r="A729">
        <v>2000</v>
      </c>
      <c r="B729" t="s">
        <v>285</v>
      </c>
      <c r="C729" t="s">
        <v>67</v>
      </c>
      <c r="D729">
        <v>9</v>
      </c>
      <c r="E729">
        <v>7</v>
      </c>
      <c r="F729">
        <v>0</v>
      </c>
      <c r="G729">
        <v>28</v>
      </c>
      <c r="H729">
        <v>28</v>
      </c>
      <c r="I729">
        <f t="shared" si="35"/>
        <v>16</v>
      </c>
      <c r="J729" s="2">
        <f t="shared" si="36"/>
        <v>0.5714285714285714</v>
      </c>
      <c r="K729">
        <v>173.1</v>
      </c>
      <c r="L729" s="1">
        <f t="shared" si="34"/>
        <v>6.1821428571428569</v>
      </c>
      <c r="M729">
        <v>8.5153841156367296</v>
      </c>
      <c r="N729">
        <v>4.9326920182042002</v>
      </c>
      <c r="O729">
        <v>0.67499996038583798</v>
      </c>
      <c r="P729">
        <v>0.28172043010752601</v>
      </c>
      <c r="Q729">
        <v>0.75837743000000002</v>
      </c>
      <c r="U729">
        <v>3.6346151713083601</v>
      </c>
      <c r="V729">
        <v>3.9649370439518101</v>
      </c>
      <c r="X729">
        <v>3.4364840984344398</v>
      </c>
    </row>
    <row r="730" spans="1:24" x14ac:dyDescent="0.45">
      <c r="A730">
        <v>2000</v>
      </c>
      <c r="B730" t="s">
        <v>69</v>
      </c>
      <c r="C730" t="s">
        <v>67</v>
      </c>
      <c r="D730">
        <v>11</v>
      </c>
      <c r="E730">
        <v>9</v>
      </c>
      <c r="F730">
        <v>0</v>
      </c>
      <c r="G730">
        <v>32</v>
      </c>
      <c r="H730">
        <v>32</v>
      </c>
      <c r="I730">
        <f t="shared" si="35"/>
        <v>20</v>
      </c>
      <c r="J730" s="2">
        <f t="shared" si="36"/>
        <v>0.625</v>
      </c>
      <c r="K730">
        <v>206.1</v>
      </c>
      <c r="L730" s="1">
        <f t="shared" si="34"/>
        <v>6.4406249999999998</v>
      </c>
      <c r="M730">
        <v>6.9789980404166103</v>
      </c>
      <c r="N730">
        <v>3.62035523346611</v>
      </c>
      <c r="O730">
        <v>1.09046844381509</v>
      </c>
      <c r="P730">
        <v>0.30179445350734002</v>
      </c>
      <c r="Q730">
        <v>0.72932330999999995</v>
      </c>
      <c r="U730">
        <v>4.3618737752603796</v>
      </c>
      <c r="V730">
        <v>4.4815022058522302</v>
      </c>
      <c r="X730">
        <v>2.92134261131286</v>
      </c>
    </row>
    <row r="731" spans="1:24" x14ac:dyDescent="0.45">
      <c r="A731">
        <v>2000</v>
      </c>
      <c r="B731" t="s">
        <v>186</v>
      </c>
      <c r="C731" t="s">
        <v>99</v>
      </c>
      <c r="D731">
        <v>10</v>
      </c>
      <c r="E731">
        <v>12</v>
      </c>
      <c r="F731">
        <v>0</v>
      </c>
      <c r="G731">
        <v>32</v>
      </c>
      <c r="H731">
        <v>32</v>
      </c>
      <c r="I731">
        <f t="shared" si="35"/>
        <v>22</v>
      </c>
      <c r="J731" s="2">
        <f t="shared" si="36"/>
        <v>0.6875</v>
      </c>
      <c r="K731">
        <v>217.2</v>
      </c>
      <c r="L731" s="1">
        <f t="shared" si="34"/>
        <v>6.7874999999999996</v>
      </c>
      <c r="M731">
        <v>7.6079636021081498</v>
      </c>
      <c r="N731">
        <v>3.5558960314201098</v>
      </c>
      <c r="O731">
        <v>0.99234307853584602</v>
      </c>
      <c r="P731">
        <v>0.287974683544303</v>
      </c>
      <c r="Q731">
        <v>0.73770491999999999</v>
      </c>
      <c r="U731">
        <v>3.8453294293264002</v>
      </c>
      <c r="V731">
        <v>4.2000178351806801</v>
      </c>
      <c r="X731">
        <v>3.83619785308837</v>
      </c>
    </row>
    <row r="732" spans="1:24" x14ac:dyDescent="0.45">
      <c r="A732">
        <v>2000</v>
      </c>
      <c r="B732" t="s">
        <v>303</v>
      </c>
      <c r="C732" t="s">
        <v>27</v>
      </c>
      <c r="D732">
        <v>12</v>
      </c>
      <c r="E732">
        <v>10</v>
      </c>
      <c r="F732">
        <v>0</v>
      </c>
      <c r="G732">
        <v>32</v>
      </c>
      <c r="H732">
        <v>32</v>
      </c>
      <c r="I732">
        <f t="shared" si="35"/>
        <v>22</v>
      </c>
      <c r="J732" s="2">
        <f t="shared" si="36"/>
        <v>0.6875</v>
      </c>
      <c r="K732">
        <v>189.2</v>
      </c>
      <c r="L732" s="1">
        <f t="shared" si="34"/>
        <v>5.9124999999999996</v>
      </c>
      <c r="M732">
        <v>3.7486817975389299</v>
      </c>
      <c r="N732">
        <v>2.9894551043664901</v>
      </c>
      <c r="O732">
        <v>1.5184533863448799</v>
      </c>
      <c r="P732">
        <v>0.29696969696969699</v>
      </c>
      <c r="Q732">
        <v>0.71203777000000001</v>
      </c>
      <c r="U732">
        <v>5.2671351838838198</v>
      </c>
      <c r="V732">
        <v>5.6174718375233397</v>
      </c>
      <c r="X732">
        <v>0.57620662450790405</v>
      </c>
    </row>
    <row r="733" spans="1:24" x14ac:dyDescent="0.45">
      <c r="A733">
        <v>2000</v>
      </c>
      <c r="B733" t="s">
        <v>304</v>
      </c>
      <c r="C733" t="s">
        <v>121</v>
      </c>
      <c r="D733">
        <v>9</v>
      </c>
      <c r="E733">
        <v>7</v>
      </c>
      <c r="F733">
        <v>0</v>
      </c>
      <c r="G733">
        <v>27</v>
      </c>
      <c r="H733">
        <v>27</v>
      </c>
      <c r="I733">
        <f t="shared" si="35"/>
        <v>16</v>
      </c>
      <c r="J733" s="2">
        <f t="shared" si="36"/>
        <v>0.59259259259259256</v>
      </c>
      <c r="K733">
        <v>162.19999999999999</v>
      </c>
      <c r="L733" s="1">
        <f t="shared" si="34"/>
        <v>6.0074074074074071</v>
      </c>
      <c r="M733">
        <v>4.9241806358075104</v>
      </c>
      <c r="N733">
        <v>4.1495904234332901</v>
      </c>
      <c r="O733">
        <v>1.0512295739364299</v>
      </c>
      <c r="P733">
        <v>0.24505928853754899</v>
      </c>
      <c r="Q733">
        <v>0.74338086000000003</v>
      </c>
      <c r="U733">
        <v>3.9836068064959602</v>
      </c>
      <c r="V733">
        <v>5.03375814466572</v>
      </c>
      <c r="X733">
        <v>1.5375183820724401</v>
      </c>
    </row>
    <row r="734" spans="1:24" x14ac:dyDescent="0.45">
      <c r="A734">
        <v>2000</v>
      </c>
      <c r="B734" t="s">
        <v>289</v>
      </c>
      <c r="C734" t="s">
        <v>37</v>
      </c>
      <c r="D734">
        <v>14</v>
      </c>
      <c r="E734">
        <v>6</v>
      </c>
      <c r="F734">
        <v>0</v>
      </c>
      <c r="G734">
        <v>28</v>
      </c>
      <c r="H734">
        <v>28</v>
      </c>
      <c r="I734">
        <f t="shared" si="35"/>
        <v>20</v>
      </c>
      <c r="J734" s="2">
        <f t="shared" si="36"/>
        <v>0.7142857142857143</v>
      </c>
      <c r="K734">
        <v>174</v>
      </c>
      <c r="L734" s="1">
        <f t="shared" si="34"/>
        <v>6.2142857142857144</v>
      </c>
      <c r="M734">
        <v>5.8965532754183201</v>
      </c>
      <c r="N734">
        <v>3.05172494078667</v>
      </c>
      <c r="O734">
        <v>1.75862115231774</v>
      </c>
      <c r="P734">
        <v>0.27840909090909</v>
      </c>
      <c r="Q734">
        <v>0.76347304999999999</v>
      </c>
      <c r="U734">
        <v>4.7586219415656599</v>
      </c>
      <c r="V734">
        <v>5.5192259606700498</v>
      </c>
      <c r="X734">
        <v>1.23825347423553</v>
      </c>
    </row>
    <row r="735" spans="1:24" x14ac:dyDescent="0.45">
      <c r="A735">
        <v>2000</v>
      </c>
      <c r="B735" t="s">
        <v>305</v>
      </c>
      <c r="C735" t="s">
        <v>121</v>
      </c>
      <c r="D735">
        <v>14</v>
      </c>
      <c r="E735">
        <v>9</v>
      </c>
      <c r="F735">
        <v>0</v>
      </c>
      <c r="G735">
        <v>30</v>
      </c>
      <c r="H735">
        <v>30</v>
      </c>
      <c r="I735">
        <f t="shared" si="35"/>
        <v>23</v>
      </c>
      <c r="J735" s="2">
        <f t="shared" si="36"/>
        <v>0.76666666666666672</v>
      </c>
      <c r="K735">
        <v>166.2</v>
      </c>
      <c r="L735" s="1">
        <f t="shared" si="34"/>
        <v>5.54</v>
      </c>
      <c r="M735">
        <v>4.69799985662842</v>
      </c>
      <c r="N735">
        <v>3.0239999077148401</v>
      </c>
      <c r="O735">
        <v>1.02599996868896</v>
      </c>
      <c r="P735">
        <v>0.32692307692307598</v>
      </c>
      <c r="Q735">
        <v>0.65711878999999995</v>
      </c>
      <c r="U735">
        <v>5.0759998450927704</v>
      </c>
      <c r="V735">
        <v>4.6161678167114202</v>
      </c>
      <c r="X735">
        <v>2.2927148342132502</v>
      </c>
    </row>
    <row r="736" spans="1:24" x14ac:dyDescent="0.45">
      <c r="A736">
        <v>2000</v>
      </c>
      <c r="B736" t="s">
        <v>77</v>
      </c>
      <c r="C736" t="s">
        <v>65</v>
      </c>
      <c r="D736">
        <v>17</v>
      </c>
      <c r="E736">
        <v>11</v>
      </c>
      <c r="F736">
        <v>0</v>
      </c>
      <c r="G736">
        <v>33</v>
      </c>
      <c r="H736">
        <v>33</v>
      </c>
      <c r="I736">
        <f t="shared" si="35"/>
        <v>28</v>
      </c>
      <c r="J736" s="2">
        <f t="shared" si="36"/>
        <v>0.84848484848484851</v>
      </c>
      <c r="K736">
        <v>240</v>
      </c>
      <c r="L736" s="1">
        <f t="shared" si="34"/>
        <v>7.2727272727272725</v>
      </c>
      <c r="M736">
        <v>6.1874996066093697</v>
      </c>
      <c r="N736">
        <v>2.7374998259544401</v>
      </c>
      <c r="O736">
        <v>0.82499994754791595</v>
      </c>
      <c r="P736">
        <v>0.302872062663185</v>
      </c>
      <c r="Q736">
        <v>0.72285142999999996</v>
      </c>
      <c r="U736">
        <v>3.7499997615814298</v>
      </c>
      <c r="V736">
        <v>3.9133344790670601</v>
      </c>
      <c r="X736">
        <v>4.52711677551269</v>
      </c>
    </row>
    <row r="737" spans="1:24" x14ac:dyDescent="0.45">
      <c r="A737">
        <v>2000</v>
      </c>
      <c r="B737" t="s">
        <v>234</v>
      </c>
      <c r="C737" t="s">
        <v>65</v>
      </c>
      <c r="D737">
        <v>13</v>
      </c>
      <c r="E737">
        <v>12</v>
      </c>
      <c r="F737">
        <v>0</v>
      </c>
      <c r="G737">
        <v>32</v>
      </c>
      <c r="H737">
        <v>32</v>
      </c>
      <c r="I737">
        <f t="shared" si="35"/>
        <v>25</v>
      </c>
      <c r="J737" s="2">
        <f t="shared" si="36"/>
        <v>0.78125</v>
      </c>
      <c r="K737">
        <v>189.2</v>
      </c>
      <c r="L737" s="1">
        <f t="shared" si="34"/>
        <v>5.9124999999999996</v>
      </c>
      <c r="M737">
        <v>7.6871702683709797</v>
      </c>
      <c r="N737">
        <v>5.2671351838838198</v>
      </c>
      <c r="O737">
        <v>1.3286467130517701</v>
      </c>
      <c r="P737">
        <v>0.29574861367837302</v>
      </c>
      <c r="Q737">
        <v>0.71214392999999998</v>
      </c>
      <c r="U737">
        <v>5.1722318472372599</v>
      </c>
      <c r="V737">
        <v>5.2114964529797403</v>
      </c>
      <c r="X737">
        <v>0.91216057538986195</v>
      </c>
    </row>
    <row r="738" spans="1:24" x14ac:dyDescent="0.45">
      <c r="A738">
        <v>2000</v>
      </c>
      <c r="B738" t="s">
        <v>235</v>
      </c>
      <c r="C738" t="s">
        <v>65</v>
      </c>
      <c r="D738">
        <v>10</v>
      </c>
      <c r="E738">
        <v>9</v>
      </c>
      <c r="F738">
        <v>0</v>
      </c>
      <c r="G738">
        <v>31</v>
      </c>
      <c r="H738">
        <v>31</v>
      </c>
      <c r="I738">
        <f t="shared" si="35"/>
        <v>19</v>
      </c>
      <c r="J738" s="2">
        <f t="shared" si="36"/>
        <v>0.61290322580645162</v>
      </c>
      <c r="K738">
        <v>181.2</v>
      </c>
      <c r="L738" s="1">
        <f t="shared" si="34"/>
        <v>5.8451612903225802</v>
      </c>
      <c r="M738">
        <v>3.46789010244331</v>
      </c>
      <c r="N738">
        <v>3.0715598050212201</v>
      </c>
      <c r="O738">
        <v>1.1394496050885099</v>
      </c>
      <c r="P738">
        <v>0.28391167192429001</v>
      </c>
      <c r="Q738">
        <v>0.74531515999999998</v>
      </c>
      <c r="U738">
        <v>4.0128442613986897</v>
      </c>
      <c r="V738">
        <v>5.0662780618711798</v>
      </c>
      <c r="X738">
        <v>1.1426818370819001</v>
      </c>
    </row>
    <row r="739" spans="1:24" x14ac:dyDescent="0.45">
      <c r="A739">
        <v>2000</v>
      </c>
      <c r="B739" t="s">
        <v>306</v>
      </c>
      <c r="C739" t="s">
        <v>47</v>
      </c>
      <c r="D739">
        <v>11</v>
      </c>
      <c r="E739">
        <v>7</v>
      </c>
      <c r="F739">
        <v>0</v>
      </c>
      <c r="G739">
        <v>30</v>
      </c>
      <c r="H739">
        <v>30</v>
      </c>
      <c r="I739">
        <f t="shared" si="35"/>
        <v>18</v>
      </c>
      <c r="J739" s="2">
        <f t="shared" si="36"/>
        <v>0.6</v>
      </c>
      <c r="K739">
        <v>173</v>
      </c>
      <c r="L739" s="1">
        <f t="shared" si="34"/>
        <v>5.7666666666666666</v>
      </c>
      <c r="M739">
        <v>9.9884384253671907</v>
      </c>
      <c r="N739">
        <v>4.5780342782932903</v>
      </c>
      <c r="O739">
        <v>1.09248545277453</v>
      </c>
      <c r="P739">
        <v>0.27446300715990402</v>
      </c>
      <c r="Q739">
        <v>0.74775672999999998</v>
      </c>
      <c r="U739">
        <v>3.5375719423175398</v>
      </c>
      <c r="V739">
        <v>4.1226070811154303</v>
      </c>
      <c r="X739">
        <v>3.4029300212860099</v>
      </c>
    </row>
    <row r="740" spans="1:24" x14ac:dyDescent="0.45">
      <c r="A740">
        <v>2000</v>
      </c>
      <c r="B740" t="s">
        <v>307</v>
      </c>
      <c r="C740" t="s">
        <v>47</v>
      </c>
      <c r="D740">
        <v>12</v>
      </c>
      <c r="E740">
        <v>8</v>
      </c>
      <c r="F740">
        <v>0</v>
      </c>
      <c r="G740">
        <v>27</v>
      </c>
      <c r="H740">
        <v>27</v>
      </c>
      <c r="I740">
        <f t="shared" si="35"/>
        <v>20</v>
      </c>
      <c r="J740" s="2">
        <f t="shared" si="36"/>
        <v>0.7407407407407407</v>
      </c>
      <c r="K740">
        <v>163</v>
      </c>
      <c r="L740" s="1">
        <f t="shared" si="34"/>
        <v>6.0370370370370372</v>
      </c>
      <c r="M740">
        <v>7.3987730061349604</v>
      </c>
      <c r="N740">
        <v>3.5889570552147201</v>
      </c>
      <c r="O740">
        <v>1.6012269938650301</v>
      </c>
      <c r="P740">
        <v>0.29574468085106298</v>
      </c>
      <c r="Q740">
        <v>0.76008273000000004</v>
      </c>
      <c r="U740">
        <v>4.6380368098159499</v>
      </c>
      <c r="V740">
        <v>5.0176034447605602</v>
      </c>
      <c r="X740">
        <v>1.6873198747634801</v>
      </c>
    </row>
    <row r="741" spans="1:24" x14ac:dyDescent="0.45">
      <c r="A741">
        <v>2000</v>
      </c>
      <c r="B741" t="s">
        <v>290</v>
      </c>
      <c r="C741" t="s">
        <v>47</v>
      </c>
      <c r="D741">
        <v>20</v>
      </c>
      <c r="E741">
        <v>9</v>
      </c>
      <c r="F741">
        <v>0</v>
      </c>
      <c r="G741">
        <v>34</v>
      </c>
      <c r="H741">
        <v>34</v>
      </c>
      <c r="I741">
        <f t="shared" si="35"/>
        <v>29</v>
      </c>
      <c r="J741" s="2">
        <f t="shared" si="36"/>
        <v>0.8529411764705882</v>
      </c>
      <c r="K741">
        <v>232.1</v>
      </c>
      <c r="L741" s="1">
        <f t="shared" si="34"/>
        <v>6.8264705882352938</v>
      </c>
      <c r="M741">
        <v>7.4375893443655396</v>
      </c>
      <c r="N741">
        <v>2.2467717811104202</v>
      </c>
      <c r="O741">
        <v>1.27833566856282</v>
      </c>
      <c r="P741">
        <v>0.27409638554216798</v>
      </c>
      <c r="Q741">
        <v>0.73811510000000002</v>
      </c>
      <c r="U741">
        <v>3.9124818946922901</v>
      </c>
      <c r="V741">
        <v>4.2446412709930499</v>
      </c>
      <c r="X741">
        <v>4.2708601951599103</v>
      </c>
    </row>
    <row r="742" spans="1:24" x14ac:dyDescent="0.45">
      <c r="A742">
        <v>2000</v>
      </c>
      <c r="B742" t="s">
        <v>255</v>
      </c>
      <c r="C742" t="s">
        <v>47</v>
      </c>
      <c r="D742">
        <v>16</v>
      </c>
      <c r="E742">
        <v>9</v>
      </c>
      <c r="F742">
        <v>0</v>
      </c>
      <c r="G742">
        <v>31</v>
      </c>
      <c r="H742">
        <v>31</v>
      </c>
      <c r="I742">
        <f t="shared" si="35"/>
        <v>25</v>
      </c>
      <c r="J742" s="2">
        <f t="shared" si="36"/>
        <v>0.80645161290322576</v>
      </c>
      <c r="K742">
        <v>199.1</v>
      </c>
      <c r="L742" s="1">
        <f t="shared" si="34"/>
        <v>6.4225806451612906</v>
      </c>
      <c r="M742">
        <v>5.5535114222747097</v>
      </c>
      <c r="N742">
        <v>2.8444814601894799</v>
      </c>
      <c r="O742">
        <v>1.3996654804107</v>
      </c>
      <c r="P742">
        <v>0.28209191759112501</v>
      </c>
      <c r="Q742">
        <v>0.73853990000000003</v>
      </c>
      <c r="U742">
        <v>4.51504993680871</v>
      </c>
      <c r="V742">
        <v>4.9753048917260303</v>
      </c>
      <c r="X742">
        <v>2.14805912971496</v>
      </c>
    </row>
    <row r="743" spans="1:24" x14ac:dyDescent="0.45">
      <c r="A743">
        <v>2000</v>
      </c>
      <c r="B743" t="s">
        <v>151</v>
      </c>
      <c r="C743" t="s">
        <v>73</v>
      </c>
      <c r="D743">
        <v>10</v>
      </c>
      <c r="E743">
        <v>8</v>
      </c>
      <c r="F743">
        <v>0</v>
      </c>
      <c r="G743">
        <v>23</v>
      </c>
      <c r="H743">
        <v>23</v>
      </c>
      <c r="I743">
        <f t="shared" si="35"/>
        <v>18</v>
      </c>
      <c r="J743" s="2">
        <f t="shared" si="36"/>
        <v>0.78260869565217395</v>
      </c>
      <c r="K743">
        <v>168</v>
      </c>
      <c r="L743" s="1">
        <f t="shared" si="34"/>
        <v>7.3043478260869561</v>
      </c>
      <c r="M743">
        <v>5.9464291115196799</v>
      </c>
      <c r="N743">
        <v>2.89285740560417</v>
      </c>
      <c r="O743">
        <v>1.2321429690536201</v>
      </c>
      <c r="P743">
        <v>0.25343811394891902</v>
      </c>
      <c r="Q743">
        <v>0.76357465999999996</v>
      </c>
      <c r="U743">
        <v>3.750000340598</v>
      </c>
      <c r="V743">
        <v>4.6103584722056201</v>
      </c>
      <c r="X743">
        <v>1.89748191833496</v>
      </c>
    </row>
    <row r="744" spans="1:24" x14ac:dyDescent="0.45">
      <c r="A744">
        <v>2000</v>
      </c>
      <c r="B744" t="s">
        <v>308</v>
      </c>
      <c r="C744" t="s">
        <v>88</v>
      </c>
      <c r="D744">
        <v>16</v>
      </c>
      <c r="E744">
        <v>6</v>
      </c>
      <c r="F744">
        <v>0</v>
      </c>
      <c r="G744">
        <v>32</v>
      </c>
      <c r="H744">
        <v>32</v>
      </c>
      <c r="I744">
        <f t="shared" si="35"/>
        <v>22</v>
      </c>
      <c r="J744" s="2">
        <f t="shared" si="36"/>
        <v>0.6875</v>
      </c>
      <c r="K744">
        <v>191.1</v>
      </c>
      <c r="L744" s="1">
        <f t="shared" si="34"/>
        <v>5.9718749999999998</v>
      </c>
      <c r="M744">
        <v>8.4668991797815796</v>
      </c>
      <c r="N744">
        <v>4.2804879186673501</v>
      </c>
      <c r="O744">
        <v>0.89372824675472196</v>
      </c>
      <c r="P744">
        <v>0.32374100719424398</v>
      </c>
      <c r="Q744">
        <v>0.72720421999999996</v>
      </c>
      <c r="U744">
        <v>4.4686412337736101</v>
      </c>
      <c r="V744">
        <v>4.0017637038173302</v>
      </c>
      <c r="X744">
        <v>4.2395491600036603</v>
      </c>
    </row>
    <row r="745" spans="1:24" x14ac:dyDescent="0.45">
      <c r="A745">
        <v>2000</v>
      </c>
      <c r="B745" t="s">
        <v>291</v>
      </c>
      <c r="C745" t="s">
        <v>33</v>
      </c>
      <c r="D745">
        <v>18</v>
      </c>
      <c r="E745">
        <v>10</v>
      </c>
      <c r="F745">
        <v>0</v>
      </c>
      <c r="G745">
        <v>34</v>
      </c>
      <c r="H745">
        <v>34</v>
      </c>
      <c r="I745">
        <f t="shared" si="35"/>
        <v>28</v>
      </c>
      <c r="J745" s="2">
        <f t="shared" si="36"/>
        <v>0.82352941176470584</v>
      </c>
      <c r="K745">
        <v>226</v>
      </c>
      <c r="L745" s="1">
        <f t="shared" si="34"/>
        <v>6.6470588235294121</v>
      </c>
      <c r="M745">
        <v>8.6415929203539807</v>
      </c>
      <c r="N745">
        <v>4.9380530973451302</v>
      </c>
      <c r="O745">
        <v>0.83628318584070704</v>
      </c>
      <c r="P745">
        <v>0.25806451612903197</v>
      </c>
      <c r="Q745">
        <v>0.77610873000000002</v>
      </c>
      <c r="U745">
        <v>3.2654867256637101</v>
      </c>
      <c r="V745">
        <v>4.2270882159207703</v>
      </c>
      <c r="X745">
        <v>3.9208133220672599</v>
      </c>
    </row>
    <row r="746" spans="1:24" x14ac:dyDescent="0.45">
      <c r="A746">
        <v>2000</v>
      </c>
      <c r="B746" t="s">
        <v>78</v>
      </c>
      <c r="C746" t="s">
        <v>31</v>
      </c>
      <c r="D746">
        <v>13</v>
      </c>
      <c r="E746">
        <v>13</v>
      </c>
      <c r="F746">
        <v>0</v>
      </c>
      <c r="G746">
        <v>34</v>
      </c>
      <c r="H746">
        <v>34</v>
      </c>
      <c r="I746">
        <f t="shared" si="35"/>
        <v>26</v>
      </c>
      <c r="J746" s="2">
        <f t="shared" si="36"/>
        <v>0.76470588235294112</v>
      </c>
      <c r="K746">
        <v>227.1</v>
      </c>
      <c r="L746" s="1">
        <f t="shared" si="34"/>
        <v>6.6794117647058826</v>
      </c>
      <c r="M746">
        <v>5.0278593500279198</v>
      </c>
      <c r="N746">
        <v>3.0879766086785598</v>
      </c>
      <c r="O746">
        <v>0.79178887402014497</v>
      </c>
      <c r="P746">
        <v>0.31102362204724399</v>
      </c>
      <c r="Q746">
        <v>0.69182390000000005</v>
      </c>
      <c r="U746">
        <v>4.5527860256158297</v>
      </c>
      <c r="V746">
        <v>4.3350476542023602</v>
      </c>
      <c r="X746">
        <v>4.32313680648803</v>
      </c>
    </row>
    <row r="747" spans="1:24" x14ac:dyDescent="0.45">
      <c r="A747">
        <v>2000</v>
      </c>
      <c r="B747" t="s">
        <v>214</v>
      </c>
      <c r="C747" t="s">
        <v>27</v>
      </c>
      <c r="D747">
        <v>10</v>
      </c>
      <c r="E747">
        <v>13</v>
      </c>
      <c r="F747">
        <v>0</v>
      </c>
      <c r="G747">
        <v>31</v>
      </c>
      <c r="H747">
        <v>31</v>
      </c>
      <c r="I747">
        <f t="shared" si="35"/>
        <v>23</v>
      </c>
      <c r="J747" s="2">
        <f t="shared" si="36"/>
        <v>0.74193548387096775</v>
      </c>
      <c r="K747">
        <v>193</v>
      </c>
      <c r="L747" s="1">
        <f t="shared" si="34"/>
        <v>6.225806451612903</v>
      </c>
      <c r="M747">
        <v>6.1554409011635904</v>
      </c>
      <c r="N747">
        <v>2.6113991701906101</v>
      </c>
      <c r="O747">
        <v>1.3523317131344199</v>
      </c>
      <c r="P747">
        <v>0.31663974151857799</v>
      </c>
      <c r="Q747">
        <v>0.71823203999999996</v>
      </c>
      <c r="U747">
        <v>4.7098449319509301</v>
      </c>
      <c r="V747">
        <v>4.7921990811071202</v>
      </c>
      <c r="X747">
        <v>2.6813049316406201</v>
      </c>
    </row>
    <row r="748" spans="1:24" x14ac:dyDescent="0.45">
      <c r="A748">
        <v>2000</v>
      </c>
      <c r="B748" t="s">
        <v>309</v>
      </c>
      <c r="C748" t="s">
        <v>71</v>
      </c>
      <c r="D748">
        <v>12</v>
      </c>
      <c r="E748">
        <v>17</v>
      </c>
      <c r="F748">
        <v>0</v>
      </c>
      <c r="G748">
        <v>33</v>
      </c>
      <c r="H748">
        <v>33</v>
      </c>
      <c r="I748">
        <f t="shared" si="35"/>
        <v>29</v>
      </c>
      <c r="J748" s="2">
        <f t="shared" si="36"/>
        <v>0.87878787878787878</v>
      </c>
      <c r="K748">
        <v>192.2</v>
      </c>
      <c r="L748" s="1">
        <f t="shared" si="34"/>
        <v>5.8242424242424242</v>
      </c>
      <c r="M748">
        <v>5.4653977795928101</v>
      </c>
      <c r="N748">
        <v>3.3166089089836701</v>
      </c>
      <c r="O748">
        <v>1.40138404604944</v>
      </c>
      <c r="P748">
        <v>0.30829420970266003</v>
      </c>
      <c r="Q748">
        <v>0.74230768999999996</v>
      </c>
      <c r="U748">
        <v>4.8114185581030702</v>
      </c>
      <c r="V748">
        <v>5.1116764602526796</v>
      </c>
      <c r="X748">
        <v>1.89454674720764</v>
      </c>
    </row>
    <row r="749" spans="1:24" x14ac:dyDescent="0.45">
      <c r="A749">
        <v>2000</v>
      </c>
      <c r="B749" t="s">
        <v>310</v>
      </c>
      <c r="C749" t="s">
        <v>108</v>
      </c>
      <c r="D749">
        <v>9</v>
      </c>
      <c r="E749">
        <v>12</v>
      </c>
      <c r="F749">
        <v>0</v>
      </c>
      <c r="G749">
        <v>32</v>
      </c>
      <c r="H749">
        <v>32</v>
      </c>
      <c r="I749">
        <f t="shared" si="35"/>
        <v>21</v>
      </c>
      <c r="J749" s="2">
        <f t="shared" si="36"/>
        <v>0.65625</v>
      </c>
      <c r="K749">
        <v>182</v>
      </c>
      <c r="L749" s="1">
        <f t="shared" si="34"/>
        <v>5.6875</v>
      </c>
      <c r="M749">
        <v>6.0824180923644704</v>
      </c>
      <c r="N749">
        <v>3.7582420733308899</v>
      </c>
      <c r="O749">
        <v>1.58241771508669</v>
      </c>
      <c r="P749">
        <v>0.28947368421052599</v>
      </c>
      <c r="Q749">
        <v>0.68475452000000003</v>
      </c>
      <c r="U749">
        <v>5.3406597884175797</v>
      </c>
      <c r="V749">
        <v>5.3869153035549404</v>
      </c>
      <c r="X749">
        <v>0.77786993980407704</v>
      </c>
    </row>
    <row r="750" spans="1:24" x14ac:dyDescent="0.45">
      <c r="A750">
        <v>2000</v>
      </c>
      <c r="B750" t="s">
        <v>311</v>
      </c>
      <c r="C750" t="s">
        <v>75</v>
      </c>
      <c r="D750">
        <v>8</v>
      </c>
      <c r="E750">
        <v>10</v>
      </c>
      <c r="F750">
        <v>0</v>
      </c>
      <c r="G750">
        <v>29</v>
      </c>
      <c r="H750">
        <v>29</v>
      </c>
      <c r="I750">
        <f t="shared" si="35"/>
        <v>18</v>
      </c>
      <c r="J750" s="2">
        <f t="shared" si="36"/>
        <v>0.62068965517241381</v>
      </c>
      <c r="K750">
        <v>177.2</v>
      </c>
      <c r="L750" s="1">
        <f t="shared" si="34"/>
        <v>6.1103448275862062</v>
      </c>
      <c r="M750">
        <v>6.4840529040855301</v>
      </c>
      <c r="N750">
        <v>4.50844303487197</v>
      </c>
      <c r="O750">
        <v>1.31707324614237</v>
      </c>
      <c r="P750">
        <v>0.29120879120879101</v>
      </c>
      <c r="Q750">
        <v>0.74397340000000001</v>
      </c>
      <c r="U750">
        <v>4.50844303487197</v>
      </c>
      <c r="V750">
        <v>5.1491773581733904</v>
      </c>
      <c r="X750">
        <v>1.9863141775131199</v>
      </c>
    </row>
    <row r="751" spans="1:24" x14ac:dyDescent="0.45">
      <c r="A751">
        <v>2000</v>
      </c>
      <c r="B751" t="s">
        <v>312</v>
      </c>
      <c r="C751" t="s">
        <v>27</v>
      </c>
      <c r="D751">
        <v>8</v>
      </c>
      <c r="E751">
        <v>10</v>
      </c>
      <c r="F751">
        <v>0</v>
      </c>
      <c r="G751">
        <v>29</v>
      </c>
      <c r="H751">
        <v>29</v>
      </c>
      <c r="I751">
        <f t="shared" si="35"/>
        <v>18</v>
      </c>
      <c r="J751" s="2">
        <f t="shared" si="36"/>
        <v>0.62068965517241381</v>
      </c>
      <c r="K751">
        <v>171.2</v>
      </c>
      <c r="L751" s="1">
        <f t="shared" si="34"/>
        <v>5.9034482758620683</v>
      </c>
      <c r="M751">
        <v>5.5572811417602797</v>
      </c>
      <c r="N751">
        <v>4.0368929048636</v>
      </c>
      <c r="O751">
        <v>1.5728154174793201</v>
      </c>
      <c r="P751">
        <v>0.282331511839708</v>
      </c>
      <c r="Q751">
        <v>0.71300448000000005</v>
      </c>
      <c r="U751">
        <v>5.3999996000123502</v>
      </c>
      <c r="V751">
        <v>5.5691191378879497</v>
      </c>
      <c r="X751">
        <v>0.86012169718742304</v>
      </c>
    </row>
    <row r="752" spans="1:24" x14ac:dyDescent="0.45">
      <c r="A752">
        <v>2000</v>
      </c>
      <c r="B752" t="s">
        <v>313</v>
      </c>
      <c r="C752" t="s">
        <v>105</v>
      </c>
      <c r="D752">
        <v>15</v>
      </c>
      <c r="E752">
        <v>11</v>
      </c>
      <c r="F752">
        <v>0</v>
      </c>
      <c r="G752">
        <v>32</v>
      </c>
      <c r="H752">
        <v>32</v>
      </c>
      <c r="I752">
        <f t="shared" si="35"/>
        <v>26</v>
      </c>
      <c r="J752" s="2">
        <f t="shared" si="36"/>
        <v>0.8125</v>
      </c>
      <c r="K752">
        <v>198.2</v>
      </c>
      <c r="L752" s="1">
        <f t="shared" si="34"/>
        <v>6.1937499999999996</v>
      </c>
      <c r="M752">
        <v>4.5755032385626802</v>
      </c>
      <c r="N752">
        <v>2.9899328093577902</v>
      </c>
      <c r="O752">
        <v>1.0872482943119199</v>
      </c>
      <c r="P752">
        <v>0.28571428571428498</v>
      </c>
      <c r="Q752">
        <v>0.71086262</v>
      </c>
      <c r="U752">
        <v>4.1224831159327104</v>
      </c>
      <c r="V752">
        <v>4.7449060757339199</v>
      </c>
      <c r="X752">
        <v>2.6034655570983798</v>
      </c>
    </row>
    <row r="753" spans="1:24" x14ac:dyDescent="0.45">
      <c r="A753">
        <v>2000</v>
      </c>
      <c r="B753" t="s">
        <v>314</v>
      </c>
      <c r="C753" t="s">
        <v>49</v>
      </c>
      <c r="D753">
        <v>8</v>
      </c>
      <c r="E753">
        <v>15</v>
      </c>
      <c r="F753">
        <v>0</v>
      </c>
      <c r="G753">
        <v>32</v>
      </c>
      <c r="H753">
        <v>32</v>
      </c>
      <c r="I753">
        <f t="shared" si="35"/>
        <v>23</v>
      </c>
      <c r="J753" s="2">
        <f t="shared" si="36"/>
        <v>0.71875</v>
      </c>
      <c r="K753">
        <v>203.2</v>
      </c>
      <c r="L753" s="1">
        <f t="shared" si="34"/>
        <v>6.35</v>
      </c>
      <c r="M753">
        <v>5.8772507027159699</v>
      </c>
      <c r="N753">
        <v>3.3142391180729098</v>
      </c>
      <c r="O753">
        <v>0.97217680796805495</v>
      </c>
      <c r="P753">
        <v>0.33333333333333298</v>
      </c>
      <c r="Q753">
        <v>0.66395663999999999</v>
      </c>
      <c r="U753">
        <v>5.3911622987319401</v>
      </c>
      <c r="V753">
        <v>4.4549535252890102</v>
      </c>
      <c r="X753">
        <v>3.1934216022491402</v>
      </c>
    </row>
    <row r="754" spans="1:24" x14ac:dyDescent="0.45">
      <c r="A754">
        <v>2000</v>
      </c>
      <c r="B754" t="s">
        <v>293</v>
      </c>
      <c r="C754" t="s">
        <v>95</v>
      </c>
      <c r="D754">
        <v>9</v>
      </c>
      <c r="E754">
        <v>12</v>
      </c>
      <c r="F754">
        <v>0</v>
      </c>
      <c r="G754">
        <v>30</v>
      </c>
      <c r="H754">
        <v>30</v>
      </c>
      <c r="I754">
        <f t="shared" si="35"/>
        <v>21</v>
      </c>
      <c r="J754" s="2">
        <f t="shared" si="36"/>
        <v>0.7</v>
      </c>
      <c r="K754">
        <v>172</v>
      </c>
      <c r="L754" s="1">
        <f t="shared" si="34"/>
        <v>5.7333333333333334</v>
      </c>
      <c r="M754">
        <v>5.4418604651162701</v>
      </c>
      <c r="N754">
        <v>4.3430232558139501</v>
      </c>
      <c r="O754">
        <v>0.94186046511627897</v>
      </c>
      <c r="P754">
        <v>0.313148788927335</v>
      </c>
      <c r="Q754">
        <v>0.62643238999999995</v>
      </c>
      <c r="U754">
        <v>5.8604651162790597</v>
      </c>
      <c r="V754">
        <v>4.8202143735663796</v>
      </c>
      <c r="X754">
        <v>2.2037086486816402</v>
      </c>
    </row>
    <row r="755" spans="1:24" x14ac:dyDescent="0.45">
      <c r="A755">
        <v>2000</v>
      </c>
      <c r="B755" t="s">
        <v>315</v>
      </c>
      <c r="C755" t="s">
        <v>37</v>
      </c>
      <c r="D755">
        <v>15</v>
      </c>
      <c r="E755">
        <v>10</v>
      </c>
      <c r="F755">
        <v>0</v>
      </c>
      <c r="G755">
        <v>32</v>
      </c>
      <c r="H755">
        <v>32</v>
      </c>
      <c r="I755">
        <f t="shared" si="35"/>
        <v>25</v>
      </c>
      <c r="J755" s="2">
        <f t="shared" si="36"/>
        <v>0.78125</v>
      </c>
      <c r="K755">
        <v>197</v>
      </c>
      <c r="L755" s="1">
        <f t="shared" si="34"/>
        <v>6.15625</v>
      </c>
      <c r="M755">
        <v>5.8477161889800398</v>
      </c>
      <c r="N755">
        <v>3.1522845081220501</v>
      </c>
      <c r="O755">
        <v>1.05076150270735</v>
      </c>
      <c r="P755">
        <v>0.29459901800327298</v>
      </c>
      <c r="Q755">
        <v>0.71428570999999996</v>
      </c>
      <c r="U755">
        <v>3.79187846629174</v>
      </c>
      <c r="V755">
        <v>4.4184319208030098</v>
      </c>
      <c r="X755">
        <v>3.56081771850585</v>
      </c>
    </row>
    <row r="756" spans="1:24" x14ac:dyDescent="0.45">
      <c r="A756">
        <v>2000</v>
      </c>
      <c r="B756" t="s">
        <v>294</v>
      </c>
      <c r="C756" t="s">
        <v>29</v>
      </c>
      <c r="D756">
        <v>8</v>
      </c>
      <c r="E756">
        <v>12</v>
      </c>
      <c r="F756">
        <v>0</v>
      </c>
      <c r="G756">
        <v>30</v>
      </c>
      <c r="H756">
        <v>30</v>
      </c>
      <c r="I756">
        <f t="shared" si="35"/>
        <v>20</v>
      </c>
      <c r="J756" s="2">
        <f t="shared" si="36"/>
        <v>0.66666666666666663</v>
      </c>
      <c r="K756">
        <v>195.2</v>
      </c>
      <c r="L756" s="1">
        <f t="shared" si="34"/>
        <v>6.5066666666666659</v>
      </c>
      <c r="M756">
        <v>6.8994882093503502</v>
      </c>
      <c r="N756">
        <v>2.16183963892977</v>
      </c>
      <c r="O756">
        <v>1.6098805821817399</v>
      </c>
      <c r="P756">
        <v>0.29371816638370102</v>
      </c>
      <c r="Q756">
        <v>0.70093457999999997</v>
      </c>
      <c r="U756">
        <v>5.01362809879459</v>
      </c>
      <c r="V756">
        <v>4.76960210415485</v>
      </c>
      <c r="X756">
        <v>2.3379909992218</v>
      </c>
    </row>
    <row r="757" spans="1:24" x14ac:dyDescent="0.45">
      <c r="A757">
        <v>1999</v>
      </c>
      <c r="B757" t="s">
        <v>258</v>
      </c>
      <c r="C757" t="s">
        <v>27</v>
      </c>
      <c r="D757">
        <v>16</v>
      </c>
      <c r="E757">
        <v>14</v>
      </c>
      <c r="F757">
        <v>0</v>
      </c>
      <c r="G757">
        <v>34</v>
      </c>
      <c r="H757">
        <v>34</v>
      </c>
      <c r="I757">
        <f t="shared" si="35"/>
        <v>30</v>
      </c>
      <c r="J757" s="2">
        <f t="shared" si="36"/>
        <v>0.88235294117647056</v>
      </c>
      <c r="K757">
        <v>209</v>
      </c>
      <c r="L757" s="1">
        <f t="shared" si="34"/>
        <v>6.1470588235294121</v>
      </c>
      <c r="M757">
        <v>5.6411477075807399</v>
      </c>
      <c r="N757">
        <v>3.6172244842502401</v>
      </c>
      <c r="O757">
        <v>1.162679298509</v>
      </c>
      <c r="P757">
        <v>0.29985228951255499</v>
      </c>
      <c r="Q757">
        <v>0.67090395000000003</v>
      </c>
      <c r="U757">
        <v>5.1674635489289198</v>
      </c>
      <c r="V757">
        <v>4.8659113296738097</v>
      </c>
      <c r="X757">
        <v>2.6562049388885498</v>
      </c>
    </row>
    <row r="758" spans="1:24" x14ac:dyDescent="0.45">
      <c r="A758">
        <v>1999</v>
      </c>
      <c r="B758" t="s">
        <v>274</v>
      </c>
      <c r="C758" t="s">
        <v>31</v>
      </c>
      <c r="D758">
        <v>18</v>
      </c>
      <c r="E758">
        <v>9</v>
      </c>
      <c r="F758">
        <v>0</v>
      </c>
      <c r="G758">
        <v>33</v>
      </c>
      <c r="H758">
        <v>33</v>
      </c>
      <c r="I758">
        <f t="shared" si="35"/>
        <v>27</v>
      </c>
      <c r="J758" s="2">
        <f t="shared" si="36"/>
        <v>0.81818181818181823</v>
      </c>
      <c r="K758">
        <v>205</v>
      </c>
      <c r="L758" s="1">
        <f t="shared" si="34"/>
        <v>6.2121212121212119</v>
      </c>
      <c r="M758">
        <v>8.16585305072668</v>
      </c>
      <c r="N758">
        <v>3.0731705029616498</v>
      </c>
      <c r="O758">
        <v>0.921951150888496</v>
      </c>
      <c r="P758">
        <v>0.35340729001584698</v>
      </c>
      <c r="Q758">
        <v>0.71139582000000001</v>
      </c>
      <c r="U758">
        <v>4.7853654974688604</v>
      </c>
      <c r="V758">
        <v>3.8509272204460898</v>
      </c>
      <c r="X758">
        <v>4.8643727302551198</v>
      </c>
    </row>
    <row r="759" spans="1:24" x14ac:dyDescent="0.45">
      <c r="A759">
        <v>1999</v>
      </c>
      <c r="B759" t="s">
        <v>259</v>
      </c>
      <c r="C759" t="s">
        <v>31</v>
      </c>
      <c r="D759">
        <v>13</v>
      </c>
      <c r="E759">
        <v>11</v>
      </c>
      <c r="F759">
        <v>0</v>
      </c>
      <c r="G759">
        <v>35</v>
      </c>
      <c r="H759">
        <v>35</v>
      </c>
      <c r="I759">
        <f t="shared" si="35"/>
        <v>24</v>
      </c>
      <c r="J759" s="2">
        <f t="shared" si="36"/>
        <v>0.68571428571428572</v>
      </c>
      <c r="K759">
        <v>219.1</v>
      </c>
      <c r="L759" s="1">
        <f t="shared" si="34"/>
        <v>6.26</v>
      </c>
      <c r="M759">
        <v>5.3753800638628997</v>
      </c>
      <c r="N759">
        <v>3.48784202617058</v>
      </c>
      <c r="O759">
        <v>1.68237085968228</v>
      </c>
      <c r="P759">
        <v>0.27500000000000002</v>
      </c>
      <c r="Q759">
        <v>0.73394495000000004</v>
      </c>
      <c r="U759">
        <v>4.8419454010368099</v>
      </c>
      <c r="V759">
        <v>5.6140973216985701</v>
      </c>
      <c r="X759">
        <v>1.25671505928039</v>
      </c>
    </row>
    <row r="760" spans="1:24" x14ac:dyDescent="0.45">
      <c r="A760">
        <v>1999</v>
      </c>
      <c r="B760" t="s">
        <v>24</v>
      </c>
      <c r="C760" t="s">
        <v>25</v>
      </c>
      <c r="D760">
        <v>17</v>
      </c>
      <c r="E760">
        <v>9</v>
      </c>
      <c r="F760">
        <v>0</v>
      </c>
      <c r="G760">
        <v>35</v>
      </c>
      <c r="H760">
        <v>35</v>
      </c>
      <c r="I760">
        <f t="shared" si="35"/>
        <v>26</v>
      </c>
      <c r="J760" s="2">
        <f t="shared" si="36"/>
        <v>0.74285714285714288</v>
      </c>
      <c r="K760">
        <v>271.2</v>
      </c>
      <c r="L760" s="1">
        <f t="shared" si="34"/>
        <v>7.7485714285714282</v>
      </c>
      <c r="M760">
        <v>12.0588961570654</v>
      </c>
      <c r="N760">
        <v>2.3190184917433401</v>
      </c>
      <c r="O760">
        <v>0.99386506789000595</v>
      </c>
      <c r="P760">
        <v>0.29207920792079201</v>
      </c>
      <c r="Q760">
        <v>0.81967213000000005</v>
      </c>
      <c r="U760">
        <v>2.4846626697250098</v>
      </c>
      <c r="V760">
        <v>2.7620749480628501</v>
      </c>
      <c r="X760">
        <v>9.4781360626220703</v>
      </c>
    </row>
    <row r="761" spans="1:24" x14ac:dyDescent="0.45">
      <c r="A761">
        <v>1999</v>
      </c>
      <c r="B761" t="s">
        <v>175</v>
      </c>
      <c r="C761" t="s">
        <v>67</v>
      </c>
      <c r="D761">
        <v>15</v>
      </c>
      <c r="E761">
        <v>6</v>
      </c>
      <c r="F761">
        <v>0</v>
      </c>
      <c r="G761">
        <v>24</v>
      </c>
      <c r="H761">
        <v>24</v>
      </c>
      <c r="I761">
        <f t="shared" si="35"/>
        <v>21</v>
      </c>
      <c r="J761" s="2">
        <f t="shared" si="36"/>
        <v>0.875</v>
      </c>
      <c r="K761">
        <v>180.1</v>
      </c>
      <c r="L761" s="1">
        <f t="shared" si="34"/>
        <v>7.5041666666666664</v>
      </c>
      <c r="M761">
        <v>7.5859521548104301</v>
      </c>
      <c r="N761">
        <v>2.1959335184977502</v>
      </c>
      <c r="O761">
        <v>1.24768949914645</v>
      </c>
      <c r="P761">
        <v>0.26326129666011699</v>
      </c>
      <c r="Q761">
        <v>0.77456647000000001</v>
      </c>
      <c r="U761">
        <v>3.5434381775759198</v>
      </c>
      <c r="V761">
        <v>4.0654622624510601</v>
      </c>
      <c r="X761">
        <v>3.2644860744476301</v>
      </c>
    </row>
    <row r="762" spans="1:24" x14ac:dyDescent="0.45">
      <c r="A762">
        <v>1999</v>
      </c>
      <c r="B762" t="s">
        <v>143</v>
      </c>
      <c r="C762" t="s">
        <v>128</v>
      </c>
      <c r="D762">
        <v>14</v>
      </c>
      <c r="E762">
        <v>11</v>
      </c>
      <c r="F762">
        <v>0</v>
      </c>
      <c r="G762">
        <v>35</v>
      </c>
      <c r="H762">
        <v>35</v>
      </c>
      <c r="I762">
        <f t="shared" si="35"/>
        <v>25</v>
      </c>
      <c r="J762" s="2">
        <f t="shared" si="36"/>
        <v>0.7142857142857143</v>
      </c>
      <c r="K762">
        <v>234</v>
      </c>
      <c r="L762" s="1">
        <f t="shared" si="34"/>
        <v>6.6857142857142859</v>
      </c>
      <c r="M762">
        <v>5.3076923076923004</v>
      </c>
      <c r="N762">
        <v>3.1923076923076898</v>
      </c>
      <c r="O762">
        <v>0.69230769230769196</v>
      </c>
      <c r="P762">
        <v>0.30897435897435899</v>
      </c>
      <c r="Q762">
        <v>0.72007480999999995</v>
      </c>
      <c r="U762">
        <v>4.1153846153846096</v>
      </c>
      <c r="V762">
        <v>4.0697515389858099</v>
      </c>
      <c r="X762">
        <v>4.1766834259033203</v>
      </c>
    </row>
    <row r="763" spans="1:24" x14ac:dyDescent="0.45">
      <c r="A763">
        <v>1999</v>
      </c>
      <c r="B763" t="s">
        <v>26</v>
      </c>
      <c r="C763" t="s">
        <v>128</v>
      </c>
      <c r="D763">
        <v>19</v>
      </c>
      <c r="E763">
        <v>9</v>
      </c>
      <c r="F763">
        <v>0</v>
      </c>
      <c r="G763">
        <v>33</v>
      </c>
      <c r="H763">
        <v>33</v>
      </c>
      <c r="I763">
        <f t="shared" si="35"/>
        <v>28</v>
      </c>
      <c r="J763" s="2">
        <f t="shared" si="36"/>
        <v>0.84848484848484851</v>
      </c>
      <c r="K763">
        <v>219.1</v>
      </c>
      <c r="L763" s="1">
        <f t="shared" si="34"/>
        <v>6.6393939393939396</v>
      </c>
      <c r="M763">
        <v>5.5805472418729298</v>
      </c>
      <c r="N763">
        <v>1.5182371172742499</v>
      </c>
      <c r="O763">
        <v>0.65653496963211</v>
      </c>
      <c r="P763">
        <v>0.32396251673360099</v>
      </c>
      <c r="Q763">
        <v>0.70860447999999998</v>
      </c>
      <c r="U763">
        <v>3.5699088973745998</v>
      </c>
      <c r="V763">
        <v>3.4028510698126402</v>
      </c>
      <c r="X763">
        <v>5.61545610427856</v>
      </c>
    </row>
    <row r="764" spans="1:24" x14ac:dyDescent="0.45">
      <c r="A764">
        <v>1999</v>
      </c>
      <c r="B764" t="s">
        <v>30</v>
      </c>
      <c r="C764" t="s">
        <v>128</v>
      </c>
      <c r="D764">
        <v>18</v>
      </c>
      <c r="E764">
        <v>7</v>
      </c>
      <c r="F764">
        <v>0</v>
      </c>
      <c r="G764">
        <v>33</v>
      </c>
      <c r="H764">
        <v>33</v>
      </c>
      <c r="I764">
        <f t="shared" si="35"/>
        <v>25</v>
      </c>
      <c r="J764" s="2">
        <f t="shared" si="36"/>
        <v>0.75757575757575757</v>
      </c>
      <c r="K764">
        <v>228</v>
      </c>
      <c r="L764" s="1">
        <f t="shared" si="34"/>
        <v>6.9090909090909092</v>
      </c>
      <c r="M764">
        <v>8.0921058047181305</v>
      </c>
      <c r="N764">
        <v>2.3289475242847302</v>
      </c>
      <c r="O764">
        <v>0.94736848445480604</v>
      </c>
      <c r="P764">
        <v>0.23452768729641599</v>
      </c>
      <c r="Q764">
        <v>0.76494428000000003</v>
      </c>
      <c r="U764">
        <v>2.6842107059552802</v>
      </c>
      <c r="V764">
        <v>3.5329769368170201</v>
      </c>
      <c r="X764">
        <v>5.4880075454711896</v>
      </c>
    </row>
    <row r="765" spans="1:24" x14ac:dyDescent="0.45">
      <c r="A765">
        <v>1999</v>
      </c>
      <c r="B765" t="s">
        <v>144</v>
      </c>
      <c r="C765" t="s">
        <v>128</v>
      </c>
      <c r="D765">
        <v>11</v>
      </c>
      <c r="E765">
        <v>8</v>
      </c>
      <c r="F765">
        <v>0</v>
      </c>
      <c r="G765">
        <v>29</v>
      </c>
      <c r="H765">
        <v>29</v>
      </c>
      <c r="I765">
        <f t="shared" si="35"/>
        <v>19</v>
      </c>
      <c r="J765" s="2">
        <f t="shared" si="36"/>
        <v>0.65517241379310343</v>
      </c>
      <c r="K765">
        <v>186.1</v>
      </c>
      <c r="L765" s="1">
        <f t="shared" si="34"/>
        <v>6.4172413793103447</v>
      </c>
      <c r="M765">
        <v>7.5348839266068</v>
      </c>
      <c r="N765">
        <v>1.9320215196427699</v>
      </c>
      <c r="O765">
        <v>0.67620753187496896</v>
      </c>
      <c r="P765">
        <v>0.28947368421052599</v>
      </c>
      <c r="Q765">
        <v>0.73804574000000001</v>
      </c>
      <c r="U765">
        <v>3.1878355074105702</v>
      </c>
      <c r="V765">
        <v>3.1445875559752801</v>
      </c>
      <c r="X765">
        <v>5.3516087532043404</v>
      </c>
    </row>
    <row r="766" spans="1:24" x14ac:dyDescent="0.45">
      <c r="A766">
        <v>1999</v>
      </c>
      <c r="B766" t="s">
        <v>316</v>
      </c>
      <c r="C766" t="s">
        <v>95</v>
      </c>
      <c r="D766">
        <v>15</v>
      </c>
      <c r="E766">
        <v>12</v>
      </c>
      <c r="F766">
        <v>0</v>
      </c>
      <c r="G766">
        <v>34</v>
      </c>
      <c r="H766">
        <v>34</v>
      </c>
      <c r="I766">
        <f t="shared" si="35"/>
        <v>27</v>
      </c>
      <c r="J766" s="2">
        <f t="shared" si="36"/>
        <v>0.79411764705882348</v>
      </c>
      <c r="K766">
        <v>230.1</v>
      </c>
      <c r="L766" s="1">
        <f t="shared" si="34"/>
        <v>6.7676470588235293</v>
      </c>
      <c r="M766">
        <v>4.1418232613626396</v>
      </c>
      <c r="N766">
        <v>3.8683066308952898</v>
      </c>
      <c r="O766">
        <v>1.0549927175168901</v>
      </c>
      <c r="P766">
        <v>0.28856382978723399</v>
      </c>
      <c r="Q766">
        <v>0.71790005999999995</v>
      </c>
      <c r="U766">
        <v>4.80607793535476</v>
      </c>
      <c r="V766">
        <v>5.1700334632341596</v>
      </c>
      <c r="X766">
        <v>2.0047936439514098</v>
      </c>
    </row>
    <row r="767" spans="1:24" x14ac:dyDescent="0.45">
      <c r="A767">
        <v>1999</v>
      </c>
      <c r="B767" t="s">
        <v>296</v>
      </c>
      <c r="C767" t="s">
        <v>44</v>
      </c>
      <c r="D767">
        <v>11</v>
      </c>
      <c r="E767">
        <v>12</v>
      </c>
      <c r="F767">
        <v>0</v>
      </c>
      <c r="G767">
        <v>34</v>
      </c>
      <c r="H767">
        <v>34</v>
      </c>
      <c r="I767">
        <f t="shared" si="35"/>
        <v>23</v>
      </c>
      <c r="J767" s="2">
        <f t="shared" si="36"/>
        <v>0.67647058823529416</v>
      </c>
      <c r="K767">
        <v>199</v>
      </c>
      <c r="L767" s="1">
        <f t="shared" si="34"/>
        <v>5.8529411764705879</v>
      </c>
      <c r="M767">
        <v>5.3366834170854203</v>
      </c>
      <c r="N767">
        <v>2.93969849246231</v>
      </c>
      <c r="O767">
        <v>1.44723618090452</v>
      </c>
      <c r="P767">
        <v>0.29646697388632798</v>
      </c>
      <c r="Q767">
        <v>0.71716358000000002</v>
      </c>
      <c r="U767">
        <v>4.7939698492462304</v>
      </c>
      <c r="V767">
        <v>5.0635023442944096</v>
      </c>
      <c r="X767">
        <v>1.8806793689727701</v>
      </c>
    </row>
    <row r="768" spans="1:24" x14ac:dyDescent="0.45">
      <c r="A768">
        <v>1999</v>
      </c>
      <c r="B768" t="s">
        <v>220</v>
      </c>
      <c r="C768" t="s">
        <v>95</v>
      </c>
      <c r="D768">
        <v>12</v>
      </c>
      <c r="E768">
        <v>12</v>
      </c>
      <c r="F768">
        <v>0</v>
      </c>
      <c r="G768">
        <v>32</v>
      </c>
      <c r="H768">
        <v>32</v>
      </c>
      <c r="I768">
        <f t="shared" si="35"/>
        <v>24</v>
      </c>
      <c r="J768" s="2">
        <f t="shared" si="36"/>
        <v>0.75</v>
      </c>
      <c r="K768">
        <v>210</v>
      </c>
      <c r="L768" s="1">
        <f t="shared" si="34"/>
        <v>6.5625</v>
      </c>
      <c r="M768">
        <v>4.8</v>
      </c>
      <c r="N768">
        <v>3.4285714285714199</v>
      </c>
      <c r="O768">
        <v>1.5</v>
      </c>
      <c r="P768">
        <v>0.28699551569506698</v>
      </c>
      <c r="Q768">
        <v>0.73359072999999997</v>
      </c>
      <c r="U768">
        <v>4.71428571428571</v>
      </c>
      <c r="V768">
        <v>5.39099696023123</v>
      </c>
      <c r="X768">
        <v>1.3740818500518699</v>
      </c>
    </row>
    <row r="769" spans="1:24" x14ac:dyDescent="0.45">
      <c r="A769">
        <v>1999</v>
      </c>
      <c r="B769" t="s">
        <v>276</v>
      </c>
      <c r="C769" t="s">
        <v>233</v>
      </c>
      <c r="D769">
        <v>9</v>
      </c>
      <c r="E769">
        <v>14</v>
      </c>
      <c r="F769">
        <v>0</v>
      </c>
      <c r="G769">
        <v>34</v>
      </c>
      <c r="H769">
        <v>34</v>
      </c>
      <c r="I769">
        <f t="shared" si="35"/>
        <v>23</v>
      </c>
      <c r="J769" s="2">
        <f t="shared" si="36"/>
        <v>0.67647058823529416</v>
      </c>
      <c r="K769">
        <v>216.1</v>
      </c>
      <c r="L769" s="1">
        <f t="shared" si="34"/>
        <v>6.3558823529411761</v>
      </c>
      <c r="M769">
        <v>6.0323576148635896</v>
      </c>
      <c r="N769">
        <v>2.8705701753488801</v>
      </c>
      <c r="O769">
        <v>0.83204932618808103</v>
      </c>
      <c r="P769">
        <v>0.29839883551673901</v>
      </c>
      <c r="Q769">
        <v>0.69963370000000003</v>
      </c>
      <c r="U769">
        <v>4.2018490972498101</v>
      </c>
      <c r="V769">
        <v>4.0491083618952697</v>
      </c>
      <c r="X769">
        <v>4.0099515914916903</v>
      </c>
    </row>
    <row r="770" spans="1:24" x14ac:dyDescent="0.45">
      <c r="A770">
        <v>1999</v>
      </c>
      <c r="B770" t="s">
        <v>196</v>
      </c>
      <c r="C770" t="s">
        <v>35</v>
      </c>
      <c r="D770">
        <v>22</v>
      </c>
      <c r="E770">
        <v>4</v>
      </c>
      <c r="F770">
        <v>0</v>
      </c>
      <c r="G770">
        <v>29</v>
      </c>
      <c r="H770">
        <v>29</v>
      </c>
      <c r="I770">
        <f t="shared" si="35"/>
        <v>26</v>
      </c>
      <c r="J770" s="2">
        <f t="shared" si="36"/>
        <v>0.89655172413793105</v>
      </c>
      <c r="K770">
        <v>208.1</v>
      </c>
      <c r="L770" s="1">
        <f t="shared" si="34"/>
        <v>7.1758620689655173</v>
      </c>
      <c r="M770">
        <v>13.219199354531201</v>
      </c>
      <c r="N770">
        <v>1.5551999240625001</v>
      </c>
      <c r="O770">
        <v>0.34559998312500001</v>
      </c>
      <c r="P770">
        <v>0.32532751091702999</v>
      </c>
      <c r="Q770">
        <v>0.76923076999999995</v>
      </c>
      <c r="U770">
        <v>2.0735998987499999</v>
      </c>
      <c r="V770">
        <v>1.32905419121337</v>
      </c>
      <c r="X770">
        <v>11.578981399536101</v>
      </c>
    </row>
    <row r="771" spans="1:24" x14ac:dyDescent="0.45">
      <c r="A771">
        <v>1999</v>
      </c>
      <c r="B771" t="s">
        <v>242</v>
      </c>
      <c r="C771" t="s">
        <v>47</v>
      </c>
      <c r="D771">
        <v>9</v>
      </c>
      <c r="E771">
        <v>9</v>
      </c>
      <c r="F771">
        <v>0</v>
      </c>
      <c r="G771">
        <v>30</v>
      </c>
      <c r="H771">
        <v>30</v>
      </c>
      <c r="I771">
        <f t="shared" si="35"/>
        <v>18</v>
      </c>
      <c r="J771" s="2">
        <f t="shared" si="36"/>
        <v>0.6</v>
      </c>
      <c r="K771">
        <v>196.1</v>
      </c>
      <c r="L771" s="1">
        <f t="shared" ref="L771:L834" si="37">K771/H771</f>
        <v>6.5366666666666662</v>
      </c>
      <c r="M771">
        <v>5.4550082063265801</v>
      </c>
      <c r="N771">
        <v>3.3921899770434201</v>
      </c>
      <c r="O771">
        <v>0.73344648152290204</v>
      </c>
      <c r="P771">
        <v>0.29099678456591599</v>
      </c>
      <c r="Q771">
        <v>0.71648690000000004</v>
      </c>
      <c r="U771">
        <v>4.2631576738518699</v>
      </c>
      <c r="V771">
        <v>4.2798642304679104</v>
      </c>
      <c r="X771">
        <v>3.3397805690765301</v>
      </c>
    </row>
    <row r="772" spans="1:24" x14ac:dyDescent="0.45">
      <c r="A772">
        <v>1999</v>
      </c>
      <c r="B772" t="s">
        <v>298</v>
      </c>
      <c r="C772" t="s">
        <v>37</v>
      </c>
      <c r="D772">
        <v>9</v>
      </c>
      <c r="E772">
        <v>15</v>
      </c>
      <c r="F772">
        <v>0</v>
      </c>
      <c r="G772">
        <v>30</v>
      </c>
      <c r="H772">
        <v>30</v>
      </c>
      <c r="I772">
        <f t="shared" ref="I772:I835" si="38">SUM(D772:E772)</f>
        <v>24</v>
      </c>
      <c r="J772" s="2">
        <f t="shared" ref="J772:J835" si="39">I772/H772</f>
        <v>0.8</v>
      </c>
      <c r="K772">
        <v>170.2</v>
      </c>
      <c r="L772" s="1">
        <f t="shared" si="37"/>
        <v>5.6733333333333329</v>
      </c>
      <c r="M772">
        <v>5.5898435834096798</v>
      </c>
      <c r="N772">
        <v>4.1132811274146697</v>
      </c>
      <c r="O772">
        <v>1.1601562154246501</v>
      </c>
      <c r="P772">
        <v>0.32291666666666602</v>
      </c>
      <c r="Q772">
        <v>0.70135747000000004</v>
      </c>
      <c r="U772">
        <v>5.1679685959825301</v>
      </c>
      <c r="V772">
        <v>5.11432279406581</v>
      </c>
      <c r="X772">
        <v>1.6891118288040099</v>
      </c>
    </row>
    <row r="773" spans="1:24" x14ac:dyDescent="0.45">
      <c r="A773">
        <v>1999</v>
      </c>
      <c r="B773" t="s">
        <v>277</v>
      </c>
      <c r="C773" t="s">
        <v>99</v>
      </c>
      <c r="D773">
        <v>15</v>
      </c>
      <c r="E773">
        <v>8</v>
      </c>
      <c r="F773">
        <v>0</v>
      </c>
      <c r="G773">
        <v>26</v>
      </c>
      <c r="H773">
        <v>26</v>
      </c>
      <c r="I773">
        <f t="shared" si="38"/>
        <v>23</v>
      </c>
      <c r="J773" s="2">
        <f t="shared" si="39"/>
        <v>0.88461538461538458</v>
      </c>
      <c r="K773">
        <v>170.2</v>
      </c>
      <c r="L773" s="1">
        <f t="shared" si="37"/>
        <v>6.546153846153846</v>
      </c>
      <c r="M773">
        <v>5.5898440831806697</v>
      </c>
      <c r="N773">
        <v>2.8476564197335401</v>
      </c>
      <c r="O773">
        <v>0.89648442843463505</v>
      </c>
      <c r="P773">
        <v>0.28517110266159601</v>
      </c>
      <c r="Q773">
        <v>0.7306163</v>
      </c>
      <c r="U773">
        <v>3.5332033355953198</v>
      </c>
      <c r="V773">
        <v>4.2061197920003899</v>
      </c>
      <c r="X773">
        <v>2.83770298957824</v>
      </c>
    </row>
    <row r="774" spans="1:24" x14ac:dyDescent="0.45">
      <c r="A774">
        <v>1999</v>
      </c>
      <c r="B774" t="s">
        <v>197</v>
      </c>
      <c r="C774" t="s">
        <v>73</v>
      </c>
      <c r="D774">
        <v>10</v>
      </c>
      <c r="E774">
        <v>12</v>
      </c>
      <c r="F774">
        <v>0</v>
      </c>
      <c r="G774">
        <v>31</v>
      </c>
      <c r="H774">
        <v>31</v>
      </c>
      <c r="I774">
        <f t="shared" si="38"/>
        <v>22</v>
      </c>
      <c r="J774" s="2">
        <f t="shared" si="39"/>
        <v>0.70967741935483875</v>
      </c>
      <c r="K774">
        <v>180.2</v>
      </c>
      <c r="L774" s="1">
        <f t="shared" si="37"/>
        <v>5.8129032258064512</v>
      </c>
      <c r="M774">
        <v>6.7250926295821696</v>
      </c>
      <c r="N774">
        <v>4.2841330825486397</v>
      </c>
      <c r="O774">
        <v>0.896679017277623</v>
      </c>
      <c r="P774">
        <v>0.30990990990990902</v>
      </c>
      <c r="Q774">
        <v>0.68899153000000002</v>
      </c>
      <c r="U774">
        <v>4.4833950863881098</v>
      </c>
      <c r="V774">
        <v>4.5120829629780497</v>
      </c>
      <c r="X774">
        <v>2.1194317340850799</v>
      </c>
    </row>
    <row r="775" spans="1:24" x14ac:dyDescent="0.45">
      <c r="A775">
        <v>1999</v>
      </c>
      <c r="B775" t="s">
        <v>177</v>
      </c>
      <c r="C775" t="s">
        <v>29</v>
      </c>
      <c r="D775">
        <v>10</v>
      </c>
      <c r="E775">
        <v>11</v>
      </c>
      <c r="F775">
        <v>0</v>
      </c>
      <c r="G775">
        <v>31</v>
      </c>
      <c r="H775">
        <v>31</v>
      </c>
      <c r="I775">
        <f t="shared" si="38"/>
        <v>21</v>
      </c>
      <c r="J775" s="2">
        <f t="shared" si="39"/>
        <v>0.67741935483870963</v>
      </c>
      <c r="K775">
        <v>203.1</v>
      </c>
      <c r="L775" s="1">
        <f t="shared" si="37"/>
        <v>6.5516129032258066</v>
      </c>
      <c r="M775">
        <v>8.2327870911841998</v>
      </c>
      <c r="N775">
        <v>2.0360656247014601</v>
      </c>
      <c r="O775">
        <v>1.2393442932965399</v>
      </c>
      <c r="P775">
        <v>0.32247557003257299</v>
      </c>
      <c r="Q775">
        <v>0.71000854999999996</v>
      </c>
      <c r="U775">
        <v>4.07213124940293</v>
      </c>
      <c r="V775">
        <v>3.7879524801060001</v>
      </c>
      <c r="X775">
        <v>4.4699077606201101</v>
      </c>
    </row>
    <row r="776" spans="1:24" x14ac:dyDescent="0.45">
      <c r="A776">
        <v>1999</v>
      </c>
      <c r="B776" t="s">
        <v>199</v>
      </c>
      <c r="C776" t="s">
        <v>88</v>
      </c>
      <c r="D776">
        <v>18</v>
      </c>
      <c r="E776">
        <v>5</v>
      </c>
      <c r="F776">
        <v>0</v>
      </c>
      <c r="G776">
        <v>32</v>
      </c>
      <c r="H776">
        <v>32</v>
      </c>
      <c r="I776">
        <f t="shared" si="38"/>
        <v>23</v>
      </c>
      <c r="J776" s="2">
        <f t="shared" si="39"/>
        <v>0.71875</v>
      </c>
      <c r="K776">
        <v>205</v>
      </c>
      <c r="L776" s="1">
        <f t="shared" si="37"/>
        <v>6.40625</v>
      </c>
      <c r="M776">
        <v>7.0682926829268196</v>
      </c>
      <c r="N776">
        <v>3.33658536585365</v>
      </c>
      <c r="O776">
        <v>1.0536585365853599</v>
      </c>
      <c r="P776">
        <v>0.27288135593220297</v>
      </c>
      <c r="Q776">
        <v>0.72952218000000002</v>
      </c>
      <c r="U776">
        <v>3.9512195121951201</v>
      </c>
      <c r="V776">
        <v>4.2997077616249602</v>
      </c>
      <c r="X776">
        <v>3.7854485511779701</v>
      </c>
    </row>
    <row r="777" spans="1:24" x14ac:dyDescent="0.45">
      <c r="A777">
        <v>1999</v>
      </c>
      <c r="B777" t="s">
        <v>263</v>
      </c>
      <c r="C777" t="s">
        <v>221</v>
      </c>
      <c r="D777">
        <v>12</v>
      </c>
      <c r="E777">
        <v>11</v>
      </c>
      <c r="F777">
        <v>0</v>
      </c>
      <c r="G777">
        <v>33</v>
      </c>
      <c r="H777">
        <v>33</v>
      </c>
      <c r="I777">
        <f t="shared" si="38"/>
        <v>23</v>
      </c>
      <c r="J777" s="2">
        <f t="shared" si="39"/>
        <v>0.69696969696969702</v>
      </c>
      <c r="K777">
        <v>213.1</v>
      </c>
      <c r="L777" s="1">
        <f t="shared" si="37"/>
        <v>6.4575757575757571</v>
      </c>
      <c r="M777">
        <v>8.4375002011656797</v>
      </c>
      <c r="N777">
        <v>3.9656250945478702</v>
      </c>
      <c r="O777">
        <v>0.97031252313405303</v>
      </c>
      <c r="P777">
        <v>0.29591836734693799</v>
      </c>
      <c r="Q777">
        <v>0.68215892</v>
      </c>
      <c r="U777">
        <v>4.4296876056119796</v>
      </c>
      <c r="V777">
        <v>4.0947916259989103</v>
      </c>
      <c r="X777">
        <v>4.44846487045288</v>
      </c>
    </row>
    <row r="778" spans="1:24" x14ac:dyDescent="0.45">
      <c r="A778">
        <v>1999</v>
      </c>
      <c r="B778" t="s">
        <v>317</v>
      </c>
      <c r="C778" t="s">
        <v>88</v>
      </c>
      <c r="D778">
        <v>17</v>
      </c>
      <c r="E778">
        <v>11</v>
      </c>
      <c r="F778">
        <v>0</v>
      </c>
      <c r="G778">
        <v>32</v>
      </c>
      <c r="H778">
        <v>32</v>
      </c>
      <c r="I778">
        <f t="shared" si="38"/>
        <v>28</v>
      </c>
      <c r="J778" s="2">
        <f t="shared" si="39"/>
        <v>0.875</v>
      </c>
      <c r="K778">
        <v>201</v>
      </c>
      <c r="L778" s="1">
        <f t="shared" si="37"/>
        <v>6.28125</v>
      </c>
      <c r="M778">
        <v>5.59701450047928</v>
      </c>
      <c r="N778">
        <v>2.5970147282223799</v>
      </c>
      <c r="O778">
        <v>1.1194029000958501</v>
      </c>
      <c r="P778">
        <v>0.31531531531531498</v>
      </c>
      <c r="Q778">
        <v>0.68939393999999998</v>
      </c>
      <c r="U778">
        <v>4.8358205284141</v>
      </c>
      <c r="V778">
        <v>4.4622122112021296</v>
      </c>
      <c r="X778">
        <v>3.36506915092468</v>
      </c>
    </row>
    <row r="779" spans="1:24" x14ac:dyDescent="0.45">
      <c r="A779">
        <v>1999</v>
      </c>
      <c r="B779" t="s">
        <v>224</v>
      </c>
      <c r="C779" t="s">
        <v>49</v>
      </c>
      <c r="D779">
        <v>22</v>
      </c>
      <c r="E779">
        <v>4</v>
      </c>
      <c r="F779">
        <v>0</v>
      </c>
      <c r="G779">
        <v>34</v>
      </c>
      <c r="H779">
        <v>34</v>
      </c>
      <c r="I779">
        <f t="shared" si="38"/>
        <v>26</v>
      </c>
      <c r="J779" s="2">
        <f t="shared" si="39"/>
        <v>0.76470588235294112</v>
      </c>
      <c r="K779">
        <v>239</v>
      </c>
      <c r="L779" s="1">
        <f t="shared" si="37"/>
        <v>7.0294117647058822</v>
      </c>
      <c r="M779">
        <v>6.6652719665271896</v>
      </c>
      <c r="N779">
        <v>3.8033472803347199</v>
      </c>
      <c r="O779">
        <v>0.45188284518828398</v>
      </c>
      <c r="P779">
        <v>0.283625730994152</v>
      </c>
      <c r="Q779">
        <v>0.76558265999999997</v>
      </c>
      <c r="U779">
        <v>2.8995815899581499</v>
      </c>
      <c r="V779">
        <v>3.6359461532975801</v>
      </c>
      <c r="X779">
        <v>4.9207892417907697</v>
      </c>
    </row>
    <row r="780" spans="1:24" x14ac:dyDescent="0.45">
      <c r="A780">
        <v>1999</v>
      </c>
      <c r="B780" t="s">
        <v>318</v>
      </c>
      <c r="C780" t="s">
        <v>47</v>
      </c>
      <c r="D780">
        <v>5</v>
      </c>
      <c r="E780">
        <v>13</v>
      </c>
      <c r="F780">
        <v>0</v>
      </c>
      <c r="G780">
        <v>28</v>
      </c>
      <c r="H780">
        <v>28</v>
      </c>
      <c r="I780">
        <f t="shared" si="38"/>
        <v>18</v>
      </c>
      <c r="J780" s="2">
        <f t="shared" si="39"/>
        <v>0.6428571428571429</v>
      </c>
      <c r="K780">
        <v>161</v>
      </c>
      <c r="L780" s="1">
        <f t="shared" si="37"/>
        <v>5.75</v>
      </c>
      <c r="M780">
        <v>6.2049689440993703</v>
      </c>
      <c r="N780">
        <v>3.8012422360248399</v>
      </c>
      <c r="O780">
        <v>0.894409937888198</v>
      </c>
      <c r="P780">
        <v>0.29980276134122202</v>
      </c>
      <c r="Q780">
        <v>0.60997329</v>
      </c>
      <c r="U780">
        <v>5.7018633540372603</v>
      </c>
      <c r="V780">
        <v>4.5189472707902398</v>
      </c>
      <c r="X780">
        <v>2.3281764984130802</v>
      </c>
    </row>
    <row r="781" spans="1:24" x14ac:dyDescent="0.45">
      <c r="A781">
        <v>1999</v>
      </c>
      <c r="B781" t="s">
        <v>201</v>
      </c>
      <c r="C781" t="s">
        <v>49</v>
      </c>
      <c r="D781">
        <v>21</v>
      </c>
      <c r="E781">
        <v>10</v>
      </c>
      <c r="F781">
        <v>0</v>
      </c>
      <c r="G781">
        <v>35</v>
      </c>
      <c r="H781">
        <v>35</v>
      </c>
      <c r="I781">
        <f t="shared" si="38"/>
        <v>31</v>
      </c>
      <c r="J781" s="2">
        <f t="shared" si="39"/>
        <v>0.88571428571428568</v>
      </c>
      <c r="K781">
        <v>246.1</v>
      </c>
      <c r="L781" s="1">
        <f t="shared" si="37"/>
        <v>7.0314285714285711</v>
      </c>
      <c r="M781">
        <v>6.8322054012146598</v>
      </c>
      <c r="N781">
        <v>1.6075777414622701</v>
      </c>
      <c r="O781">
        <v>1.09607573281518</v>
      </c>
      <c r="P781">
        <v>0.29697766097240402</v>
      </c>
      <c r="Q781">
        <v>0.74615385000000001</v>
      </c>
      <c r="U781">
        <v>3.5805140605296102</v>
      </c>
      <c r="V781">
        <v>3.7590232247681499</v>
      </c>
      <c r="X781">
        <v>4.7075023651123002</v>
      </c>
    </row>
    <row r="782" spans="1:24" x14ac:dyDescent="0.45">
      <c r="A782">
        <v>1999</v>
      </c>
      <c r="B782" t="s">
        <v>299</v>
      </c>
      <c r="C782" t="s">
        <v>79</v>
      </c>
      <c r="D782">
        <v>10</v>
      </c>
      <c r="E782">
        <v>16</v>
      </c>
      <c r="F782">
        <v>0</v>
      </c>
      <c r="G782">
        <v>32</v>
      </c>
      <c r="H782">
        <v>32</v>
      </c>
      <c r="I782">
        <f t="shared" si="38"/>
        <v>26</v>
      </c>
      <c r="J782" s="2">
        <f t="shared" si="39"/>
        <v>0.8125</v>
      </c>
      <c r="K782">
        <v>196.1</v>
      </c>
      <c r="L782" s="1">
        <f t="shared" si="37"/>
        <v>6.1281249999999998</v>
      </c>
      <c r="M782">
        <v>4.8590833177312804</v>
      </c>
      <c r="N782">
        <v>2.7045841108126898</v>
      </c>
      <c r="O782">
        <v>1.00848899047253</v>
      </c>
      <c r="P782">
        <v>0.31127819548872099</v>
      </c>
      <c r="Q782">
        <v>0.67751702999999996</v>
      </c>
      <c r="U782">
        <v>5.0424449523626498</v>
      </c>
      <c r="V782">
        <v>4.5192531203031603</v>
      </c>
      <c r="X782">
        <v>3.3774290084838801</v>
      </c>
    </row>
    <row r="783" spans="1:24" x14ac:dyDescent="0.45">
      <c r="A783">
        <v>1999</v>
      </c>
      <c r="B783" t="s">
        <v>181</v>
      </c>
      <c r="C783" t="s">
        <v>79</v>
      </c>
      <c r="D783">
        <v>9</v>
      </c>
      <c r="E783">
        <v>12</v>
      </c>
      <c r="F783">
        <v>0</v>
      </c>
      <c r="G783">
        <v>29</v>
      </c>
      <c r="H783">
        <v>29</v>
      </c>
      <c r="I783">
        <f t="shared" si="38"/>
        <v>21</v>
      </c>
      <c r="J783" s="2">
        <f t="shared" si="39"/>
        <v>0.72413793103448276</v>
      </c>
      <c r="K783">
        <v>162.19999999999999</v>
      </c>
      <c r="L783" s="1">
        <f t="shared" si="37"/>
        <v>5.5931034482758619</v>
      </c>
      <c r="M783">
        <v>6.25204898483873</v>
      </c>
      <c r="N783">
        <v>3.09836055885813</v>
      </c>
      <c r="O783">
        <v>1.4938524123065999</v>
      </c>
      <c r="P783">
        <v>0.29740518962075801</v>
      </c>
      <c r="Q783">
        <v>0.68655303000000001</v>
      </c>
      <c r="U783">
        <v>5.5881145793691296</v>
      </c>
      <c r="V783">
        <v>5.2486081353248801</v>
      </c>
      <c r="X783">
        <v>1.6131885051727199</v>
      </c>
    </row>
    <row r="784" spans="1:24" x14ac:dyDescent="0.45">
      <c r="A784">
        <v>1999</v>
      </c>
      <c r="B784" t="s">
        <v>319</v>
      </c>
      <c r="C784" t="s">
        <v>79</v>
      </c>
      <c r="D784">
        <v>14</v>
      </c>
      <c r="E784">
        <v>12</v>
      </c>
      <c r="F784">
        <v>0</v>
      </c>
      <c r="G784">
        <v>31</v>
      </c>
      <c r="H784">
        <v>31</v>
      </c>
      <c r="I784">
        <f t="shared" si="38"/>
        <v>26</v>
      </c>
      <c r="J784" s="2">
        <f t="shared" si="39"/>
        <v>0.83870967741935487</v>
      </c>
      <c r="K784">
        <v>191.2</v>
      </c>
      <c r="L784" s="1">
        <f t="shared" si="37"/>
        <v>6.1677419354838703</v>
      </c>
      <c r="M784">
        <v>5.58782593867224</v>
      </c>
      <c r="N784">
        <v>3.2869564345130802</v>
      </c>
      <c r="O784">
        <v>1.1269564918330499</v>
      </c>
      <c r="P784">
        <v>0.29599999999999999</v>
      </c>
      <c r="Q784">
        <v>0.71095571000000002</v>
      </c>
      <c r="U784">
        <v>4.6017390083183196</v>
      </c>
      <c r="V784">
        <v>4.8034192761743899</v>
      </c>
      <c r="X784">
        <v>2.74221563339233</v>
      </c>
    </row>
    <row r="785" spans="1:24" x14ac:dyDescent="0.45">
      <c r="A785">
        <v>1999</v>
      </c>
      <c r="B785" t="s">
        <v>249</v>
      </c>
      <c r="C785" t="s">
        <v>49</v>
      </c>
      <c r="D785">
        <v>16</v>
      </c>
      <c r="E785">
        <v>14</v>
      </c>
      <c r="F785">
        <v>0</v>
      </c>
      <c r="G785">
        <v>35</v>
      </c>
      <c r="H785">
        <v>35</v>
      </c>
      <c r="I785">
        <f t="shared" si="38"/>
        <v>30</v>
      </c>
      <c r="J785" s="2">
        <f t="shared" si="39"/>
        <v>0.8571428571428571</v>
      </c>
      <c r="K785">
        <v>231.2</v>
      </c>
      <c r="L785" s="1">
        <f t="shared" si="37"/>
        <v>6.605714285714285</v>
      </c>
      <c r="M785">
        <v>7.6532372420444101</v>
      </c>
      <c r="N785">
        <v>1.43741004038397</v>
      </c>
      <c r="O785">
        <v>0.893525160238687</v>
      </c>
      <c r="P785">
        <v>0.32198581560283601</v>
      </c>
      <c r="Q785">
        <v>0.70367475000000002</v>
      </c>
      <c r="U785">
        <v>3.84604308102739</v>
      </c>
      <c r="V785">
        <v>3.2158684897769501</v>
      </c>
      <c r="X785">
        <v>5.9666399955749503</v>
      </c>
    </row>
    <row r="786" spans="1:24" x14ac:dyDescent="0.45">
      <c r="A786">
        <v>1999</v>
      </c>
      <c r="B786" t="s">
        <v>52</v>
      </c>
      <c r="C786" t="s">
        <v>67</v>
      </c>
      <c r="D786">
        <v>15</v>
      </c>
      <c r="E786">
        <v>11</v>
      </c>
      <c r="F786">
        <v>0</v>
      </c>
      <c r="G786">
        <v>32</v>
      </c>
      <c r="H786">
        <v>32</v>
      </c>
      <c r="I786">
        <f t="shared" si="38"/>
        <v>26</v>
      </c>
      <c r="J786" s="2">
        <f t="shared" si="39"/>
        <v>0.8125</v>
      </c>
      <c r="K786">
        <v>199.2</v>
      </c>
      <c r="L786" s="1">
        <f t="shared" si="37"/>
        <v>6.2249999999999996</v>
      </c>
      <c r="M786">
        <v>4.7779627852692697</v>
      </c>
      <c r="N786">
        <v>3.1552584431023498</v>
      </c>
      <c r="O786">
        <v>1.53255410093542</v>
      </c>
      <c r="P786">
        <v>0.26511627906976698</v>
      </c>
      <c r="Q786">
        <v>0.70785597</v>
      </c>
      <c r="U786">
        <v>4.5976623028062802</v>
      </c>
      <c r="V786">
        <v>5.5929523500141798</v>
      </c>
      <c r="X786">
        <v>0.452620148658752</v>
      </c>
    </row>
    <row r="787" spans="1:24" x14ac:dyDescent="0.45">
      <c r="A787">
        <v>1999</v>
      </c>
      <c r="B787" t="s">
        <v>53</v>
      </c>
      <c r="C787" t="s">
        <v>75</v>
      </c>
      <c r="D787">
        <v>10</v>
      </c>
      <c r="E787">
        <v>12</v>
      </c>
      <c r="F787">
        <v>0</v>
      </c>
      <c r="G787">
        <v>32</v>
      </c>
      <c r="H787">
        <v>32</v>
      </c>
      <c r="I787">
        <f t="shared" si="38"/>
        <v>22</v>
      </c>
      <c r="J787" s="2">
        <f t="shared" si="39"/>
        <v>0.6875</v>
      </c>
      <c r="K787">
        <v>208.2</v>
      </c>
      <c r="L787" s="1">
        <f t="shared" si="37"/>
        <v>6.5062499999999996</v>
      </c>
      <c r="M787">
        <v>4.4424922293515996</v>
      </c>
      <c r="N787">
        <v>2.6741215361145501</v>
      </c>
      <c r="O787">
        <v>1.2076677905033399</v>
      </c>
      <c r="P787">
        <v>0.28075253256150501</v>
      </c>
      <c r="Q787">
        <v>0.70217918000000001</v>
      </c>
      <c r="U787">
        <v>4.5287542143875497</v>
      </c>
      <c r="V787">
        <v>4.82554747629346</v>
      </c>
      <c r="X787">
        <v>2.82040238380432</v>
      </c>
    </row>
    <row r="788" spans="1:24" x14ac:dyDescent="0.45">
      <c r="A788">
        <v>1999</v>
      </c>
      <c r="B788" t="s">
        <v>265</v>
      </c>
      <c r="C788" t="s">
        <v>73</v>
      </c>
      <c r="D788">
        <v>14</v>
      </c>
      <c r="E788">
        <v>10</v>
      </c>
      <c r="F788">
        <v>0</v>
      </c>
      <c r="G788">
        <v>31</v>
      </c>
      <c r="H788">
        <v>31</v>
      </c>
      <c r="I788">
        <f t="shared" si="38"/>
        <v>24</v>
      </c>
      <c r="J788" s="2">
        <f t="shared" si="39"/>
        <v>0.77419354838709675</v>
      </c>
      <c r="K788">
        <v>206</v>
      </c>
      <c r="L788" s="1">
        <f t="shared" si="37"/>
        <v>6.645161290322581</v>
      </c>
      <c r="M788">
        <v>5.7669898640908599</v>
      </c>
      <c r="N788">
        <v>2.35922312621899</v>
      </c>
      <c r="O788">
        <v>1.13592224595729</v>
      </c>
      <c r="P788">
        <v>0.27682737169517802</v>
      </c>
      <c r="Q788">
        <v>0.74365703999999999</v>
      </c>
      <c r="U788">
        <v>3.8009705922417001</v>
      </c>
      <c r="V788">
        <v>4.3814268262124099</v>
      </c>
      <c r="X788">
        <v>2.70961236953735</v>
      </c>
    </row>
    <row r="789" spans="1:24" x14ac:dyDescent="0.45">
      <c r="A789">
        <v>1999</v>
      </c>
      <c r="B789" t="s">
        <v>250</v>
      </c>
      <c r="C789" t="s">
        <v>33</v>
      </c>
      <c r="D789">
        <v>18</v>
      </c>
      <c r="E789">
        <v>9</v>
      </c>
      <c r="F789">
        <v>0</v>
      </c>
      <c r="G789">
        <v>35</v>
      </c>
      <c r="H789">
        <v>35</v>
      </c>
      <c r="I789">
        <f t="shared" si="38"/>
        <v>27</v>
      </c>
      <c r="J789" s="2">
        <f t="shared" si="39"/>
        <v>0.77142857142857146</v>
      </c>
      <c r="K789">
        <v>252</v>
      </c>
      <c r="L789" s="1">
        <f t="shared" si="37"/>
        <v>7.2</v>
      </c>
      <c r="M789">
        <v>7.8928566649387504</v>
      </c>
      <c r="N789">
        <v>2.1071427295537801</v>
      </c>
      <c r="O789">
        <v>0.67857138748342105</v>
      </c>
      <c r="P789">
        <v>0.26825842696629199</v>
      </c>
      <c r="Q789">
        <v>0.70970328999999999</v>
      </c>
      <c r="U789">
        <v>2.9999998183477601</v>
      </c>
      <c r="V789">
        <v>3.14575886427229</v>
      </c>
      <c r="X789">
        <v>7.3209366798400799</v>
      </c>
    </row>
    <row r="790" spans="1:24" x14ac:dyDescent="0.45">
      <c r="A790">
        <v>1999</v>
      </c>
      <c r="B790" t="s">
        <v>282</v>
      </c>
      <c r="C790" t="s">
        <v>25</v>
      </c>
      <c r="D790">
        <v>16</v>
      </c>
      <c r="E790">
        <v>9</v>
      </c>
      <c r="F790">
        <v>0</v>
      </c>
      <c r="G790">
        <v>32</v>
      </c>
      <c r="H790">
        <v>32</v>
      </c>
      <c r="I790">
        <f t="shared" si="38"/>
        <v>25</v>
      </c>
      <c r="J790" s="2">
        <f t="shared" si="39"/>
        <v>0.78125</v>
      </c>
      <c r="K790">
        <v>214.2</v>
      </c>
      <c r="L790" s="1">
        <f t="shared" si="37"/>
        <v>6.6937499999999996</v>
      </c>
      <c r="M790">
        <v>6.2049687970802596</v>
      </c>
      <c r="N790">
        <v>3.3121117227658101</v>
      </c>
      <c r="O790">
        <v>0.88043476174787505</v>
      </c>
      <c r="P790">
        <v>0.26093749999999999</v>
      </c>
      <c r="Q790">
        <v>0.74407195000000004</v>
      </c>
      <c r="U790">
        <v>3.64751544152691</v>
      </c>
      <c r="V790">
        <v>4.22857457404473</v>
      </c>
      <c r="X790">
        <v>3.67986583709716</v>
      </c>
    </row>
    <row r="791" spans="1:24" x14ac:dyDescent="0.45">
      <c r="A791">
        <v>1999</v>
      </c>
      <c r="B791" t="s">
        <v>301</v>
      </c>
      <c r="C791" t="s">
        <v>33</v>
      </c>
      <c r="D791">
        <v>13</v>
      </c>
      <c r="E791">
        <v>13</v>
      </c>
      <c r="F791">
        <v>0</v>
      </c>
      <c r="G791">
        <v>29</v>
      </c>
      <c r="H791">
        <v>29</v>
      </c>
      <c r="I791">
        <f t="shared" si="38"/>
        <v>26</v>
      </c>
      <c r="J791" s="2">
        <f t="shared" si="39"/>
        <v>0.89655172413793105</v>
      </c>
      <c r="K791">
        <v>177</v>
      </c>
      <c r="L791" s="1">
        <f t="shared" si="37"/>
        <v>6.1034482758620694</v>
      </c>
      <c r="M791">
        <v>7.0169497574585096</v>
      </c>
      <c r="N791">
        <v>3.8644071128032298</v>
      </c>
      <c r="O791">
        <v>1.01694924021137</v>
      </c>
      <c r="P791">
        <v>0.29657794676805999</v>
      </c>
      <c r="Q791">
        <v>0.66666667000000002</v>
      </c>
      <c r="U791">
        <v>4.8305088910040404</v>
      </c>
      <c r="V791">
        <v>4.4502383973619901</v>
      </c>
      <c r="X791">
        <v>2.4590778350829998</v>
      </c>
    </row>
    <row r="792" spans="1:24" x14ac:dyDescent="0.45">
      <c r="A792">
        <v>1999</v>
      </c>
      <c r="B792" t="s">
        <v>251</v>
      </c>
      <c r="C792" t="s">
        <v>54</v>
      </c>
      <c r="D792">
        <v>12</v>
      </c>
      <c r="E792">
        <v>8</v>
      </c>
      <c r="F792">
        <v>0</v>
      </c>
      <c r="G792">
        <v>28</v>
      </c>
      <c r="H792">
        <v>28</v>
      </c>
      <c r="I792">
        <f t="shared" si="38"/>
        <v>20</v>
      </c>
      <c r="J792" s="2">
        <f t="shared" si="39"/>
        <v>0.7142857142857143</v>
      </c>
      <c r="K792">
        <v>176.1</v>
      </c>
      <c r="L792" s="1">
        <f t="shared" si="37"/>
        <v>6.2892857142857137</v>
      </c>
      <c r="M792">
        <v>8.2173908302932492</v>
      </c>
      <c r="N792">
        <v>3.9810961786513901</v>
      </c>
      <c r="O792">
        <v>1.3780717541485501</v>
      </c>
      <c r="P792">
        <v>0.29317269076305202</v>
      </c>
      <c r="Q792">
        <v>0.73080480999999997</v>
      </c>
      <c r="U792">
        <v>4.5425328192304297</v>
      </c>
      <c r="V792">
        <v>4.6763870953863496</v>
      </c>
      <c r="X792">
        <v>2.1059043407440101</v>
      </c>
    </row>
    <row r="793" spans="1:24" x14ac:dyDescent="0.45">
      <c r="A793">
        <v>1999</v>
      </c>
      <c r="B793" t="s">
        <v>320</v>
      </c>
      <c r="C793" t="s">
        <v>108</v>
      </c>
      <c r="D793">
        <v>6</v>
      </c>
      <c r="E793">
        <v>14</v>
      </c>
      <c r="F793">
        <v>0</v>
      </c>
      <c r="G793">
        <v>29</v>
      </c>
      <c r="H793">
        <v>29</v>
      </c>
      <c r="I793">
        <f t="shared" si="38"/>
        <v>20</v>
      </c>
      <c r="J793" s="2">
        <f t="shared" si="39"/>
        <v>0.68965517241379315</v>
      </c>
      <c r="K793">
        <v>174.1</v>
      </c>
      <c r="L793" s="1">
        <f t="shared" si="37"/>
        <v>6.0034482758620689</v>
      </c>
      <c r="M793">
        <v>3.87189337728798</v>
      </c>
      <c r="N793">
        <v>2.9426389667388699</v>
      </c>
      <c r="O793">
        <v>1.0325049006101299</v>
      </c>
      <c r="P793">
        <v>0.31</v>
      </c>
      <c r="Q793">
        <v>0.68049793000000003</v>
      </c>
      <c r="U793">
        <v>4.9560235229286196</v>
      </c>
      <c r="V793">
        <v>4.8489594657685302</v>
      </c>
      <c r="X793">
        <v>1.6317354440689</v>
      </c>
    </row>
    <row r="794" spans="1:24" x14ac:dyDescent="0.45">
      <c r="A794">
        <v>1999</v>
      </c>
      <c r="B794" t="s">
        <v>321</v>
      </c>
      <c r="C794" t="s">
        <v>115</v>
      </c>
      <c r="D794">
        <v>10</v>
      </c>
      <c r="E794">
        <v>14</v>
      </c>
      <c r="F794">
        <v>0</v>
      </c>
      <c r="G794">
        <v>33</v>
      </c>
      <c r="H794">
        <v>33</v>
      </c>
      <c r="I794">
        <f t="shared" si="38"/>
        <v>24</v>
      </c>
      <c r="J794" s="2">
        <f t="shared" si="39"/>
        <v>0.72727272727272729</v>
      </c>
      <c r="K794">
        <v>174.1</v>
      </c>
      <c r="L794" s="1">
        <f t="shared" si="37"/>
        <v>5.2757575757575754</v>
      </c>
      <c r="M794">
        <v>5.3174002381421603</v>
      </c>
      <c r="N794">
        <v>3.0975147018303799</v>
      </c>
      <c r="O794">
        <v>1.49713210588468</v>
      </c>
      <c r="P794">
        <v>0.34262295081967198</v>
      </c>
      <c r="Q794">
        <v>0.63080495000000003</v>
      </c>
      <c r="U794">
        <v>6.6596566089353297</v>
      </c>
      <c r="V794">
        <v>5.1644470742883</v>
      </c>
      <c r="X794">
        <v>1.39572513103485</v>
      </c>
    </row>
    <row r="795" spans="1:24" x14ac:dyDescent="0.45">
      <c r="A795">
        <v>1999</v>
      </c>
      <c r="B795" t="s">
        <v>202</v>
      </c>
      <c r="C795" t="s">
        <v>115</v>
      </c>
      <c r="D795">
        <v>7</v>
      </c>
      <c r="E795">
        <v>11</v>
      </c>
      <c r="F795">
        <v>0</v>
      </c>
      <c r="G795">
        <v>34</v>
      </c>
      <c r="H795">
        <v>34</v>
      </c>
      <c r="I795">
        <f t="shared" si="38"/>
        <v>18</v>
      </c>
      <c r="J795" s="2">
        <f t="shared" si="39"/>
        <v>0.52941176470588236</v>
      </c>
      <c r="K795">
        <v>206.1</v>
      </c>
      <c r="L795" s="1">
        <f t="shared" si="37"/>
        <v>6.0617647058823527</v>
      </c>
      <c r="M795">
        <v>7.10985477946328</v>
      </c>
      <c r="N795">
        <v>2.7479806816330399</v>
      </c>
      <c r="O795">
        <v>1.22132474739246</v>
      </c>
      <c r="P795">
        <v>0.26955074875207902</v>
      </c>
      <c r="Q795">
        <v>0.66881919000000001</v>
      </c>
      <c r="U795">
        <v>4.4927303207651397</v>
      </c>
      <c r="V795">
        <v>4.2776344220749696</v>
      </c>
      <c r="X795">
        <v>3.5570259094238201</v>
      </c>
    </row>
    <row r="796" spans="1:24" x14ac:dyDescent="0.45">
      <c r="A796">
        <v>1999</v>
      </c>
      <c r="B796" t="s">
        <v>182</v>
      </c>
      <c r="C796" t="s">
        <v>115</v>
      </c>
      <c r="D796">
        <v>12</v>
      </c>
      <c r="E796">
        <v>14</v>
      </c>
      <c r="F796">
        <v>0</v>
      </c>
      <c r="G796">
        <v>33</v>
      </c>
      <c r="H796">
        <v>33</v>
      </c>
      <c r="I796">
        <f t="shared" si="38"/>
        <v>26</v>
      </c>
      <c r="J796" s="2">
        <f t="shared" si="39"/>
        <v>0.78787878787878785</v>
      </c>
      <c r="K796">
        <v>218.2</v>
      </c>
      <c r="L796" s="1">
        <f t="shared" si="37"/>
        <v>6.6121212121212114</v>
      </c>
      <c r="M796">
        <v>4.9801828109884703</v>
      </c>
      <c r="N796">
        <v>1.8109755676321699</v>
      </c>
      <c r="O796">
        <v>1.1524389975841101</v>
      </c>
      <c r="P796">
        <v>0.294692737430167</v>
      </c>
      <c r="Q796">
        <v>0.76388889000000004</v>
      </c>
      <c r="U796">
        <v>3.74542674214835</v>
      </c>
      <c r="V796">
        <v>4.3091589537991499</v>
      </c>
      <c r="X796">
        <v>3.69678330421447</v>
      </c>
    </row>
    <row r="797" spans="1:24" x14ac:dyDescent="0.45">
      <c r="A797">
        <v>1999</v>
      </c>
      <c r="B797" t="s">
        <v>302</v>
      </c>
      <c r="C797" t="s">
        <v>58</v>
      </c>
      <c r="D797">
        <v>12</v>
      </c>
      <c r="E797">
        <v>8</v>
      </c>
      <c r="F797">
        <v>0</v>
      </c>
      <c r="G797">
        <v>29</v>
      </c>
      <c r="H797">
        <v>29</v>
      </c>
      <c r="I797">
        <f t="shared" si="38"/>
        <v>20</v>
      </c>
      <c r="J797" s="2">
        <f t="shared" si="39"/>
        <v>0.68965517241379315</v>
      </c>
      <c r="K797">
        <v>170</v>
      </c>
      <c r="L797" s="1">
        <f t="shared" si="37"/>
        <v>5.8620689655172411</v>
      </c>
      <c r="M797">
        <v>5.5058823529411702</v>
      </c>
      <c r="N797">
        <v>2.96470588235294</v>
      </c>
      <c r="O797">
        <v>1.27058823529411</v>
      </c>
      <c r="P797">
        <v>0.27131782945736399</v>
      </c>
      <c r="Q797">
        <v>0.75235110000000005</v>
      </c>
      <c r="U797">
        <v>4.23529411764705</v>
      </c>
      <c r="V797">
        <v>4.8220893972060201</v>
      </c>
      <c r="X797">
        <v>1.50425660610198</v>
      </c>
    </row>
    <row r="798" spans="1:24" x14ac:dyDescent="0.45">
      <c r="A798">
        <v>1999</v>
      </c>
      <c r="B798" t="s">
        <v>206</v>
      </c>
      <c r="C798" t="s">
        <v>62</v>
      </c>
      <c r="D798">
        <v>14</v>
      </c>
      <c r="E798">
        <v>10</v>
      </c>
      <c r="F798">
        <v>0</v>
      </c>
      <c r="G798">
        <v>30</v>
      </c>
      <c r="H798">
        <v>30</v>
      </c>
      <c r="I798">
        <f t="shared" si="38"/>
        <v>24</v>
      </c>
      <c r="J798" s="2">
        <f t="shared" si="39"/>
        <v>0.8</v>
      </c>
      <c r="K798">
        <v>187.2</v>
      </c>
      <c r="L798" s="1">
        <f t="shared" si="37"/>
        <v>6.2399999999999993</v>
      </c>
      <c r="M798">
        <v>7.8170512979063203</v>
      </c>
      <c r="N798">
        <v>4.3161632933225098</v>
      </c>
      <c r="O798">
        <v>0.95914739851611397</v>
      </c>
      <c r="P798">
        <v>0.30555555555555503</v>
      </c>
      <c r="Q798">
        <v>0.71484375</v>
      </c>
      <c r="U798">
        <v>4.6039075128773401</v>
      </c>
      <c r="V798">
        <v>4.3647599311840501</v>
      </c>
      <c r="X798">
        <v>3.16480493545532</v>
      </c>
    </row>
    <row r="799" spans="1:24" x14ac:dyDescent="0.45">
      <c r="A799">
        <v>1999</v>
      </c>
      <c r="B799" t="s">
        <v>183</v>
      </c>
      <c r="C799" t="s">
        <v>62</v>
      </c>
      <c r="D799">
        <v>17</v>
      </c>
      <c r="E799">
        <v>9</v>
      </c>
      <c r="F799">
        <v>0</v>
      </c>
      <c r="G799">
        <v>33</v>
      </c>
      <c r="H799">
        <v>33</v>
      </c>
      <c r="I799">
        <f t="shared" si="38"/>
        <v>26</v>
      </c>
      <c r="J799" s="2">
        <f t="shared" si="39"/>
        <v>0.78787878787878785</v>
      </c>
      <c r="K799">
        <v>214.1</v>
      </c>
      <c r="L799" s="1">
        <f t="shared" si="37"/>
        <v>6.4878787878787874</v>
      </c>
      <c r="M799">
        <v>6.5925346793340696</v>
      </c>
      <c r="N799">
        <v>3.65318800701951</v>
      </c>
      <c r="O799">
        <v>1.0077760019364099</v>
      </c>
      <c r="P799">
        <v>0.25709779179810699</v>
      </c>
      <c r="Q799">
        <v>0.70048308999999997</v>
      </c>
      <c r="U799">
        <v>4.1150853412403698</v>
      </c>
      <c r="V799">
        <v>4.4542272908106302</v>
      </c>
      <c r="X799">
        <v>3.4106249809265101</v>
      </c>
    </row>
    <row r="800" spans="1:24" x14ac:dyDescent="0.45">
      <c r="A800">
        <v>1999</v>
      </c>
      <c r="B800" t="s">
        <v>322</v>
      </c>
      <c r="C800" t="s">
        <v>73</v>
      </c>
      <c r="D800">
        <v>12</v>
      </c>
      <c r="E800">
        <v>14</v>
      </c>
      <c r="F800">
        <v>0</v>
      </c>
      <c r="G800">
        <v>33</v>
      </c>
      <c r="H800">
        <v>33</v>
      </c>
      <c r="I800">
        <f t="shared" si="38"/>
        <v>26</v>
      </c>
      <c r="J800" s="2">
        <f t="shared" si="39"/>
        <v>0.78787878787878785</v>
      </c>
      <c r="K800">
        <v>205.2</v>
      </c>
      <c r="L800" s="1">
        <f t="shared" si="37"/>
        <v>6.2181818181818178</v>
      </c>
      <c r="M800">
        <v>8.4894649440211403</v>
      </c>
      <c r="N800">
        <v>3.3257697718845698</v>
      </c>
      <c r="O800">
        <v>1.2690437287454199</v>
      </c>
      <c r="P800">
        <v>0.29421768707482898</v>
      </c>
      <c r="Q800">
        <v>0.75907590999999996</v>
      </c>
      <c r="U800">
        <v>4.1134520862782802</v>
      </c>
      <c r="V800">
        <v>4.2618929730843096</v>
      </c>
      <c r="X800">
        <v>2.97619605064392</v>
      </c>
    </row>
    <row r="801" spans="1:24" x14ac:dyDescent="0.45">
      <c r="A801">
        <v>1999</v>
      </c>
      <c r="B801" t="s">
        <v>61</v>
      </c>
      <c r="C801" t="s">
        <v>95</v>
      </c>
      <c r="D801">
        <v>18</v>
      </c>
      <c r="E801">
        <v>7</v>
      </c>
      <c r="F801">
        <v>0</v>
      </c>
      <c r="G801">
        <v>31</v>
      </c>
      <c r="H801">
        <v>31</v>
      </c>
      <c r="I801">
        <f t="shared" si="38"/>
        <v>25</v>
      </c>
      <c r="J801" s="2">
        <f t="shared" si="39"/>
        <v>0.80645161290322576</v>
      </c>
      <c r="K801">
        <v>203.1</v>
      </c>
      <c r="L801" s="1">
        <f t="shared" si="37"/>
        <v>6.5516129032258066</v>
      </c>
      <c r="M801">
        <v>7.6131149445359201</v>
      </c>
      <c r="N801">
        <v>2.3016394018364399</v>
      </c>
      <c r="O801">
        <v>0.70819673902659697</v>
      </c>
      <c r="P801">
        <v>0.31780366056572301</v>
      </c>
      <c r="Q801">
        <v>0.72390571999999997</v>
      </c>
      <c r="U801">
        <v>3.4967213989438202</v>
      </c>
      <c r="V801">
        <v>3.2469688600162301</v>
      </c>
      <c r="X801">
        <v>6.0369162559509197</v>
      </c>
    </row>
    <row r="802" spans="1:24" x14ac:dyDescent="0.45">
      <c r="A802">
        <v>1999</v>
      </c>
      <c r="B802" t="s">
        <v>63</v>
      </c>
      <c r="C802" t="s">
        <v>62</v>
      </c>
      <c r="D802">
        <v>14</v>
      </c>
      <c r="E802">
        <v>11</v>
      </c>
      <c r="F802">
        <v>0</v>
      </c>
      <c r="G802">
        <v>31</v>
      </c>
      <c r="H802">
        <v>31</v>
      </c>
      <c r="I802">
        <f t="shared" si="38"/>
        <v>25</v>
      </c>
      <c r="J802" s="2">
        <f t="shared" si="39"/>
        <v>0.80645161290322576</v>
      </c>
      <c r="K802">
        <v>191.2</v>
      </c>
      <c r="L802" s="1">
        <f t="shared" si="37"/>
        <v>6.1677419354838703</v>
      </c>
      <c r="M802">
        <v>5.6817394319876904</v>
      </c>
      <c r="N802">
        <v>4.1791306565859898</v>
      </c>
      <c r="O802">
        <v>0.93913048462606596</v>
      </c>
      <c r="P802">
        <v>0.31715210355987</v>
      </c>
      <c r="Q802">
        <v>0.72499999999999998</v>
      </c>
      <c r="U802">
        <v>4.6956524231303298</v>
      </c>
      <c r="V802">
        <v>4.6677672279776203</v>
      </c>
      <c r="X802">
        <v>2.6197986602783199</v>
      </c>
    </row>
    <row r="803" spans="1:24" x14ac:dyDescent="0.45">
      <c r="A803">
        <v>1999</v>
      </c>
      <c r="B803" t="s">
        <v>207</v>
      </c>
      <c r="C803" t="s">
        <v>44</v>
      </c>
      <c r="D803">
        <v>17</v>
      </c>
      <c r="E803">
        <v>10</v>
      </c>
      <c r="F803">
        <v>0</v>
      </c>
      <c r="G803">
        <v>34</v>
      </c>
      <c r="H803">
        <v>34</v>
      </c>
      <c r="I803">
        <f t="shared" si="38"/>
        <v>27</v>
      </c>
      <c r="J803" s="2">
        <f t="shared" si="39"/>
        <v>0.79411764705882348</v>
      </c>
      <c r="K803">
        <v>231.2</v>
      </c>
      <c r="L803" s="1">
        <f t="shared" si="37"/>
        <v>6.8</v>
      </c>
      <c r="M803">
        <v>6.5654674817538297</v>
      </c>
      <c r="N803">
        <v>2.40863304064341</v>
      </c>
      <c r="O803">
        <v>1.24316544033208</v>
      </c>
      <c r="P803">
        <v>0.29805013927576601</v>
      </c>
      <c r="Q803">
        <v>0.67607726999999995</v>
      </c>
      <c r="U803">
        <v>4.8172660812868298</v>
      </c>
      <c r="V803">
        <v>4.3511202634135397</v>
      </c>
      <c r="X803">
        <v>3.9034736156463601</v>
      </c>
    </row>
    <row r="804" spans="1:24" x14ac:dyDescent="0.45">
      <c r="A804">
        <v>1999</v>
      </c>
      <c r="B804" t="s">
        <v>269</v>
      </c>
      <c r="C804" t="s">
        <v>86</v>
      </c>
      <c r="D804">
        <v>17</v>
      </c>
      <c r="E804">
        <v>11</v>
      </c>
      <c r="F804">
        <v>0</v>
      </c>
      <c r="G804">
        <v>34</v>
      </c>
      <c r="H804">
        <v>34</v>
      </c>
      <c r="I804">
        <f t="shared" si="38"/>
        <v>28</v>
      </c>
      <c r="J804" s="2">
        <f t="shared" si="39"/>
        <v>0.82352941176470584</v>
      </c>
      <c r="K804">
        <v>232</v>
      </c>
      <c r="L804" s="1">
        <f t="shared" si="37"/>
        <v>6.8235294117647056</v>
      </c>
      <c r="M804">
        <v>8.1465511883340191</v>
      </c>
      <c r="N804">
        <v>2.9094825672621498</v>
      </c>
      <c r="O804">
        <v>1.47413783407949</v>
      </c>
      <c r="P804">
        <v>0.32640949554896098</v>
      </c>
      <c r="Q804">
        <v>0.70151306999999996</v>
      </c>
      <c r="U804">
        <v>5.04310311658773</v>
      </c>
      <c r="V804">
        <v>4.5648884917269399</v>
      </c>
      <c r="X804">
        <v>4.1761760711669904</v>
      </c>
    </row>
    <row r="805" spans="1:24" x14ac:dyDescent="0.45">
      <c r="A805">
        <v>1999</v>
      </c>
      <c r="B805" t="s">
        <v>230</v>
      </c>
      <c r="C805" t="s">
        <v>65</v>
      </c>
      <c r="D805">
        <v>11</v>
      </c>
      <c r="E805">
        <v>11</v>
      </c>
      <c r="F805">
        <v>0</v>
      </c>
      <c r="G805">
        <v>32</v>
      </c>
      <c r="H805">
        <v>32</v>
      </c>
      <c r="I805">
        <f t="shared" si="38"/>
        <v>22</v>
      </c>
      <c r="J805" s="2">
        <f t="shared" si="39"/>
        <v>0.6875</v>
      </c>
      <c r="K805">
        <v>203</v>
      </c>
      <c r="L805" s="1">
        <f t="shared" si="37"/>
        <v>6.34375</v>
      </c>
      <c r="M805">
        <v>7.0492605538759596</v>
      </c>
      <c r="N805">
        <v>4.9655168681390398</v>
      </c>
      <c r="O805">
        <v>0.93103441277607002</v>
      </c>
      <c r="P805">
        <v>0.30470016207455403</v>
      </c>
      <c r="Q805">
        <v>0.69116655000000005</v>
      </c>
      <c r="U805">
        <v>4.9211818961020803</v>
      </c>
      <c r="V805">
        <v>4.6412431523448703</v>
      </c>
      <c r="X805">
        <v>2.3572196960449201</v>
      </c>
    </row>
    <row r="806" spans="1:24" x14ac:dyDescent="0.45">
      <c r="A806">
        <v>1999</v>
      </c>
      <c r="B806" t="s">
        <v>231</v>
      </c>
      <c r="C806" t="s">
        <v>58</v>
      </c>
      <c r="D806">
        <v>13</v>
      </c>
      <c r="E806">
        <v>12</v>
      </c>
      <c r="F806">
        <v>0</v>
      </c>
      <c r="G806">
        <v>32</v>
      </c>
      <c r="H806">
        <v>32</v>
      </c>
      <c r="I806">
        <f t="shared" si="38"/>
        <v>25</v>
      </c>
      <c r="J806" s="2">
        <f t="shared" si="39"/>
        <v>0.78125</v>
      </c>
      <c r="K806">
        <v>213</v>
      </c>
      <c r="L806" s="1">
        <f t="shared" si="37"/>
        <v>6.65625</v>
      </c>
      <c r="M806">
        <v>6.8450704225352101</v>
      </c>
      <c r="N806">
        <v>3.9295774647887298</v>
      </c>
      <c r="O806">
        <v>0.80281690140844997</v>
      </c>
      <c r="P806">
        <v>0.296875</v>
      </c>
      <c r="Q806">
        <v>0.71729958000000005</v>
      </c>
      <c r="U806">
        <v>4.2253521126760498</v>
      </c>
      <c r="V806">
        <v>4.2089714739803901</v>
      </c>
      <c r="X806">
        <v>3.2924664020538299</v>
      </c>
    </row>
    <row r="807" spans="1:24" x14ac:dyDescent="0.45">
      <c r="A807">
        <v>1999</v>
      </c>
      <c r="B807" t="s">
        <v>184</v>
      </c>
      <c r="C807" t="s">
        <v>29</v>
      </c>
      <c r="D807">
        <v>8</v>
      </c>
      <c r="E807">
        <v>18</v>
      </c>
      <c r="F807">
        <v>0</v>
      </c>
      <c r="G807">
        <v>34</v>
      </c>
      <c r="H807">
        <v>34</v>
      </c>
      <c r="I807">
        <f t="shared" si="38"/>
        <v>26</v>
      </c>
      <c r="J807" s="2">
        <f t="shared" si="39"/>
        <v>0.76470588235294112</v>
      </c>
      <c r="K807">
        <v>205.2</v>
      </c>
      <c r="L807" s="1">
        <f t="shared" si="37"/>
        <v>6.0352941176470587</v>
      </c>
      <c r="M807">
        <v>6.5202596417869199</v>
      </c>
      <c r="N807">
        <v>2.8006484367406901</v>
      </c>
      <c r="O807">
        <v>1.4003242183703399</v>
      </c>
      <c r="P807">
        <v>0.30030959752321901</v>
      </c>
      <c r="Q807">
        <v>0.64464142000000002</v>
      </c>
      <c r="U807">
        <v>5.5575367416573096</v>
      </c>
      <c r="V807">
        <v>4.6849076644083096</v>
      </c>
      <c r="X807">
        <v>2.5106019973754798</v>
      </c>
    </row>
    <row r="808" spans="1:24" x14ac:dyDescent="0.45">
      <c r="A808">
        <v>1999</v>
      </c>
      <c r="B808" t="s">
        <v>186</v>
      </c>
      <c r="C808" t="s">
        <v>99</v>
      </c>
      <c r="D808">
        <v>11</v>
      </c>
      <c r="E808">
        <v>14</v>
      </c>
      <c r="F808">
        <v>0</v>
      </c>
      <c r="G808">
        <v>31</v>
      </c>
      <c r="H808">
        <v>31</v>
      </c>
      <c r="I808">
        <f t="shared" si="38"/>
        <v>25</v>
      </c>
      <c r="J808" s="2">
        <f t="shared" si="39"/>
        <v>0.80645161290322576</v>
      </c>
      <c r="K808">
        <v>196.2</v>
      </c>
      <c r="L808" s="1">
        <f t="shared" si="37"/>
        <v>6.3290322580645162</v>
      </c>
      <c r="M808">
        <v>6.3610167846416701</v>
      </c>
      <c r="N808">
        <v>3.7983049865126501</v>
      </c>
      <c r="O808">
        <v>0.732203370894005</v>
      </c>
      <c r="P808">
        <v>0.28187919463087202</v>
      </c>
      <c r="Q808">
        <v>0.67039106000000004</v>
      </c>
      <c r="U808">
        <v>4.0728812505979004</v>
      </c>
      <c r="V808">
        <v>4.1355489924364202</v>
      </c>
      <c r="X808">
        <v>3.4225151538848801</v>
      </c>
    </row>
    <row r="809" spans="1:24" x14ac:dyDescent="0.45">
      <c r="A809">
        <v>1999</v>
      </c>
      <c r="B809" t="s">
        <v>303</v>
      </c>
      <c r="C809" t="s">
        <v>108</v>
      </c>
      <c r="D809">
        <v>11</v>
      </c>
      <c r="E809">
        <v>15</v>
      </c>
      <c r="F809">
        <v>0</v>
      </c>
      <c r="G809">
        <v>31</v>
      </c>
      <c r="H809">
        <v>31</v>
      </c>
      <c r="I809">
        <f t="shared" si="38"/>
        <v>26</v>
      </c>
      <c r="J809" s="2">
        <f t="shared" si="39"/>
        <v>0.83870967741935487</v>
      </c>
      <c r="K809">
        <v>178.1</v>
      </c>
      <c r="L809" s="1">
        <f t="shared" si="37"/>
        <v>5.7451612903225806</v>
      </c>
      <c r="M809">
        <v>3.6336452743553398</v>
      </c>
      <c r="N809">
        <v>2.8766358421979699</v>
      </c>
      <c r="O809">
        <v>1.56448615979188</v>
      </c>
      <c r="P809">
        <v>0.29047619047619</v>
      </c>
      <c r="Q809">
        <v>0.68357696000000001</v>
      </c>
      <c r="U809">
        <v>5.60186979796448</v>
      </c>
      <c r="V809">
        <v>5.6291814905700504</v>
      </c>
      <c r="X809">
        <v>0.27592161297798101</v>
      </c>
    </row>
    <row r="810" spans="1:24" x14ac:dyDescent="0.45">
      <c r="A810">
        <v>1999</v>
      </c>
      <c r="B810" t="s">
        <v>289</v>
      </c>
      <c r="C810" t="s">
        <v>37</v>
      </c>
      <c r="D810">
        <v>12</v>
      </c>
      <c r="E810">
        <v>13</v>
      </c>
      <c r="F810">
        <v>0</v>
      </c>
      <c r="G810">
        <v>33</v>
      </c>
      <c r="H810">
        <v>33</v>
      </c>
      <c r="I810">
        <f t="shared" si="38"/>
        <v>25</v>
      </c>
      <c r="J810" s="2">
        <f t="shared" si="39"/>
        <v>0.75757575757575757</v>
      </c>
      <c r="K810">
        <v>196.2</v>
      </c>
      <c r="L810" s="1">
        <f t="shared" si="37"/>
        <v>5.9454545454545453</v>
      </c>
      <c r="M810">
        <v>5.49152528170504</v>
      </c>
      <c r="N810">
        <v>3.6610168544700201</v>
      </c>
      <c r="O810">
        <v>1.55593216314976</v>
      </c>
      <c r="P810">
        <v>0.28412698412698401</v>
      </c>
      <c r="Q810">
        <v>0.72900158000000004</v>
      </c>
      <c r="U810">
        <v>5.0338981748962803</v>
      </c>
      <c r="V810">
        <v>5.4880913303378502</v>
      </c>
      <c r="X810">
        <v>1.23095750808715</v>
      </c>
    </row>
    <row r="811" spans="1:24" x14ac:dyDescent="0.45">
      <c r="A811">
        <v>1999</v>
      </c>
      <c r="B811" t="s">
        <v>187</v>
      </c>
      <c r="C811" t="s">
        <v>121</v>
      </c>
      <c r="D811">
        <v>17</v>
      </c>
      <c r="E811">
        <v>8</v>
      </c>
      <c r="F811">
        <v>0</v>
      </c>
      <c r="G811">
        <v>33</v>
      </c>
      <c r="H811">
        <v>33</v>
      </c>
      <c r="I811">
        <f t="shared" si="38"/>
        <v>25</v>
      </c>
      <c r="J811" s="2">
        <f t="shared" si="39"/>
        <v>0.75757575757575757</v>
      </c>
      <c r="K811">
        <v>201.1</v>
      </c>
      <c r="L811" s="1">
        <f t="shared" si="37"/>
        <v>6.0939393939393938</v>
      </c>
      <c r="M811">
        <v>7.5993373643818298</v>
      </c>
      <c r="N811">
        <v>4.0231786046727303</v>
      </c>
      <c r="O811">
        <v>0.80463572093454705</v>
      </c>
      <c r="P811">
        <v>0.31166666666666598</v>
      </c>
      <c r="Q811">
        <v>0.74696211999999995</v>
      </c>
      <c r="U811">
        <v>4.0678805891690999</v>
      </c>
      <c r="V811">
        <v>4.0974302133433298</v>
      </c>
      <c r="X811">
        <v>3.8319308757781898</v>
      </c>
    </row>
    <row r="812" spans="1:24" x14ac:dyDescent="0.45">
      <c r="A812">
        <v>1999</v>
      </c>
      <c r="B812" t="s">
        <v>76</v>
      </c>
      <c r="C812" t="s">
        <v>121</v>
      </c>
      <c r="D812">
        <v>14</v>
      </c>
      <c r="E812">
        <v>8</v>
      </c>
      <c r="F812">
        <v>0</v>
      </c>
      <c r="G812">
        <v>32</v>
      </c>
      <c r="H812">
        <v>32</v>
      </c>
      <c r="I812">
        <f t="shared" si="38"/>
        <v>22</v>
      </c>
      <c r="J812" s="2">
        <f t="shared" si="39"/>
        <v>0.6875</v>
      </c>
      <c r="K812">
        <v>228</v>
      </c>
      <c r="L812" s="1">
        <f t="shared" si="37"/>
        <v>7.125</v>
      </c>
      <c r="M812">
        <v>5.4078947368421</v>
      </c>
      <c r="N812">
        <v>1.8947368421052599</v>
      </c>
      <c r="O812">
        <v>0.90789473684210498</v>
      </c>
      <c r="P812">
        <v>0.29120879120879101</v>
      </c>
      <c r="Q812">
        <v>0.70823711</v>
      </c>
      <c r="U812">
        <v>3.8684210526315699</v>
      </c>
      <c r="V812">
        <v>3.99350322589539</v>
      </c>
      <c r="X812">
        <v>4.6133260726928702</v>
      </c>
    </row>
    <row r="813" spans="1:24" x14ac:dyDescent="0.45">
      <c r="A813">
        <v>1999</v>
      </c>
      <c r="B813" t="s">
        <v>77</v>
      </c>
      <c r="C813" t="s">
        <v>27</v>
      </c>
      <c r="D813">
        <v>8</v>
      </c>
      <c r="E813">
        <v>12</v>
      </c>
      <c r="F813">
        <v>0</v>
      </c>
      <c r="G813">
        <v>30</v>
      </c>
      <c r="H813">
        <v>30</v>
      </c>
      <c r="I813">
        <f t="shared" si="38"/>
        <v>20</v>
      </c>
      <c r="J813" s="2">
        <f t="shared" si="39"/>
        <v>0.66666666666666663</v>
      </c>
      <c r="K813">
        <v>199.2</v>
      </c>
      <c r="L813" s="1">
        <f t="shared" si="37"/>
        <v>6.64</v>
      </c>
      <c r="M813">
        <v>6.49081736866769</v>
      </c>
      <c r="N813">
        <v>3.42570916679683</v>
      </c>
      <c r="O813">
        <v>1.0367277741622001</v>
      </c>
      <c r="P813">
        <v>0.31825273010920402</v>
      </c>
      <c r="Q813">
        <v>0.71480938000000005</v>
      </c>
      <c r="U813">
        <v>4.6427374234220302</v>
      </c>
      <c r="V813">
        <v>4.3608990531837302</v>
      </c>
      <c r="X813">
        <v>2.9190894365310598</v>
      </c>
    </row>
    <row r="814" spans="1:24" x14ac:dyDescent="0.45">
      <c r="A814">
        <v>1999</v>
      </c>
      <c r="B814" t="s">
        <v>234</v>
      </c>
      <c r="C814" t="s">
        <v>65</v>
      </c>
      <c r="D814">
        <v>18</v>
      </c>
      <c r="E814">
        <v>9</v>
      </c>
      <c r="F814">
        <v>0</v>
      </c>
      <c r="G814">
        <v>33</v>
      </c>
      <c r="H814">
        <v>33</v>
      </c>
      <c r="I814">
        <f t="shared" si="38"/>
        <v>27</v>
      </c>
      <c r="J814" s="2">
        <f t="shared" si="39"/>
        <v>0.81818181818181823</v>
      </c>
      <c r="K814">
        <v>207.2</v>
      </c>
      <c r="L814" s="1">
        <f t="shared" si="37"/>
        <v>6.2787878787878784</v>
      </c>
      <c r="M814">
        <v>7.10754396717092</v>
      </c>
      <c r="N814">
        <v>5.4173353408314897</v>
      </c>
      <c r="O814">
        <v>1.0401283854396399</v>
      </c>
      <c r="P814">
        <v>0.27363184079601899</v>
      </c>
      <c r="Q814">
        <v>0.73673184000000003</v>
      </c>
      <c r="U814">
        <v>3.8138040799453701</v>
      </c>
      <c r="V814">
        <v>4.9492633684159104</v>
      </c>
      <c r="X814">
        <v>1.7469896078109699</v>
      </c>
    </row>
    <row r="815" spans="1:24" x14ac:dyDescent="0.45">
      <c r="A815">
        <v>1999</v>
      </c>
      <c r="B815" t="s">
        <v>235</v>
      </c>
      <c r="C815" t="s">
        <v>65</v>
      </c>
      <c r="D815">
        <v>15</v>
      </c>
      <c r="E815">
        <v>10</v>
      </c>
      <c r="F815">
        <v>0</v>
      </c>
      <c r="G815">
        <v>33</v>
      </c>
      <c r="H815">
        <v>33</v>
      </c>
      <c r="I815">
        <f t="shared" si="38"/>
        <v>25</v>
      </c>
      <c r="J815" s="2">
        <f t="shared" si="39"/>
        <v>0.75757575757575757</v>
      </c>
      <c r="K815">
        <v>184.2</v>
      </c>
      <c r="L815" s="1">
        <f t="shared" si="37"/>
        <v>5.5818181818181811</v>
      </c>
      <c r="M815">
        <v>4.5812276891840602</v>
      </c>
      <c r="N815">
        <v>2.6805055628204602</v>
      </c>
      <c r="O815">
        <v>1.3646210137995001</v>
      </c>
      <c r="P815">
        <v>0.30559999999999998</v>
      </c>
      <c r="Q815">
        <v>0.66722972999999997</v>
      </c>
      <c r="U815">
        <v>5.4097475904194798</v>
      </c>
      <c r="V815">
        <v>5.0129155784392898</v>
      </c>
      <c r="X815">
        <v>1.43146955966949</v>
      </c>
    </row>
    <row r="816" spans="1:24" x14ac:dyDescent="0.45">
      <c r="A816">
        <v>1999</v>
      </c>
      <c r="B816" t="s">
        <v>188</v>
      </c>
      <c r="C816" t="s">
        <v>99</v>
      </c>
      <c r="D816">
        <v>13</v>
      </c>
      <c r="E816">
        <v>11</v>
      </c>
      <c r="F816">
        <v>0</v>
      </c>
      <c r="G816">
        <v>33</v>
      </c>
      <c r="H816">
        <v>33</v>
      </c>
      <c r="I816">
        <f t="shared" si="38"/>
        <v>24</v>
      </c>
      <c r="J816" s="2">
        <f t="shared" si="39"/>
        <v>0.72727272727272729</v>
      </c>
      <c r="K816">
        <v>212.2</v>
      </c>
      <c r="L816" s="1">
        <f t="shared" si="37"/>
        <v>6.4303030303030297</v>
      </c>
      <c r="M816">
        <v>6.2633222848231096</v>
      </c>
      <c r="N816">
        <v>3.59717833925651</v>
      </c>
      <c r="O816">
        <v>1.0156738840253601</v>
      </c>
      <c r="P816">
        <v>0.28803545051698598</v>
      </c>
      <c r="Q816">
        <v>0.72055596</v>
      </c>
      <c r="U816">
        <v>4.1896547716046397</v>
      </c>
      <c r="V816">
        <v>4.4504683971953396</v>
      </c>
      <c r="X816">
        <v>2.9715428352355899</v>
      </c>
    </row>
    <row r="817" spans="1:24" x14ac:dyDescent="0.45">
      <c r="A817">
        <v>1999</v>
      </c>
      <c r="B817" t="s">
        <v>307</v>
      </c>
      <c r="C817" t="s">
        <v>25</v>
      </c>
      <c r="D817">
        <v>13</v>
      </c>
      <c r="E817">
        <v>12</v>
      </c>
      <c r="F817">
        <v>0</v>
      </c>
      <c r="G817">
        <v>32</v>
      </c>
      <c r="H817">
        <v>32</v>
      </c>
      <c r="I817">
        <f t="shared" si="38"/>
        <v>25</v>
      </c>
      <c r="J817" s="2">
        <f t="shared" si="39"/>
        <v>0.78125</v>
      </c>
      <c r="K817">
        <v>196.1</v>
      </c>
      <c r="L817" s="1">
        <f t="shared" si="37"/>
        <v>6.1281249999999998</v>
      </c>
      <c r="M817">
        <v>6.3718163082302102</v>
      </c>
      <c r="N817">
        <v>3.7589132178048699</v>
      </c>
      <c r="O817">
        <v>1.51273336814098</v>
      </c>
      <c r="P817">
        <v>0.29193548387096702</v>
      </c>
      <c r="Q817">
        <v>0.72498030000000002</v>
      </c>
      <c r="U817">
        <v>4.81324253499404</v>
      </c>
      <c r="V817">
        <v>5.2170458457471698</v>
      </c>
      <c r="X817">
        <v>1.35308337211608</v>
      </c>
    </row>
    <row r="818" spans="1:24" x14ac:dyDescent="0.45">
      <c r="A818">
        <v>1999</v>
      </c>
      <c r="B818" t="s">
        <v>290</v>
      </c>
      <c r="C818" t="s">
        <v>86</v>
      </c>
      <c r="D818">
        <v>8</v>
      </c>
      <c r="E818">
        <v>13</v>
      </c>
      <c r="F818">
        <v>0</v>
      </c>
      <c r="G818">
        <v>32</v>
      </c>
      <c r="H818">
        <v>32</v>
      </c>
      <c r="I818">
        <f t="shared" si="38"/>
        <v>21</v>
      </c>
      <c r="J818" s="2">
        <f t="shared" si="39"/>
        <v>0.65625</v>
      </c>
      <c r="K818">
        <v>190.2</v>
      </c>
      <c r="L818" s="1">
        <f t="shared" si="37"/>
        <v>5.9437499999999996</v>
      </c>
      <c r="M818">
        <v>5.47552389125969</v>
      </c>
      <c r="N818">
        <v>5.1451043460974599</v>
      </c>
      <c r="O818">
        <v>1.5576921414790501</v>
      </c>
      <c r="P818">
        <v>0.30769230769230699</v>
      </c>
      <c r="Q818">
        <v>0.64669843000000005</v>
      </c>
      <c r="U818">
        <v>6.6083909032444499</v>
      </c>
      <c r="V818">
        <v>5.9765111424205104</v>
      </c>
      <c r="X818">
        <v>0.88745820522308305</v>
      </c>
    </row>
    <row r="819" spans="1:24" x14ac:dyDescent="0.45">
      <c r="A819">
        <v>1999</v>
      </c>
      <c r="B819" t="s">
        <v>151</v>
      </c>
      <c r="C819" t="s">
        <v>73</v>
      </c>
      <c r="D819">
        <v>12</v>
      </c>
      <c r="E819">
        <v>12</v>
      </c>
      <c r="F819">
        <v>0</v>
      </c>
      <c r="G819">
        <v>33</v>
      </c>
      <c r="H819">
        <v>33</v>
      </c>
      <c r="I819">
        <f t="shared" si="38"/>
        <v>24</v>
      </c>
      <c r="J819" s="2">
        <f t="shared" si="39"/>
        <v>0.72727272727272729</v>
      </c>
      <c r="K819">
        <v>208.1</v>
      </c>
      <c r="L819" s="1">
        <f t="shared" si="37"/>
        <v>6.3060606060606057</v>
      </c>
      <c r="M819">
        <v>5.9183997110156303</v>
      </c>
      <c r="N819">
        <v>3.1535998460156298</v>
      </c>
      <c r="O819">
        <v>1.4255999303906199</v>
      </c>
      <c r="P819">
        <v>0.28037383177570002</v>
      </c>
      <c r="Q819">
        <v>0.75268816999999999</v>
      </c>
      <c r="U819">
        <v>4.4063997848437602</v>
      </c>
      <c r="V819">
        <v>4.9578540140258802</v>
      </c>
      <c r="X819">
        <v>1.46257936954498</v>
      </c>
    </row>
    <row r="820" spans="1:24" x14ac:dyDescent="0.45">
      <c r="A820">
        <v>1999</v>
      </c>
      <c r="B820" t="s">
        <v>308</v>
      </c>
      <c r="C820" t="s">
        <v>88</v>
      </c>
      <c r="D820">
        <v>15</v>
      </c>
      <c r="E820">
        <v>9</v>
      </c>
      <c r="F820">
        <v>0</v>
      </c>
      <c r="G820">
        <v>34</v>
      </c>
      <c r="H820">
        <v>34</v>
      </c>
      <c r="I820">
        <f t="shared" si="38"/>
        <v>24</v>
      </c>
      <c r="J820" s="2">
        <f t="shared" si="39"/>
        <v>0.70588235294117652</v>
      </c>
      <c r="K820">
        <v>220</v>
      </c>
      <c r="L820" s="1">
        <f t="shared" si="37"/>
        <v>6.4705882352941178</v>
      </c>
      <c r="M820">
        <v>7.1181818181818102</v>
      </c>
      <c r="N820">
        <v>3.9272727272727201</v>
      </c>
      <c r="O820">
        <v>1.22727272727272</v>
      </c>
      <c r="P820">
        <v>0.286392405063291</v>
      </c>
      <c r="Q820">
        <v>0.73992674000000003</v>
      </c>
      <c r="U820">
        <v>4.2545454545454504</v>
      </c>
      <c r="V820">
        <v>4.7429450121792804</v>
      </c>
      <c r="X820">
        <v>3.0431506633758501</v>
      </c>
    </row>
    <row r="821" spans="1:24" x14ac:dyDescent="0.45">
      <c r="A821">
        <v>1999</v>
      </c>
      <c r="B821" t="s">
        <v>291</v>
      </c>
      <c r="C821" t="s">
        <v>33</v>
      </c>
      <c r="D821">
        <v>13</v>
      </c>
      <c r="E821">
        <v>11</v>
      </c>
      <c r="F821">
        <v>0</v>
      </c>
      <c r="G821">
        <v>33</v>
      </c>
      <c r="H821">
        <v>33</v>
      </c>
      <c r="I821">
        <f t="shared" si="38"/>
        <v>24</v>
      </c>
      <c r="J821" s="2">
        <f t="shared" si="39"/>
        <v>0.72727272727272729</v>
      </c>
      <c r="K821">
        <v>194.1</v>
      </c>
      <c r="L821" s="1">
        <f t="shared" si="37"/>
        <v>5.8818181818181818</v>
      </c>
      <c r="M821">
        <v>8.0583186176323007</v>
      </c>
      <c r="N821">
        <v>4.6312175963403996</v>
      </c>
      <c r="O821">
        <v>1.43567745486552</v>
      </c>
      <c r="P821">
        <v>0.31382978723404198</v>
      </c>
      <c r="Q821">
        <v>0.72505383999999995</v>
      </c>
      <c r="U821">
        <v>5.2332758838646498</v>
      </c>
      <c r="V821">
        <v>5.1767356428074196</v>
      </c>
      <c r="X821">
        <v>1.2368482351303101</v>
      </c>
    </row>
    <row r="822" spans="1:24" x14ac:dyDescent="0.45">
      <c r="A822">
        <v>1999</v>
      </c>
      <c r="B822" t="s">
        <v>78</v>
      </c>
      <c r="C822" t="s">
        <v>27</v>
      </c>
      <c r="D822">
        <v>10</v>
      </c>
      <c r="E822">
        <v>4</v>
      </c>
      <c r="F822">
        <v>0</v>
      </c>
      <c r="G822">
        <v>31</v>
      </c>
      <c r="H822">
        <v>31</v>
      </c>
      <c r="I822">
        <f t="shared" si="38"/>
        <v>14</v>
      </c>
      <c r="J822" s="2">
        <f t="shared" si="39"/>
        <v>0.45161290322580644</v>
      </c>
      <c r="K822">
        <v>195.1</v>
      </c>
      <c r="L822" s="1">
        <f t="shared" si="37"/>
        <v>6.2935483870967737</v>
      </c>
      <c r="M822">
        <v>5.8054606752693596</v>
      </c>
      <c r="N822">
        <v>3.1791808459808402</v>
      </c>
      <c r="O822">
        <v>0.73720135558976096</v>
      </c>
      <c r="P822">
        <v>0.30595813204508798</v>
      </c>
      <c r="Q822">
        <v>0.70406626999999999</v>
      </c>
      <c r="U822">
        <v>4.1928327099167602</v>
      </c>
      <c r="V822">
        <v>4.16798378245735</v>
      </c>
      <c r="X822">
        <v>3.5018242597579898</v>
      </c>
    </row>
    <row r="823" spans="1:24" x14ac:dyDescent="0.45">
      <c r="A823">
        <v>1999</v>
      </c>
      <c r="B823" t="s">
        <v>238</v>
      </c>
      <c r="C823" t="s">
        <v>33</v>
      </c>
      <c r="D823">
        <v>9</v>
      </c>
      <c r="E823">
        <v>14</v>
      </c>
      <c r="F823">
        <v>0</v>
      </c>
      <c r="G823">
        <v>32</v>
      </c>
      <c r="H823">
        <v>32</v>
      </c>
      <c r="I823">
        <f t="shared" si="38"/>
        <v>23</v>
      </c>
      <c r="J823" s="2">
        <f t="shared" si="39"/>
        <v>0.71875</v>
      </c>
      <c r="K823">
        <v>203.1</v>
      </c>
      <c r="L823" s="1">
        <f t="shared" si="37"/>
        <v>6.3468749999999998</v>
      </c>
      <c r="M823">
        <v>6.3295088300369802</v>
      </c>
      <c r="N823">
        <v>2.56721337162339</v>
      </c>
      <c r="O823">
        <v>1.4163935843439399</v>
      </c>
      <c r="P823">
        <v>0.286392405063291</v>
      </c>
      <c r="Q823">
        <v>0.77519380000000004</v>
      </c>
      <c r="U823">
        <v>3.9836069559673302</v>
      </c>
      <c r="V823">
        <v>4.7174608189173597</v>
      </c>
      <c r="X823">
        <v>2.2499573230743399</v>
      </c>
    </row>
    <row r="824" spans="1:24" x14ac:dyDescent="0.45">
      <c r="A824">
        <v>1999</v>
      </c>
      <c r="B824" t="s">
        <v>323</v>
      </c>
      <c r="C824" t="s">
        <v>54</v>
      </c>
      <c r="D824">
        <v>11</v>
      </c>
      <c r="E824">
        <v>8</v>
      </c>
      <c r="F824">
        <v>0</v>
      </c>
      <c r="G824">
        <v>29</v>
      </c>
      <c r="H824">
        <v>29</v>
      </c>
      <c r="I824">
        <f t="shared" si="38"/>
        <v>19</v>
      </c>
      <c r="J824" s="2">
        <f t="shared" si="39"/>
        <v>0.65517241379310343</v>
      </c>
      <c r="K824">
        <v>182.1</v>
      </c>
      <c r="L824" s="1">
        <f t="shared" si="37"/>
        <v>6.2793103448275858</v>
      </c>
      <c r="M824">
        <v>5.8244969328161904</v>
      </c>
      <c r="N824">
        <v>1.7769651659439201</v>
      </c>
      <c r="O824">
        <v>1.13528330046417</v>
      </c>
      <c r="P824">
        <v>0.31795716639209198</v>
      </c>
      <c r="Q824">
        <v>0.69973428000000004</v>
      </c>
      <c r="U824">
        <v>4.5411332018566899</v>
      </c>
      <c r="V824">
        <v>4.1704171165556598</v>
      </c>
      <c r="X824">
        <v>3.1656196117401101</v>
      </c>
    </row>
    <row r="825" spans="1:24" x14ac:dyDescent="0.45">
      <c r="A825">
        <v>1999</v>
      </c>
      <c r="B825" t="s">
        <v>153</v>
      </c>
      <c r="C825" t="s">
        <v>44</v>
      </c>
      <c r="D825">
        <v>14</v>
      </c>
      <c r="E825">
        <v>11</v>
      </c>
      <c r="F825">
        <v>0</v>
      </c>
      <c r="G825">
        <v>30</v>
      </c>
      <c r="H825">
        <v>30</v>
      </c>
      <c r="I825">
        <f t="shared" si="38"/>
        <v>25</v>
      </c>
      <c r="J825" s="2">
        <f t="shared" si="39"/>
        <v>0.83333333333333337</v>
      </c>
      <c r="K825">
        <v>168</v>
      </c>
      <c r="L825" s="1">
        <f t="shared" si="37"/>
        <v>5.6</v>
      </c>
      <c r="M825">
        <v>6.5357136921007299</v>
      </c>
      <c r="N825">
        <v>4.1785710490480099</v>
      </c>
      <c r="O825">
        <v>1.01785705040913</v>
      </c>
      <c r="P825">
        <v>0.33579335793357901</v>
      </c>
      <c r="Q825">
        <v>0.65929877999999997</v>
      </c>
      <c r="U825">
        <v>5.8392851839260604</v>
      </c>
      <c r="V825">
        <v>4.7231396730254396</v>
      </c>
      <c r="X825">
        <v>2.1704971790313698</v>
      </c>
    </row>
    <row r="826" spans="1:24" x14ac:dyDescent="0.45">
      <c r="A826">
        <v>1999</v>
      </c>
      <c r="B826" t="s">
        <v>324</v>
      </c>
      <c r="C826" t="s">
        <v>62</v>
      </c>
      <c r="D826">
        <v>12</v>
      </c>
      <c r="E826">
        <v>9</v>
      </c>
      <c r="F826">
        <v>0</v>
      </c>
      <c r="G826">
        <v>31</v>
      </c>
      <c r="H826">
        <v>31</v>
      </c>
      <c r="I826">
        <f t="shared" si="38"/>
        <v>21</v>
      </c>
      <c r="J826" s="2">
        <f t="shared" si="39"/>
        <v>0.67741935483870963</v>
      </c>
      <c r="K826">
        <v>193.1</v>
      </c>
      <c r="L826" s="1">
        <f t="shared" si="37"/>
        <v>6.2290322580645157</v>
      </c>
      <c r="M826">
        <v>8.2396547388718808</v>
      </c>
      <c r="N826">
        <v>4.18965495196875</v>
      </c>
      <c r="O826">
        <v>0.97758615545937599</v>
      </c>
      <c r="P826">
        <v>0.27083333333333298</v>
      </c>
      <c r="Q826">
        <v>0.76825127000000004</v>
      </c>
      <c r="U826">
        <v>3.44482740495208</v>
      </c>
      <c r="V826">
        <v>4.2821299047390697</v>
      </c>
      <c r="X826">
        <v>3.4319679737090998</v>
      </c>
    </row>
    <row r="827" spans="1:24" x14ac:dyDescent="0.45">
      <c r="A827">
        <v>1999</v>
      </c>
      <c r="B827" t="s">
        <v>325</v>
      </c>
      <c r="C827" t="s">
        <v>86</v>
      </c>
      <c r="D827">
        <v>12</v>
      </c>
      <c r="E827">
        <v>12</v>
      </c>
      <c r="F827">
        <v>0</v>
      </c>
      <c r="G827">
        <v>33</v>
      </c>
      <c r="H827">
        <v>33</v>
      </c>
      <c r="I827">
        <f t="shared" si="38"/>
        <v>24</v>
      </c>
      <c r="J827" s="2">
        <f t="shared" si="39"/>
        <v>0.72727272727272729</v>
      </c>
      <c r="K827">
        <v>197.1</v>
      </c>
      <c r="L827" s="1">
        <f t="shared" si="37"/>
        <v>5.9727272727272727</v>
      </c>
      <c r="M827">
        <v>5.4729731140387496</v>
      </c>
      <c r="N827">
        <v>4.1959460540963702</v>
      </c>
      <c r="O827">
        <v>1.3682432785096801</v>
      </c>
      <c r="P827">
        <v>0.31839258114374003</v>
      </c>
      <c r="Q827">
        <v>0.65333333000000005</v>
      </c>
      <c r="U827">
        <v>6.20270286257725</v>
      </c>
      <c r="V827">
        <v>5.5054757858384997</v>
      </c>
      <c r="X827">
        <v>1.7613874673843299</v>
      </c>
    </row>
    <row r="828" spans="1:24" x14ac:dyDescent="0.45">
      <c r="A828">
        <v>1999</v>
      </c>
      <c r="B828" t="s">
        <v>312</v>
      </c>
      <c r="C828" t="s">
        <v>47</v>
      </c>
      <c r="D828">
        <v>18</v>
      </c>
      <c r="E828">
        <v>7</v>
      </c>
      <c r="F828">
        <v>0</v>
      </c>
      <c r="G828">
        <v>31</v>
      </c>
      <c r="H828">
        <v>31</v>
      </c>
      <c r="I828">
        <f t="shared" si="38"/>
        <v>25</v>
      </c>
      <c r="J828" s="2">
        <f t="shared" si="39"/>
        <v>0.80645161290322576</v>
      </c>
      <c r="K828">
        <v>190.1</v>
      </c>
      <c r="L828" s="1">
        <f t="shared" si="37"/>
        <v>6.1322580645161286</v>
      </c>
      <c r="M828">
        <v>5.8633977048482402</v>
      </c>
      <c r="N828">
        <v>4.20840641718946</v>
      </c>
      <c r="O828">
        <v>0.99299477259526703</v>
      </c>
      <c r="P828">
        <v>0.29139072847682101</v>
      </c>
      <c r="Q828">
        <v>0.76452598999999999</v>
      </c>
      <c r="U828">
        <v>3.9719790903810699</v>
      </c>
      <c r="V828">
        <v>4.7468138659812196</v>
      </c>
      <c r="X828">
        <v>2.3015329837799001</v>
      </c>
    </row>
    <row r="829" spans="1:24" x14ac:dyDescent="0.45">
      <c r="A829">
        <v>1999</v>
      </c>
      <c r="B829" t="s">
        <v>326</v>
      </c>
      <c r="C829" t="s">
        <v>27</v>
      </c>
      <c r="D829">
        <v>11</v>
      </c>
      <c r="E829">
        <v>12</v>
      </c>
      <c r="F829">
        <v>0</v>
      </c>
      <c r="G829">
        <v>33</v>
      </c>
      <c r="H829">
        <v>33</v>
      </c>
      <c r="I829">
        <f t="shared" si="38"/>
        <v>23</v>
      </c>
      <c r="J829" s="2">
        <f t="shared" si="39"/>
        <v>0.69696969696969702</v>
      </c>
      <c r="K829">
        <v>200</v>
      </c>
      <c r="L829" s="1">
        <f t="shared" si="37"/>
        <v>6.0606060606060606</v>
      </c>
      <c r="M829">
        <v>6.9750005321503004</v>
      </c>
      <c r="N829">
        <v>3.87000029525759</v>
      </c>
      <c r="O829">
        <v>1.2600000961303699</v>
      </c>
      <c r="P829">
        <v>0.28087986463620901</v>
      </c>
      <c r="Q829">
        <v>0.76797386000000001</v>
      </c>
      <c r="U829">
        <v>3.7350002849578998</v>
      </c>
      <c r="V829">
        <v>4.75385422668458</v>
      </c>
      <c r="X829">
        <v>2.5439162254333398</v>
      </c>
    </row>
    <row r="830" spans="1:24" x14ac:dyDescent="0.45">
      <c r="A830">
        <v>1999</v>
      </c>
      <c r="B830" t="s">
        <v>327</v>
      </c>
      <c r="C830" t="s">
        <v>71</v>
      </c>
      <c r="D830">
        <v>16</v>
      </c>
      <c r="E830">
        <v>10</v>
      </c>
      <c r="F830">
        <v>0</v>
      </c>
      <c r="G830">
        <v>33</v>
      </c>
      <c r="H830">
        <v>33</v>
      </c>
      <c r="I830">
        <f t="shared" si="38"/>
        <v>26</v>
      </c>
      <c r="J830" s="2">
        <f t="shared" si="39"/>
        <v>0.78787878787878785</v>
      </c>
      <c r="K830">
        <v>198.1</v>
      </c>
      <c r="L830" s="1">
        <f t="shared" si="37"/>
        <v>6.0030303030303029</v>
      </c>
      <c r="M830">
        <v>5.4453778719668096</v>
      </c>
      <c r="N830">
        <v>2.58655448918423</v>
      </c>
      <c r="O830">
        <v>1.13445372332642</v>
      </c>
      <c r="P830">
        <v>0.26357827476038298</v>
      </c>
      <c r="Q830">
        <v>0.76497696000000004</v>
      </c>
      <c r="U830">
        <v>3.6756300635776</v>
      </c>
      <c r="V830">
        <v>4.5002405876282001</v>
      </c>
      <c r="X830">
        <v>2.9266388416290199</v>
      </c>
    </row>
    <row r="831" spans="1:24" x14ac:dyDescent="0.45">
      <c r="A831">
        <v>1999</v>
      </c>
      <c r="B831" t="s">
        <v>313</v>
      </c>
      <c r="C831" t="s">
        <v>105</v>
      </c>
      <c r="D831">
        <v>13</v>
      </c>
      <c r="E831">
        <v>8</v>
      </c>
      <c r="F831">
        <v>0</v>
      </c>
      <c r="G831">
        <v>33</v>
      </c>
      <c r="H831">
        <v>33</v>
      </c>
      <c r="I831">
        <f t="shared" si="38"/>
        <v>21</v>
      </c>
      <c r="J831" s="2">
        <f t="shared" si="39"/>
        <v>0.63636363636363635</v>
      </c>
      <c r="K831">
        <v>200.1</v>
      </c>
      <c r="L831" s="1">
        <f t="shared" si="37"/>
        <v>6.0636363636363635</v>
      </c>
      <c r="M831">
        <v>5.2562397341162201</v>
      </c>
      <c r="N831">
        <v>1.52745428170898</v>
      </c>
      <c r="O831">
        <v>0.98835277051758097</v>
      </c>
      <c r="P831">
        <v>0.30700447093889699</v>
      </c>
      <c r="Q831">
        <v>0.63127089999999997</v>
      </c>
      <c r="U831">
        <v>4.8069884747900504</v>
      </c>
      <c r="V831">
        <v>4.0223732604223601</v>
      </c>
      <c r="X831">
        <v>4.1682429313659597</v>
      </c>
    </row>
    <row r="832" spans="1:24" x14ac:dyDescent="0.45">
      <c r="A832">
        <v>1999</v>
      </c>
      <c r="B832" t="s">
        <v>328</v>
      </c>
      <c r="C832" t="s">
        <v>58</v>
      </c>
      <c r="D832">
        <v>13</v>
      </c>
      <c r="E832">
        <v>12</v>
      </c>
      <c r="F832">
        <v>0</v>
      </c>
      <c r="G832">
        <v>32</v>
      </c>
      <c r="H832">
        <v>32</v>
      </c>
      <c r="I832">
        <f t="shared" si="38"/>
        <v>25</v>
      </c>
      <c r="J832" s="2">
        <f t="shared" si="39"/>
        <v>0.78125</v>
      </c>
      <c r="K832">
        <v>179</v>
      </c>
      <c r="L832" s="1">
        <f t="shared" si="37"/>
        <v>5.59375</v>
      </c>
      <c r="M832">
        <v>4.4748603351955296</v>
      </c>
      <c r="N832">
        <v>3.8715083798882599</v>
      </c>
      <c r="O832">
        <v>0.70391061452513903</v>
      </c>
      <c r="P832">
        <v>0.27521367521367501</v>
      </c>
      <c r="Q832">
        <v>0.70254724999999996</v>
      </c>
      <c r="U832">
        <v>4.5754189944133996</v>
      </c>
      <c r="V832">
        <v>4.63106080699899</v>
      </c>
      <c r="X832">
        <v>1.9447650909423799</v>
      </c>
    </row>
    <row r="833" spans="1:24" x14ac:dyDescent="0.45">
      <c r="A833">
        <v>1999</v>
      </c>
      <c r="B833" t="s">
        <v>329</v>
      </c>
      <c r="C833" t="s">
        <v>54</v>
      </c>
      <c r="D833">
        <v>11</v>
      </c>
      <c r="E833">
        <v>11</v>
      </c>
      <c r="F833">
        <v>0</v>
      </c>
      <c r="G833">
        <v>33</v>
      </c>
      <c r="H833">
        <v>33</v>
      </c>
      <c r="I833">
        <f t="shared" si="38"/>
        <v>22</v>
      </c>
      <c r="J833" s="2">
        <f t="shared" si="39"/>
        <v>0.66666666666666663</v>
      </c>
      <c r="K833">
        <v>197.2</v>
      </c>
      <c r="L833" s="1">
        <f t="shared" si="37"/>
        <v>5.9757575757575756</v>
      </c>
      <c r="M833">
        <v>3.3693087737321101</v>
      </c>
      <c r="N833">
        <v>3.1416527755069699</v>
      </c>
      <c r="O833">
        <v>0.9561551925456</v>
      </c>
      <c r="P833">
        <v>0.315568022440392</v>
      </c>
      <c r="Q833">
        <v>0.68801089999999998</v>
      </c>
      <c r="U833">
        <v>4.7807759627279998</v>
      </c>
      <c r="V833">
        <v>4.9348660001583902</v>
      </c>
      <c r="X833">
        <v>1.8334116935729901</v>
      </c>
    </row>
    <row r="834" spans="1:24" x14ac:dyDescent="0.45">
      <c r="A834">
        <v>1999</v>
      </c>
      <c r="B834" t="s">
        <v>330</v>
      </c>
      <c r="C834" t="s">
        <v>27</v>
      </c>
      <c r="D834">
        <v>15</v>
      </c>
      <c r="E834">
        <v>11</v>
      </c>
      <c r="F834">
        <v>0</v>
      </c>
      <c r="G834">
        <v>32</v>
      </c>
      <c r="H834">
        <v>32</v>
      </c>
      <c r="I834">
        <f t="shared" si="38"/>
        <v>26</v>
      </c>
      <c r="J834" s="2">
        <f t="shared" si="39"/>
        <v>0.8125</v>
      </c>
      <c r="K834">
        <v>205.2</v>
      </c>
      <c r="L834" s="1">
        <f t="shared" si="37"/>
        <v>6.4124999999999996</v>
      </c>
      <c r="M834">
        <v>3.7196112050462302</v>
      </c>
      <c r="N834">
        <v>3.5445706777499302</v>
      </c>
      <c r="O834">
        <v>0.831442504657393</v>
      </c>
      <c r="P834">
        <v>0.286541244573082</v>
      </c>
      <c r="Q834">
        <v>0.72039942999999995</v>
      </c>
      <c r="U834">
        <v>4.1572125232869599</v>
      </c>
      <c r="V834">
        <v>4.8210502967498696</v>
      </c>
      <c r="X834">
        <v>2.65328985452651</v>
      </c>
    </row>
    <row r="835" spans="1:24" x14ac:dyDescent="0.45">
      <c r="A835">
        <v>1999</v>
      </c>
      <c r="B835" t="s">
        <v>331</v>
      </c>
      <c r="C835" t="s">
        <v>75</v>
      </c>
      <c r="D835">
        <v>10</v>
      </c>
      <c r="E835">
        <v>14</v>
      </c>
      <c r="F835">
        <v>0</v>
      </c>
      <c r="G835">
        <v>33</v>
      </c>
      <c r="H835">
        <v>33</v>
      </c>
      <c r="I835">
        <f t="shared" si="38"/>
        <v>24</v>
      </c>
      <c r="J835" s="2">
        <f t="shared" si="39"/>
        <v>0.72727272727272729</v>
      </c>
      <c r="K835">
        <v>208</v>
      </c>
      <c r="L835" s="1">
        <f t="shared" ref="L835:L898" si="40">K835/H835</f>
        <v>6.3030303030303028</v>
      </c>
      <c r="M835">
        <v>6.1009619860254398</v>
      </c>
      <c r="N835">
        <v>3.1153848439278802</v>
      </c>
      <c r="O835">
        <v>1.03846161464262</v>
      </c>
      <c r="P835">
        <v>0.27031250000000001</v>
      </c>
      <c r="Q835">
        <v>0.71131447999999997</v>
      </c>
      <c r="U835">
        <v>3.8509618209664098</v>
      </c>
      <c r="V835">
        <v>4.3886618874482197</v>
      </c>
      <c r="X835">
        <v>3.7480823993682799</v>
      </c>
    </row>
    <row r="836" spans="1:24" x14ac:dyDescent="0.45">
      <c r="A836">
        <v>1999</v>
      </c>
      <c r="B836" t="s">
        <v>315</v>
      </c>
      <c r="C836" t="s">
        <v>37</v>
      </c>
      <c r="D836">
        <v>11</v>
      </c>
      <c r="E836">
        <v>13</v>
      </c>
      <c r="F836">
        <v>0</v>
      </c>
      <c r="G836">
        <v>32</v>
      </c>
      <c r="H836">
        <v>32</v>
      </c>
      <c r="I836">
        <f t="shared" ref="I836:I899" si="41">SUM(D836:E836)</f>
        <v>24</v>
      </c>
      <c r="J836" s="2">
        <f t="shared" ref="J836:J899" si="42">I836/H836</f>
        <v>0.75</v>
      </c>
      <c r="K836">
        <v>209</v>
      </c>
      <c r="L836" s="1">
        <f t="shared" si="40"/>
        <v>6.53125</v>
      </c>
      <c r="M836">
        <v>5.3827747266285897</v>
      </c>
      <c r="N836">
        <v>2.45454527534263</v>
      </c>
      <c r="O836">
        <v>1.0334927475126801</v>
      </c>
      <c r="P836">
        <v>0.30285714285714199</v>
      </c>
      <c r="Q836">
        <v>0.71646341000000002</v>
      </c>
      <c r="U836">
        <v>4.0047843966116696</v>
      </c>
      <c r="V836">
        <v>4.2917487553942602</v>
      </c>
      <c r="X836">
        <v>3.8389308452606201</v>
      </c>
    </row>
    <row r="837" spans="1:24" x14ac:dyDescent="0.45">
      <c r="A837">
        <v>1999</v>
      </c>
      <c r="B837" t="s">
        <v>332</v>
      </c>
      <c r="C837" t="s">
        <v>170</v>
      </c>
      <c r="D837">
        <v>7</v>
      </c>
      <c r="E837">
        <v>15</v>
      </c>
      <c r="F837">
        <v>0</v>
      </c>
      <c r="G837">
        <v>32</v>
      </c>
      <c r="H837">
        <v>32</v>
      </c>
      <c r="I837">
        <f t="shared" si="41"/>
        <v>22</v>
      </c>
      <c r="J837" s="2">
        <f t="shared" si="42"/>
        <v>0.6875</v>
      </c>
      <c r="K837">
        <v>180.1</v>
      </c>
      <c r="L837" s="1">
        <f t="shared" si="40"/>
        <v>5.6281249999999998</v>
      </c>
      <c r="M837">
        <v>6.13863181638414</v>
      </c>
      <c r="N837">
        <v>4.7911272713242097</v>
      </c>
      <c r="O837">
        <v>1.1478742420880901</v>
      </c>
      <c r="P837">
        <v>0.33333333333333298</v>
      </c>
      <c r="Q837">
        <v>0.65046462000000005</v>
      </c>
      <c r="U837">
        <v>5.8391863619263802</v>
      </c>
      <c r="V837">
        <v>5.0747042708701704</v>
      </c>
      <c r="X837">
        <v>1.78940784931182</v>
      </c>
    </row>
    <row r="838" spans="1:24" x14ac:dyDescent="0.45">
      <c r="A838">
        <v>1998</v>
      </c>
      <c r="B838" t="s">
        <v>274</v>
      </c>
      <c r="C838" t="s">
        <v>31</v>
      </c>
      <c r="D838">
        <v>19</v>
      </c>
      <c r="E838">
        <v>11</v>
      </c>
      <c r="F838">
        <v>0</v>
      </c>
      <c r="G838">
        <v>33</v>
      </c>
      <c r="H838">
        <v>33</v>
      </c>
      <c r="I838">
        <f t="shared" si="41"/>
        <v>30</v>
      </c>
      <c r="J838" s="2">
        <f t="shared" si="42"/>
        <v>0.90909090909090906</v>
      </c>
      <c r="K838">
        <v>212.2</v>
      </c>
      <c r="L838" s="1">
        <f t="shared" si="40"/>
        <v>6.4303030303030297</v>
      </c>
      <c r="M838">
        <v>7.06739795009414</v>
      </c>
      <c r="N838">
        <v>3.55485884914915</v>
      </c>
      <c r="O838">
        <v>0.59247647485819099</v>
      </c>
      <c r="P838">
        <v>0.33284023668639001</v>
      </c>
      <c r="Q838">
        <v>0.69532238000000002</v>
      </c>
      <c r="U838">
        <v>4.2319748204156502</v>
      </c>
      <c r="V838">
        <v>3.7927572407951402</v>
      </c>
      <c r="X838">
        <v>4.7024660110473597</v>
      </c>
    </row>
    <row r="839" spans="1:24" x14ac:dyDescent="0.45">
      <c r="A839">
        <v>1998</v>
      </c>
      <c r="B839" t="s">
        <v>240</v>
      </c>
      <c r="C839" t="s">
        <v>25</v>
      </c>
      <c r="D839">
        <v>12</v>
      </c>
      <c r="E839">
        <v>13</v>
      </c>
      <c r="F839">
        <v>0</v>
      </c>
      <c r="G839">
        <v>32</v>
      </c>
      <c r="H839">
        <v>32</v>
      </c>
      <c r="I839">
        <f t="shared" si="41"/>
        <v>25</v>
      </c>
      <c r="J839" s="2">
        <f t="shared" si="42"/>
        <v>0.78125</v>
      </c>
      <c r="K839">
        <v>208</v>
      </c>
      <c r="L839" s="1">
        <f t="shared" si="40"/>
        <v>6.5</v>
      </c>
      <c r="M839">
        <v>4.11057722462707</v>
      </c>
      <c r="N839">
        <v>1.03846161464262</v>
      </c>
      <c r="O839">
        <v>1.6875001237942699</v>
      </c>
      <c r="P839">
        <v>0.26647144948755402</v>
      </c>
      <c r="Q839">
        <v>0.72016460999999998</v>
      </c>
      <c r="U839">
        <v>4.3269233943442797</v>
      </c>
      <c r="V839">
        <v>5.0670369975665697</v>
      </c>
      <c r="X839">
        <v>0.97579592466354304</v>
      </c>
    </row>
    <row r="840" spans="1:24" x14ac:dyDescent="0.45">
      <c r="A840">
        <v>1998</v>
      </c>
      <c r="B840" t="s">
        <v>259</v>
      </c>
      <c r="C840" t="s">
        <v>31</v>
      </c>
      <c r="D840">
        <v>20</v>
      </c>
      <c r="E840">
        <v>7</v>
      </c>
      <c r="F840">
        <v>0</v>
      </c>
      <c r="G840">
        <v>33</v>
      </c>
      <c r="H840">
        <v>33</v>
      </c>
      <c r="I840">
        <f t="shared" si="41"/>
        <v>27</v>
      </c>
      <c r="J840" s="2">
        <f t="shared" si="42"/>
        <v>0.81818181818181823</v>
      </c>
      <c r="K840">
        <v>216.1</v>
      </c>
      <c r="L840" s="1">
        <f t="shared" si="40"/>
        <v>6.5484848484848479</v>
      </c>
      <c r="M840">
        <v>6.82280495597991</v>
      </c>
      <c r="N840">
        <v>3.2449926010148298</v>
      </c>
      <c r="O840">
        <v>1.1232666695820499</v>
      </c>
      <c r="P840">
        <v>0.27914110429447803</v>
      </c>
      <c r="Q840">
        <v>0.71542766000000002</v>
      </c>
      <c r="U840">
        <v>4.4098617398406699</v>
      </c>
      <c r="V840">
        <v>4.3410013522401503</v>
      </c>
      <c r="X840">
        <v>3.4700736999511701</v>
      </c>
    </row>
    <row r="841" spans="1:24" x14ac:dyDescent="0.45">
      <c r="A841">
        <v>1998</v>
      </c>
      <c r="B841" t="s">
        <v>24</v>
      </c>
      <c r="C841" t="s">
        <v>27</v>
      </c>
      <c r="D841">
        <v>19</v>
      </c>
      <c r="E841">
        <v>11</v>
      </c>
      <c r="F841">
        <v>0</v>
      </c>
      <c r="G841">
        <v>34</v>
      </c>
      <c r="H841">
        <v>34</v>
      </c>
      <c r="I841">
        <f t="shared" si="41"/>
        <v>30</v>
      </c>
      <c r="J841" s="2">
        <f t="shared" si="42"/>
        <v>0.88235294117647056</v>
      </c>
      <c r="K841">
        <v>244.1</v>
      </c>
      <c r="L841" s="1">
        <f t="shared" si="40"/>
        <v>7.1794117647058826</v>
      </c>
      <c r="M841">
        <v>12.1186905660525</v>
      </c>
      <c r="N841">
        <v>3.1678036130107001</v>
      </c>
      <c r="O841">
        <v>0.84720329185169996</v>
      </c>
      <c r="P841">
        <v>0.32028469750889599</v>
      </c>
      <c r="Q841">
        <v>0.74224520000000005</v>
      </c>
      <c r="U841">
        <v>3.2783083902087502</v>
      </c>
      <c r="V841">
        <v>2.8976788387278098</v>
      </c>
      <c r="X841">
        <v>7.6043181419372496</v>
      </c>
    </row>
    <row r="842" spans="1:24" x14ac:dyDescent="0.45">
      <c r="A842">
        <v>1998</v>
      </c>
      <c r="B842" t="s">
        <v>175</v>
      </c>
      <c r="C842" t="s">
        <v>67</v>
      </c>
      <c r="D842">
        <v>15</v>
      </c>
      <c r="E842">
        <v>14</v>
      </c>
      <c r="F842">
        <v>0</v>
      </c>
      <c r="G842">
        <v>35</v>
      </c>
      <c r="H842">
        <v>35</v>
      </c>
      <c r="I842">
        <f t="shared" si="41"/>
        <v>29</v>
      </c>
      <c r="J842" s="2">
        <f t="shared" si="42"/>
        <v>0.82857142857142863</v>
      </c>
      <c r="K842">
        <v>268.2</v>
      </c>
      <c r="L842" s="1">
        <f t="shared" si="40"/>
        <v>7.6628571428571428</v>
      </c>
      <c r="M842">
        <v>10.0496281720723</v>
      </c>
      <c r="N842">
        <v>2.04342439498804</v>
      </c>
      <c r="O842">
        <v>0.77047149319221298</v>
      </c>
      <c r="P842">
        <v>0.30472103004291801</v>
      </c>
      <c r="Q842">
        <v>0.74593796000000001</v>
      </c>
      <c r="U842">
        <v>3.24937977563672</v>
      </c>
      <c r="V842">
        <v>2.7669437899356701</v>
      </c>
      <c r="X842">
        <v>8.2520494461059499</v>
      </c>
    </row>
    <row r="843" spans="1:24" x14ac:dyDescent="0.45">
      <c r="A843">
        <v>1998</v>
      </c>
      <c r="B843" t="s">
        <v>333</v>
      </c>
      <c r="C843" t="s">
        <v>27</v>
      </c>
      <c r="D843">
        <v>14</v>
      </c>
      <c r="E843">
        <v>13</v>
      </c>
      <c r="F843">
        <v>0</v>
      </c>
      <c r="G843">
        <v>33</v>
      </c>
      <c r="H843">
        <v>33</v>
      </c>
      <c r="I843">
        <f t="shared" si="41"/>
        <v>27</v>
      </c>
      <c r="J843" s="2">
        <f t="shared" si="42"/>
        <v>0.81818181818181823</v>
      </c>
      <c r="K843">
        <v>221.2</v>
      </c>
      <c r="L843" s="1">
        <f t="shared" si="40"/>
        <v>6.7030303030303031</v>
      </c>
      <c r="M843">
        <v>8.2827065768660493</v>
      </c>
      <c r="N843">
        <v>3.2887217290497501</v>
      </c>
      <c r="O843">
        <v>1.01503757069436</v>
      </c>
      <c r="P843">
        <v>0.29763779527558998</v>
      </c>
      <c r="Q843">
        <v>0.72727273000000003</v>
      </c>
      <c r="U843">
        <v>3.73533826015528</v>
      </c>
      <c r="V843">
        <v>3.91509207257287</v>
      </c>
      <c r="X843">
        <v>4.0763571262359601</v>
      </c>
    </row>
    <row r="844" spans="1:24" x14ac:dyDescent="0.45">
      <c r="A844">
        <v>1998</v>
      </c>
      <c r="B844" t="s">
        <v>143</v>
      </c>
      <c r="C844" t="s">
        <v>128</v>
      </c>
      <c r="D844">
        <v>20</v>
      </c>
      <c r="E844">
        <v>6</v>
      </c>
      <c r="F844">
        <v>0</v>
      </c>
      <c r="G844">
        <v>33</v>
      </c>
      <c r="H844">
        <v>33</v>
      </c>
      <c r="I844">
        <f t="shared" si="41"/>
        <v>26</v>
      </c>
      <c r="J844" s="2">
        <f t="shared" si="42"/>
        <v>0.78787878787878785</v>
      </c>
      <c r="K844">
        <v>229.1</v>
      </c>
      <c r="L844" s="1">
        <f t="shared" si="40"/>
        <v>6.9424242424242424</v>
      </c>
      <c r="M844">
        <v>6.1613373459513703</v>
      </c>
      <c r="N844">
        <v>2.9040698318496898</v>
      </c>
      <c r="O844">
        <v>0.51017442991953998</v>
      </c>
      <c r="P844">
        <v>0.274709302325581</v>
      </c>
      <c r="Q844">
        <v>0.81216319999999997</v>
      </c>
      <c r="U844">
        <v>2.47238377576392</v>
      </c>
      <c r="V844">
        <v>3.5010708534311301</v>
      </c>
      <c r="X844">
        <v>4.8324351310729901</v>
      </c>
    </row>
    <row r="845" spans="1:24" x14ac:dyDescent="0.45">
      <c r="A845">
        <v>1998</v>
      </c>
      <c r="B845" t="s">
        <v>26</v>
      </c>
      <c r="C845" t="s">
        <v>128</v>
      </c>
      <c r="D845">
        <v>18</v>
      </c>
      <c r="E845">
        <v>9</v>
      </c>
      <c r="F845">
        <v>0</v>
      </c>
      <c r="G845">
        <v>34</v>
      </c>
      <c r="H845">
        <v>34</v>
      </c>
      <c r="I845">
        <f t="shared" si="41"/>
        <v>27</v>
      </c>
      <c r="J845" s="2">
        <f t="shared" si="42"/>
        <v>0.79411764705882348</v>
      </c>
      <c r="K845">
        <v>251</v>
      </c>
      <c r="L845" s="1">
        <f t="shared" si="40"/>
        <v>7.382352941176471</v>
      </c>
      <c r="M845">
        <v>7.3147410358565699</v>
      </c>
      <c r="N845">
        <v>1.6135458167330601</v>
      </c>
      <c r="O845">
        <v>0.46613545816732999</v>
      </c>
      <c r="P845">
        <v>0.26183844011141999</v>
      </c>
      <c r="Q845">
        <v>0.75809199000000005</v>
      </c>
      <c r="U845">
        <v>2.22310756972111</v>
      </c>
      <c r="V845">
        <v>2.80847494991652</v>
      </c>
      <c r="X845">
        <v>7.5379343032836896</v>
      </c>
    </row>
    <row r="846" spans="1:24" x14ac:dyDescent="0.45">
      <c r="A846">
        <v>1998</v>
      </c>
      <c r="B846" t="s">
        <v>30</v>
      </c>
      <c r="C846" t="s">
        <v>128</v>
      </c>
      <c r="D846">
        <v>17</v>
      </c>
      <c r="E846">
        <v>8</v>
      </c>
      <c r="F846">
        <v>0</v>
      </c>
      <c r="G846">
        <v>29</v>
      </c>
      <c r="H846">
        <v>29</v>
      </c>
      <c r="I846">
        <f t="shared" si="41"/>
        <v>25</v>
      </c>
      <c r="J846" s="2">
        <f t="shared" si="42"/>
        <v>0.86206896551724133</v>
      </c>
      <c r="K846">
        <v>171.2</v>
      </c>
      <c r="L846" s="1">
        <f t="shared" si="40"/>
        <v>5.9034482758620683</v>
      </c>
      <c r="M846">
        <v>8.4932043867806293</v>
      </c>
      <c r="N846">
        <v>2.88349531649959</v>
      </c>
      <c r="O846">
        <v>0.94368937630895899</v>
      </c>
      <c r="P846">
        <v>0.312</v>
      </c>
      <c r="Q846">
        <v>0.70599613000000006</v>
      </c>
      <c r="U846">
        <v>4.1417478182448697</v>
      </c>
      <c r="V846">
        <v>3.62847265809856</v>
      </c>
      <c r="X846">
        <v>3.3446414470672599</v>
      </c>
    </row>
    <row r="847" spans="1:24" x14ac:dyDescent="0.45">
      <c r="A847">
        <v>1998</v>
      </c>
      <c r="B847" t="s">
        <v>144</v>
      </c>
      <c r="C847" t="s">
        <v>128</v>
      </c>
      <c r="D847">
        <v>17</v>
      </c>
      <c r="E847">
        <v>3</v>
      </c>
      <c r="F847">
        <v>0</v>
      </c>
      <c r="G847">
        <v>26</v>
      </c>
      <c r="H847">
        <v>26</v>
      </c>
      <c r="I847">
        <f t="shared" si="41"/>
        <v>20</v>
      </c>
      <c r="J847" s="2">
        <f t="shared" si="42"/>
        <v>0.76923076923076927</v>
      </c>
      <c r="K847">
        <v>167.2</v>
      </c>
      <c r="L847" s="1">
        <f t="shared" si="40"/>
        <v>6.4307692307692301</v>
      </c>
      <c r="M847">
        <v>9.2862828695722897</v>
      </c>
      <c r="N847">
        <v>2.3618291691397699</v>
      </c>
      <c r="O847">
        <v>0.53677935662267495</v>
      </c>
      <c r="P847">
        <v>0.3</v>
      </c>
      <c r="Q847">
        <v>0.75418993999999995</v>
      </c>
      <c r="U847">
        <v>2.8986085257624401</v>
      </c>
      <c r="V847">
        <v>2.7097287554550298</v>
      </c>
      <c r="X847">
        <v>5.2184743881225497</v>
      </c>
    </row>
    <row r="848" spans="1:24" x14ac:dyDescent="0.45">
      <c r="A848">
        <v>1998</v>
      </c>
      <c r="B848" t="s">
        <v>316</v>
      </c>
      <c r="C848" t="s">
        <v>95</v>
      </c>
      <c r="D848">
        <v>16</v>
      </c>
      <c r="E848">
        <v>13</v>
      </c>
      <c r="F848">
        <v>0</v>
      </c>
      <c r="G848">
        <v>36</v>
      </c>
      <c r="H848">
        <v>36</v>
      </c>
      <c r="I848">
        <f t="shared" si="41"/>
        <v>29</v>
      </c>
      <c r="J848" s="2">
        <f t="shared" si="42"/>
        <v>0.80555555555555558</v>
      </c>
      <c r="K848">
        <v>251.1</v>
      </c>
      <c r="L848" s="1">
        <f t="shared" si="40"/>
        <v>6.9749999999999996</v>
      </c>
      <c r="M848">
        <v>6.6604775883697904</v>
      </c>
      <c r="N848">
        <v>2.4708223311694302</v>
      </c>
      <c r="O848">
        <v>0.82360744372314598</v>
      </c>
      <c r="P848">
        <v>0.321824907521578</v>
      </c>
      <c r="Q848">
        <v>0.72198921999999999</v>
      </c>
      <c r="U848">
        <v>4.0106101607387901</v>
      </c>
      <c r="V848">
        <v>3.8274811671498101</v>
      </c>
      <c r="X848">
        <v>5.1587290763854901</v>
      </c>
    </row>
    <row r="849" spans="1:24" x14ac:dyDescent="0.45">
      <c r="A849">
        <v>1998</v>
      </c>
      <c r="B849" t="s">
        <v>296</v>
      </c>
      <c r="C849" t="s">
        <v>44</v>
      </c>
      <c r="D849">
        <v>12</v>
      </c>
      <c r="E849">
        <v>11</v>
      </c>
      <c r="F849">
        <v>0</v>
      </c>
      <c r="G849">
        <v>29</v>
      </c>
      <c r="H849">
        <v>29</v>
      </c>
      <c r="I849">
        <f t="shared" si="41"/>
        <v>23</v>
      </c>
      <c r="J849" s="2">
        <f t="shared" si="42"/>
        <v>0.7931034482758621</v>
      </c>
      <c r="K849">
        <v>177.2</v>
      </c>
      <c r="L849" s="1">
        <f t="shared" si="40"/>
        <v>6.1103448275862062</v>
      </c>
      <c r="M849">
        <v>4.7617263514378099</v>
      </c>
      <c r="N849">
        <v>3.4953097686086001</v>
      </c>
      <c r="O849">
        <v>1.4183865727687099</v>
      </c>
      <c r="P849">
        <v>0.30050083472453998</v>
      </c>
      <c r="Q849">
        <v>0.71252059000000001</v>
      </c>
      <c r="U849">
        <v>5.1669796579431599</v>
      </c>
      <c r="V849">
        <v>5.3793024628243904</v>
      </c>
      <c r="X849">
        <v>0.655475854873657</v>
      </c>
    </row>
    <row r="850" spans="1:24" x14ac:dyDescent="0.45">
      <c r="A850">
        <v>1998</v>
      </c>
      <c r="B850" t="s">
        <v>297</v>
      </c>
      <c r="C850" t="s">
        <v>170</v>
      </c>
      <c r="D850">
        <v>14</v>
      </c>
      <c r="E850">
        <v>12</v>
      </c>
      <c r="F850">
        <v>0</v>
      </c>
      <c r="G850">
        <v>32</v>
      </c>
      <c r="H850">
        <v>32</v>
      </c>
      <c r="I850">
        <f t="shared" si="41"/>
        <v>26</v>
      </c>
      <c r="J850" s="2">
        <f t="shared" si="42"/>
        <v>0.8125</v>
      </c>
      <c r="K850">
        <v>202</v>
      </c>
      <c r="L850" s="1">
        <f t="shared" si="40"/>
        <v>6.3125</v>
      </c>
      <c r="M850">
        <v>6.7722767161547397</v>
      </c>
      <c r="N850">
        <v>2.8960393851977502</v>
      </c>
      <c r="O850">
        <v>0.93564349367927302</v>
      </c>
      <c r="P850">
        <v>0.29194630872483202</v>
      </c>
      <c r="Q850">
        <v>0.78125</v>
      </c>
      <c r="U850">
        <v>3.5643561663972299</v>
      </c>
      <c r="V850">
        <v>4.2332115640500998</v>
      </c>
      <c r="X850">
        <v>3.26826643943786</v>
      </c>
    </row>
    <row r="851" spans="1:24" x14ac:dyDescent="0.45">
      <c r="A851">
        <v>1998</v>
      </c>
      <c r="B851" t="s">
        <v>241</v>
      </c>
      <c r="C851" t="s">
        <v>31</v>
      </c>
      <c r="D851">
        <v>9</v>
      </c>
      <c r="E851">
        <v>13</v>
      </c>
      <c r="F851">
        <v>0</v>
      </c>
      <c r="G851">
        <v>32</v>
      </c>
      <c r="H851">
        <v>32</v>
      </c>
      <c r="I851">
        <f t="shared" si="41"/>
        <v>22</v>
      </c>
      <c r="J851" s="2">
        <f t="shared" si="42"/>
        <v>0.6875</v>
      </c>
      <c r="K851">
        <v>195</v>
      </c>
      <c r="L851" s="1">
        <f t="shared" si="40"/>
        <v>6.09375</v>
      </c>
      <c r="M851">
        <v>6.0461533730411299</v>
      </c>
      <c r="N851">
        <v>2.1230767569457401</v>
      </c>
      <c r="O851">
        <v>0.87692300830367498</v>
      </c>
      <c r="P851">
        <v>0.32461538461538397</v>
      </c>
      <c r="Q851">
        <v>0.59440559000000004</v>
      </c>
      <c r="U851">
        <v>5.6769226327027402</v>
      </c>
      <c r="V851">
        <v>3.8929983356107201</v>
      </c>
      <c r="X851">
        <v>4.0864114761352504</v>
      </c>
    </row>
    <row r="852" spans="1:24" x14ac:dyDescent="0.45">
      <c r="A852">
        <v>1998</v>
      </c>
      <c r="B852" t="s">
        <v>276</v>
      </c>
      <c r="C852" t="s">
        <v>233</v>
      </c>
      <c r="D852">
        <v>14</v>
      </c>
      <c r="E852">
        <v>11</v>
      </c>
      <c r="F852">
        <v>0</v>
      </c>
      <c r="G852">
        <v>30</v>
      </c>
      <c r="H852">
        <v>30</v>
      </c>
      <c r="I852">
        <f t="shared" si="41"/>
        <v>25</v>
      </c>
      <c r="J852" s="2">
        <f t="shared" si="42"/>
        <v>0.83333333333333337</v>
      </c>
      <c r="K852">
        <v>184</v>
      </c>
      <c r="L852" s="1">
        <f t="shared" si="40"/>
        <v>6.1333333333333337</v>
      </c>
      <c r="M852">
        <v>7.4347819921425504</v>
      </c>
      <c r="N852">
        <v>2.7391302076314599</v>
      </c>
      <c r="O852">
        <v>1.0271738278617999</v>
      </c>
      <c r="P852">
        <v>0.26476190476190398</v>
      </c>
      <c r="Q852">
        <v>0.73312235999999997</v>
      </c>
      <c r="U852">
        <v>3.1793475624293799</v>
      </c>
      <c r="V852">
        <v>3.9326304358210198</v>
      </c>
      <c r="X852">
        <v>3.0493872165679901</v>
      </c>
    </row>
    <row r="853" spans="1:24" x14ac:dyDescent="0.45">
      <c r="A853">
        <v>1998</v>
      </c>
      <c r="B853" t="s">
        <v>196</v>
      </c>
      <c r="C853" t="s">
        <v>35</v>
      </c>
      <c r="D853">
        <v>19</v>
      </c>
      <c r="E853">
        <v>7</v>
      </c>
      <c r="F853">
        <v>0</v>
      </c>
      <c r="G853">
        <v>33</v>
      </c>
      <c r="H853">
        <v>33</v>
      </c>
      <c r="I853">
        <f t="shared" si="41"/>
        <v>26</v>
      </c>
      <c r="J853" s="2">
        <f t="shared" si="42"/>
        <v>0.78787878787878785</v>
      </c>
      <c r="K853">
        <v>233.2</v>
      </c>
      <c r="L853" s="1">
        <f t="shared" si="40"/>
        <v>7.0666666666666664</v>
      </c>
      <c r="M853">
        <v>9.6676174785789701</v>
      </c>
      <c r="N853">
        <v>2.58059908790753</v>
      </c>
      <c r="O853">
        <v>1.0014265117253101</v>
      </c>
      <c r="P853">
        <v>0.27045075125208601</v>
      </c>
      <c r="Q853">
        <v>0.79876433999999996</v>
      </c>
      <c r="U853">
        <v>2.88873032228455</v>
      </c>
      <c r="V853">
        <v>3.4002078698781402</v>
      </c>
      <c r="X853">
        <v>5.7353839874267498</v>
      </c>
    </row>
    <row r="854" spans="1:24" x14ac:dyDescent="0.45">
      <c r="A854">
        <v>1998</v>
      </c>
      <c r="B854" t="s">
        <v>34</v>
      </c>
      <c r="C854" t="s">
        <v>35</v>
      </c>
      <c r="D854">
        <v>17</v>
      </c>
      <c r="E854">
        <v>8</v>
      </c>
      <c r="F854">
        <v>0</v>
      </c>
      <c r="G854">
        <v>33</v>
      </c>
      <c r="H854">
        <v>33</v>
      </c>
      <c r="I854">
        <f t="shared" si="41"/>
        <v>25</v>
      </c>
      <c r="J854" s="2">
        <f t="shared" si="42"/>
        <v>0.75757575757575757</v>
      </c>
      <c r="K854">
        <v>210</v>
      </c>
      <c r="L854" s="1">
        <f t="shared" si="40"/>
        <v>6.3636363636363633</v>
      </c>
      <c r="M854">
        <v>6.1285714285714201</v>
      </c>
      <c r="N854">
        <v>3.3</v>
      </c>
      <c r="O854">
        <v>1.24285714285714</v>
      </c>
      <c r="P854">
        <v>0.269230769230769</v>
      </c>
      <c r="Q854">
        <v>0.69455405999999997</v>
      </c>
      <c r="U854">
        <v>4.5</v>
      </c>
      <c r="V854">
        <v>4.8581998598007896</v>
      </c>
      <c r="X854">
        <v>1.67883419990539</v>
      </c>
    </row>
    <row r="855" spans="1:24" x14ac:dyDescent="0.45">
      <c r="A855">
        <v>1998</v>
      </c>
      <c r="B855" t="s">
        <v>334</v>
      </c>
      <c r="C855" t="s">
        <v>121</v>
      </c>
      <c r="D855">
        <v>13</v>
      </c>
      <c r="E855">
        <v>12</v>
      </c>
      <c r="F855">
        <v>0</v>
      </c>
      <c r="G855">
        <v>32</v>
      </c>
      <c r="H855">
        <v>32</v>
      </c>
      <c r="I855">
        <f t="shared" si="41"/>
        <v>25</v>
      </c>
      <c r="J855" s="2">
        <f t="shared" si="42"/>
        <v>0.78125</v>
      </c>
      <c r="K855">
        <v>224.2</v>
      </c>
      <c r="L855" s="1">
        <f t="shared" si="40"/>
        <v>7.0062499999999996</v>
      </c>
      <c r="M855">
        <v>7.0504449442414598</v>
      </c>
      <c r="N855">
        <v>2.64391685409054</v>
      </c>
      <c r="O855">
        <v>1.32195842704527</v>
      </c>
      <c r="P855">
        <v>0.28400597907324299</v>
      </c>
      <c r="Q855">
        <v>0.7278481</v>
      </c>
      <c r="U855">
        <v>3.96587528113582</v>
      </c>
      <c r="V855">
        <v>4.4967189755976396</v>
      </c>
      <c r="X855">
        <v>3.07007837295532</v>
      </c>
    </row>
    <row r="856" spans="1:24" x14ac:dyDescent="0.45">
      <c r="A856">
        <v>1998</v>
      </c>
      <c r="B856" t="s">
        <v>177</v>
      </c>
      <c r="C856" t="s">
        <v>99</v>
      </c>
      <c r="D856">
        <v>8</v>
      </c>
      <c r="E856">
        <v>14</v>
      </c>
      <c r="F856">
        <v>0</v>
      </c>
      <c r="G856">
        <v>28</v>
      </c>
      <c r="H856">
        <v>28</v>
      </c>
      <c r="I856">
        <f t="shared" si="41"/>
        <v>22</v>
      </c>
      <c r="J856" s="2">
        <f t="shared" si="42"/>
        <v>0.7857142857142857</v>
      </c>
      <c r="K856">
        <v>170.2</v>
      </c>
      <c r="L856" s="1">
        <f t="shared" si="40"/>
        <v>6.0785714285714283</v>
      </c>
      <c r="M856">
        <v>7.2246091596898596</v>
      </c>
      <c r="N856">
        <v>2.10937493713572</v>
      </c>
      <c r="O856">
        <v>1.2128905888530399</v>
      </c>
      <c r="P856">
        <v>0.301707779886148</v>
      </c>
      <c r="Q856">
        <v>0.68464729999999996</v>
      </c>
      <c r="U856">
        <v>4.1132811274146697</v>
      </c>
      <c r="V856">
        <v>4.0414959638612302</v>
      </c>
      <c r="X856">
        <v>2.5520377159118599</v>
      </c>
    </row>
    <row r="857" spans="1:24" x14ac:dyDescent="0.45">
      <c r="A857">
        <v>1998</v>
      </c>
      <c r="B857" t="s">
        <v>243</v>
      </c>
      <c r="C857" t="s">
        <v>29</v>
      </c>
      <c r="D857">
        <v>13</v>
      </c>
      <c r="E857">
        <v>6</v>
      </c>
      <c r="F857">
        <v>0</v>
      </c>
      <c r="G857">
        <v>26</v>
      </c>
      <c r="H857">
        <v>26</v>
      </c>
      <c r="I857">
        <f t="shared" si="41"/>
        <v>19</v>
      </c>
      <c r="J857" s="2">
        <f t="shared" si="42"/>
        <v>0.73076923076923073</v>
      </c>
      <c r="K857">
        <v>166.2</v>
      </c>
      <c r="L857" s="1">
        <f t="shared" si="40"/>
        <v>6.3923076923076918</v>
      </c>
      <c r="M857">
        <v>12.582000767944299</v>
      </c>
      <c r="N857">
        <v>4.5900002801513802</v>
      </c>
      <c r="O857">
        <v>0.75600004614258098</v>
      </c>
      <c r="P857">
        <v>0.28932584269662898</v>
      </c>
      <c r="Q857">
        <v>0.74457083999999996</v>
      </c>
      <c r="U857">
        <v>3.4020002076416098</v>
      </c>
      <c r="V857">
        <v>3.1631522422180098</v>
      </c>
      <c r="X857">
        <v>4.3919863700866699</v>
      </c>
    </row>
    <row r="858" spans="1:24" x14ac:dyDescent="0.45">
      <c r="A858">
        <v>1998</v>
      </c>
      <c r="B858" t="s">
        <v>335</v>
      </c>
      <c r="C858" t="s">
        <v>73</v>
      </c>
      <c r="D858">
        <v>13</v>
      </c>
      <c r="E858">
        <v>13</v>
      </c>
      <c r="F858">
        <v>0</v>
      </c>
      <c r="G858">
        <v>34</v>
      </c>
      <c r="H858">
        <v>34</v>
      </c>
      <c r="I858">
        <f t="shared" si="41"/>
        <v>26</v>
      </c>
      <c r="J858" s="2">
        <f t="shared" si="42"/>
        <v>0.76470588235294112</v>
      </c>
      <c r="K858">
        <v>217.1</v>
      </c>
      <c r="L858" s="1">
        <f t="shared" si="40"/>
        <v>6.3852941176470583</v>
      </c>
      <c r="M858">
        <v>6.0874238827405902</v>
      </c>
      <c r="N858">
        <v>4.3895709630646396</v>
      </c>
      <c r="O858">
        <v>0.62116570232046797</v>
      </c>
      <c r="P858">
        <v>0.30058651026392902</v>
      </c>
      <c r="Q858">
        <v>0.70607028999999999</v>
      </c>
      <c r="U858">
        <v>4.2653378226005501</v>
      </c>
      <c r="V858">
        <v>4.2572505049300098</v>
      </c>
      <c r="X858">
        <v>2.43153953552246</v>
      </c>
    </row>
    <row r="859" spans="1:24" x14ac:dyDescent="0.45">
      <c r="A859">
        <v>1998</v>
      </c>
      <c r="B859" t="s">
        <v>262</v>
      </c>
      <c r="C859" t="s">
        <v>105</v>
      </c>
      <c r="D859">
        <v>11</v>
      </c>
      <c r="E859">
        <v>9</v>
      </c>
      <c r="F859">
        <v>0</v>
      </c>
      <c r="G859">
        <v>33</v>
      </c>
      <c r="H859">
        <v>33</v>
      </c>
      <c r="I859">
        <f t="shared" si="41"/>
        <v>20</v>
      </c>
      <c r="J859" s="2">
        <f t="shared" si="42"/>
        <v>0.60606060606060608</v>
      </c>
      <c r="K859">
        <v>194.1</v>
      </c>
      <c r="L859" s="1">
        <f t="shared" si="40"/>
        <v>5.8818181818181818</v>
      </c>
      <c r="M859">
        <v>6.20583255364315</v>
      </c>
      <c r="N859">
        <v>4.0754721247805801</v>
      </c>
      <c r="O859">
        <v>1.15780458090357</v>
      </c>
      <c r="P859">
        <v>0.32744783306580999</v>
      </c>
      <c r="Q859">
        <v>0.68989546999999996</v>
      </c>
      <c r="U859">
        <v>5.0943401559757202</v>
      </c>
      <c r="V859">
        <v>4.86814041490251</v>
      </c>
      <c r="X859">
        <v>1.73121273517608</v>
      </c>
    </row>
    <row r="860" spans="1:24" x14ac:dyDescent="0.45">
      <c r="A860">
        <v>1998</v>
      </c>
      <c r="B860" t="s">
        <v>199</v>
      </c>
      <c r="C860" t="s">
        <v>88</v>
      </c>
      <c r="D860">
        <v>14</v>
      </c>
      <c r="E860">
        <v>9</v>
      </c>
      <c r="F860">
        <v>0</v>
      </c>
      <c r="G860">
        <v>31</v>
      </c>
      <c r="H860">
        <v>31</v>
      </c>
      <c r="I860">
        <f t="shared" si="41"/>
        <v>23</v>
      </c>
      <c r="J860" s="2">
        <f t="shared" si="42"/>
        <v>0.74193548387096775</v>
      </c>
      <c r="K860">
        <v>204</v>
      </c>
      <c r="L860" s="1">
        <f t="shared" si="40"/>
        <v>6.580645161290323</v>
      </c>
      <c r="M860">
        <v>6.9705877139081904</v>
      </c>
      <c r="N860">
        <v>3.4852938569540899</v>
      </c>
      <c r="O860">
        <v>0.66176465638368898</v>
      </c>
      <c r="P860">
        <v>0.30254777070063599</v>
      </c>
      <c r="Q860">
        <v>0.73684210999999999</v>
      </c>
      <c r="U860">
        <v>3.7058820757486601</v>
      </c>
      <c r="V860">
        <v>3.7518972929602898</v>
      </c>
      <c r="X860">
        <v>4.3875966072082502</v>
      </c>
    </row>
    <row r="861" spans="1:24" x14ac:dyDescent="0.45">
      <c r="A861">
        <v>1998</v>
      </c>
      <c r="B861" t="s">
        <v>263</v>
      </c>
      <c r="C861" t="s">
        <v>221</v>
      </c>
      <c r="D861">
        <v>11</v>
      </c>
      <c r="E861">
        <v>9</v>
      </c>
      <c r="F861">
        <v>0</v>
      </c>
      <c r="G861">
        <v>34</v>
      </c>
      <c r="H861">
        <v>34</v>
      </c>
      <c r="I861">
        <f t="shared" si="41"/>
        <v>20</v>
      </c>
      <c r="J861" s="2">
        <f t="shared" si="42"/>
        <v>0.58823529411764708</v>
      </c>
      <c r="K861">
        <v>223.1</v>
      </c>
      <c r="L861" s="1">
        <f t="shared" si="40"/>
        <v>6.5617647058823527</v>
      </c>
      <c r="M861">
        <v>8.5432831929547497</v>
      </c>
      <c r="N861">
        <v>4.3925371133588103</v>
      </c>
      <c r="O861">
        <v>0.80597011254290096</v>
      </c>
      <c r="P861">
        <v>0.30206677265500798</v>
      </c>
      <c r="Q861">
        <v>0.76767677000000001</v>
      </c>
      <c r="U861">
        <v>3.3850744726801798</v>
      </c>
      <c r="V861">
        <v>3.9495999650324198</v>
      </c>
      <c r="X861">
        <v>4.4250798225402797</v>
      </c>
    </row>
    <row r="862" spans="1:24" x14ac:dyDescent="0.45">
      <c r="A862">
        <v>1998</v>
      </c>
      <c r="B862" t="s">
        <v>317</v>
      </c>
      <c r="C862" t="s">
        <v>88</v>
      </c>
      <c r="D862">
        <v>15</v>
      </c>
      <c r="E862">
        <v>10</v>
      </c>
      <c r="F862">
        <v>0</v>
      </c>
      <c r="G862">
        <v>33</v>
      </c>
      <c r="H862">
        <v>33</v>
      </c>
      <c r="I862">
        <f t="shared" si="41"/>
        <v>25</v>
      </c>
      <c r="J862" s="2">
        <f t="shared" si="42"/>
        <v>0.75757575757575757</v>
      </c>
      <c r="K862">
        <v>210.1</v>
      </c>
      <c r="L862" s="1">
        <f t="shared" si="40"/>
        <v>6.3666666666666663</v>
      </c>
      <c r="M862">
        <v>5.1347073112482704</v>
      </c>
      <c r="N862">
        <v>2.8240890211865501</v>
      </c>
      <c r="O862">
        <v>1.45483373818701</v>
      </c>
      <c r="P862">
        <v>0.30813124108416501</v>
      </c>
      <c r="Q862">
        <v>0.67051190000000005</v>
      </c>
      <c r="U862">
        <v>5.2202857664357403</v>
      </c>
      <c r="V862">
        <v>5.16926337214485</v>
      </c>
      <c r="X862">
        <v>1.31029772758483</v>
      </c>
    </row>
    <row r="863" spans="1:24" x14ac:dyDescent="0.45">
      <c r="A863">
        <v>1998</v>
      </c>
      <c r="B863" t="s">
        <v>223</v>
      </c>
      <c r="C863" t="s">
        <v>88</v>
      </c>
      <c r="D863">
        <v>12</v>
      </c>
      <c r="E863">
        <v>10</v>
      </c>
      <c r="F863">
        <v>0</v>
      </c>
      <c r="G863">
        <v>32</v>
      </c>
      <c r="H863">
        <v>32</v>
      </c>
      <c r="I863">
        <f t="shared" si="41"/>
        <v>22</v>
      </c>
      <c r="J863" s="2">
        <f t="shared" si="42"/>
        <v>0.6875</v>
      </c>
      <c r="K863">
        <v>192.2</v>
      </c>
      <c r="L863" s="1">
        <f t="shared" si="40"/>
        <v>6.0062499999999996</v>
      </c>
      <c r="M863">
        <v>6.5397922148973802</v>
      </c>
      <c r="N863">
        <v>4.0640137335433701</v>
      </c>
      <c r="O863">
        <v>1.02768163376958</v>
      </c>
      <c r="P863">
        <v>0.310924369747899</v>
      </c>
      <c r="Q863">
        <v>0.71480670999999996</v>
      </c>
      <c r="U863">
        <v>4.7179929550331101</v>
      </c>
      <c r="V863">
        <v>4.6962456252525504</v>
      </c>
      <c r="X863">
        <v>2.1348795890808101</v>
      </c>
    </row>
    <row r="864" spans="1:24" x14ac:dyDescent="0.45">
      <c r="A864">
        <v>1998</v>
      </c>
      <c r="B864" t="s">
        <v>224</v>
      </c>
      <c r="C864" t="s">
        <v>49</v>
      </c>
      <c r="D864">
        <v>11</v>
      </c>
      <c r="E864">
        <v>7</v>
      </c>
      <c r="F864">
        <v>0</v>
      </c>
      <c r="G864">
        <v>32</v>
      </c>
      <c r="H864">
        <v>32</v>
      </c>
      <c r="I864">
        <f t="shared" si="41"/>
        <v>18</v>
      </c>
      <c r="J864" s="2">
        <f t="shared" si="42"/>
        <v>0.5625</v>
      </c>
      <c r="K864">
        <v>211.2</v>
      </c>
      <c r="L864" s="1">
        <f t="shared" si="40"/>
        <v>6.6</v>
      </c>
      <c r="M864">
        <v>5.82519671041661</v>
      </c>
      <c r="N864">
        <v>3.4440944054288001</v>
      </c>
      <c r="O864">
        <v>0.76535431231751105</v>
      </c>
      <c r="P864">
        <v>0.30917159763313601</v>
      </c>
      <c r="Q864">
        <v>0.76789437000000005</v>
      </c>
      <c r="U864">
        <v>3.35905503739352</v>
      </c>
      <c r="V864">
        <v>4.1690734758471102</v>
      </c>
      <c r="X864">
        <v>2.2821986675262398</v>
      </c>
    </row>
    <row r="865" spans="1:24" x14ac:dyDescent="0.45">
      <c r="A865">
        <v>1998</v>
      </c>
      <c r="B865" t="s">
        <v>281</v>
      </c>
      <c r="C865" t="s">
        <v>128</v>
      </c>
      <c r="D865">
        <v>15</v>
      </c>
      <c r="E865">
        <v>11</v>
      </c>
      <c r="F865">
        <v>0</v>
      </c>
      <c r="G865">
        <v>31</v>
      </c>
      <c r="H865">
        <v>31</v>
      </c>
      <c r="I865">
        <f t="shared" si="41"/>
        <v>26</v>
      </c>
      <c r="J865" s="2">
        <f t="shared" si="42"/>
        <v>0.83870967741935487</v>
      </c>
      <c r="K865">
        <v>208.1</v>
      </c>
      <c r="L865" s="1">
        <f t="shared" si="40"/>
        <v>6.7129032258064516</v>
      </c>
      <c r="M865">
        <v>6.9984006834375601</v>
      </c>
      <c r="N865">
        <v>2.5920002531250201</v>
      </c>
      <c r="O865">
        <v>1.08000010546876</v>
      </c>
      <c r="P865">
        <v>0.28405315614617899</v>
      </c>
      <c r="Q865">
        <v>0.75330395999999999</v>
      </c>
      <c r="U865">
        <v>3.5856003501562799</v>
      </c>
      <c r="V865">
        <v>4.0943523340344301</v>
      </c>
      <c r="X865">
        <v>2.9286811351776101</v>
      </c>
    </row>
    <row r="866" spans="1:24" x14ac:dyDescent="0.45">
      <c r="A866">
        <v>1998</v>
      </c>
      <c r="B866" t="s">
        <v>201</v>
      </c>
      <c r="C866" t="s">
        <v>49</v>
      </c>
      <c r="D866">
        <v>16</v>
      </c>
      <c r="E866">
        <v>8</v>
      </c>
      <c r="F866">
        <v>0</v>
      </c>
      <c r="G866">
        <v>33</v>
      </c>
      <c r="H866">
        <v>33</v>
      </c>
      <c r="I866">
        <f t="shared" si="41"/>
        <v>24</v>
      </c>
      <c r="J866" s="2">
        <f t="shared" si="42"/>
        <v>0.72727272727272729</v>
      </c>
      <c r="K866">
        <v>233.1</v>
      </c>
      <c r="L866" s="1">
        <f t="shared" si="40"/>
        <v>7.0636363636363635</v>
      </c>
      <c r="M866">
        <v>6.5185711443842802</v>
      </c>
      <c r="N866">
        <v>1.23428566047513</v>
      </c>
      <c r="O866">
        <v>1.3114285142548201</v>
      </c>
      <c r="P866">
        <v>0.27542372881355898</v>
      </c>
      <c r="Q866">
        <v>0.76225045000000002</v>
      </c>
      <c r="U866">
        <v>3.7028569814253798</v>
      </c>
      <c r="V866">
        <v>4.0862950566038796</v>
      </c>
      <c r="X866">
        <v>2.7401924133300701</v>
      </c>
    </row>
    <row r="867" spans="1:24" x14ac:dyDescent="0.45">
      <c r="A867">
        <v>1998</v>
      </c>
      <c r="B867" t="s">
        <v>299</v>
      </c>
      <c r="C867" t="s">
        <v>79</v>
      </c>
      <c r="D867">
        <v>14</v>
      </c>
      <c r="E867">
        <v>13</v>
      </c>
      <c r="F867">
        <v>0</v>
      </c>
      <c r="G867">
        <v>33</v>
      </c>
      <c r="H867">
        <v>33</v>
      </c>
      <c r="I867">
        <f t="shared" si="41"/>
        <v>27</v>
      </c>
      <c r="J867" s="2">
        <f t="shared" si="42"/>
        <v>0.81818181818181823</v>
      </c>
      <c r="K867">
        <v>221.1</v>
      </c>
      <c r="L867" s="1">
        <f t="shared" si="40"/>
        <v>6.7</v>
      </c>
      <c r="M867">
        <v>5.0015057942261301</v>
      </c>
      <c r="N867">
        <v>2.2771083290785601</v>
      </c>
      <c r="O867">
        <v>1.21987946200637</v>
      </c>
      <c r="P867">
        <v>0.27104136947218199</v>
      </c>
      <c r="Q867">
        <v>0.74152541999999999</v>
      </c>
      <c r="U867">
        <v>3.9036142784204002</v>
      </c>
      <c r="V867">
        <v>4.5758991626717904</v>
      </c>
      <c r="X867">
        <v>3.1205370426177899</v>
      </c>
    </row>
    <row r="868" spans="1:24" x14ac:dyDescent="0.45">
      <c r="A868">
        <v>1998</v>
      </c>
      <c r="B868" t="s">
        <v>319</v>
      </c>
      <c r="C868" t="s">
        <v>27</v>
      </c>
      <c r="D868">
        <v>8</v>
      </c>
      <c r="E868">
        <v>7</v>
      </c>
      <c r="F868">
        <v>0</v>
      </c>
      <c r="G868">
        <v>30</v>
      </c>
      <c r="H868">
        <v>30</v>
      </c>
      <c r="I868">
        <f t="shared" si="41"/>
        <v>15</v>
      </c>
      <c r="J868" s="2">
        <f t="shared" si="42"/>
        <v>0.5</v>
      </c>
      <c r="K868">
        <v>181.1</v>
      </c>
      <c r="L868" s="1">
        <f t="shared" si="40"/>
        <v>6.0366666666666662</v>
      </c>
      <c r="M868">
        <v>5.80698496835456</v>
      </c>
      <c r="N868">
        <v>3.1268380598832199</v>
      </c>
      <c r="O868">
        <v>1.14154405360816</v>
      </c>
      <c r="P868">
        <v>0.284974093264248</v>
      </c>
      <c r="Q868">
        <v>0.69087688000000003</v>
      </c>
      <c r="U868">
        <v>4.5661762144326401</v>
      </c>
      <c r="V868">
        <v>4.6556962733244003</v>
      </c>
      <c r="X868">
        <v>1.3474612608551899</v>
      </c>
    </row>
    <row r="869" spans="1:24" x14ac:dyDescent="0.45">
      <c r="A869">
        <v>1998</v>
      </c>
      <c r="B869" t="s">
        <v>249</v>
      </c>
      <c r="C869" t="s">
        <v>49</v>
      </c>
      <c r="D869">
        <v>19</v>
      </c>
      <c r="E869">
        <v>8</v>
      </c>
      <c r="F869">
        <v>0</v>
      </c>
      <c r="G869">
        <v>35</v>
      </c>
      <c r="H869">
        <v>35</v>
      </c>
      <c r="I869">
        <f t="shared" si="41"/>
        <v>27</v>
      </c>
      <c r="J869" s="2">
        <f t="shared" si="42"/>
        <v>0.77142857142857146</v>
      </c>
      <c r="K869">
        <v>233.1</v>
      </c>
      <c r="L869" s="1">
        <f t="shared" si="40"/>
        <v>6.66</v>
      </c>
      <c r="M869">
        <v>8.0614282199781897</v>
      </c>
      <c r="N869">
        <v>2.0442856251619301</v>
      </c>
      <c r="O869">
        <v>0.96428567224619499</v>
      </c>
      <c r="P869">
        <v>0.33285509325681401</v>
      </c>
      <c r="Q869">
        <v>0.76895307000000002</v>
      </c>
      <c r="U869">
        <v>3.5099998469761502</v>
      </c>
      <c r="V869">
        <v>3.44772365587195</v>
      </c>
      <c r="X869">
        <v>4.54664802551269</v>
      </c>
    </row>
    <row r="870" spans="1:24" x14ac:dyDescent="0.45">
      <c r="A870">
        <v>1998</v>
      </c>
      <c r="B870" t="s">
        <v>265</v>
      </c>
      <c r="C870" t="s">
        <v>73</v>
      </c>
      <c r="D870">
        <v>17</v>
      </c>
      <c r="E870">
        <v>9</v>
      </c>
      <c r="F870">
        <v>0</v>
      </c>
      <c r="G870">
        <v>33</v>
      </c>
      <c r="H870">
        <v>33</v>
      </c>
      <c r="I870">
        <f t="shared" si="41"/>
        <v>26</v>
      </c>
      <c r="J870" s="2">
        <f t="shared" si="42"/>
        <v>0.78787878787878785</v>
      </c>
      <c r="K870">
        <v>226.2</v>
      </c>
      <c r="L870" s="1">
        <f t="shared" si="40"/>
        <v>6.8545454545454545</v>
      </c>
      <c r="M870">
        <v>5.9955881007567404</v>
      </c>
      <c r="N870">
        <v>2.3029411247939802</v>
      </c>
      <c r="O870">
        <v>0.91323527362519896</v>
      </c>
      <c r="P870">
        <v>0.28571428571428498</v>
      </c>
      <c r="Q870">
        <v>0.77404222</v>
      </c>
      <c r="U870">
        <v>3.3352940428050699</v>
      </c>
      <c r="V870">
        <v>3.9862110452750898</v>
      </c>
      <c r="X870">
        <v>3.2411229610443102</v>
      </c>
    </row>
    <row r="871" spans="1:24" x14ac:dyDescent="0.45">
      <c r="A871">
        <v>1998</v>
      </c>
      <c r="B871" t="s">
        <v>250</v>
      </c>
      <c r="C871" t="s">
        <v>73</v>
      </c>
      <c r="D871">
        <v>18</v>
      </c>
      <c r="E871">
        <v>7</v>
      </c>
      <c r="F871">
        <v>0</v>
      </c>
      <c r="G871">
        <v>35</v>
      </c>
      <c r="H871">
        <v>35</v>
      </c>
      <c r="I871">
        <f t="shared" si="41"/>
        <v>25</v>
      </c>
      <c r="J871" s="2">
        <f t="shared" si="42"/>
        <v>0.7142857142857143</v>
      </c>
      <c r="K871">
        <v>256</v>
      </c>
      <c r="L871" s="1">
        <f t="shared" si="40"/>
        <v>7.3142857142857141</v>
      </c>
      <c r="M871">
        <v>8.9296875</v>
      </c>
      <c r="N871">
        <v>1.72265625</v>
      </c>
      <c r="O871">
        <v>0.28125</v>
      </c>
      <c r="P871">
        <v>0.30649717514124197</v>
      </c>
      <c r="Q871">
        <v>0.75879764999999999</v>
      </c>
      <c r="U871">
        <v>2.390625</v>
      </c>
      <c r="V871">
        <v>2.25243349075317</v>
      </c>
      <c r="X871">
        <v>9.4832496643066406</v>
      </c>
    </row>
    <row r="872" spans="1:24" x14ac:dyDescent="0.45">
      <c r="A872">
        <v>1998</v>
      </c>
      <c r="B872" t="s">
        <v>301</v>
      </c>
      <c r="C872" t="s">
        <v>33</v>
      </c>
      <c r="D872">
        <v>8</v>
      </c>
      <c r="E872">
        <v>12</v>
      </c>
      <c r="F872">
        <v>0</v>
      </c>
      <c r="G872">
        <v>26</v>
      </c>
      <c r="H872">
        <v>26</v>
      </c>
      <c r="I872">
        <f t="shared" si="41"/>
        <v>20</v>
      </c>
      <c r="J872" s="2">
        <f t="shared" si="42"/>
        <v>0.76923076923076927</v>
      </c>
      <c r="K872">
        <v>165</v>
      </c>
      <c r="L872" s="1">
        <f t="shared" si="40"/>
        <v>6.3461538461538458</v>
      </c>
      <c r="M872">
        <v>8.4545454545454497</v>
      </c>
      <c r="N872">
        <v>3</v>
      </c>
      <c r="O872">
        <v>0.65454545454545399</v>
      </c>
      <c r="P872">
        <v>0.32473118279569801</v>
      </c>
      <c r="Q872">
        <v>0.68655303000000001</v>
      </c>
      <c r="U872">
        <v>4.3636363636363598</v>
      </c>
      <c r="V872">
        <v>3.3876370892380199</v>
      </c>
      <c r="X872">
        <v>3.6606924533843901</v>
      </c>
    </row>
    <row r="873" spans="1:24" x14ac:dyDescent="0.45">
      <c r="A873">
        <v>1998</v>
      </c>
      <c r="B873" t="s">
        <v>283</v>
      </c>
      <c r="C873" t="s">
        <v>86</v>
      </c>
      <c r="D873">
        <v>9</v>
      </c>
      <c r="E873">
        <v>14</v>
      </c>
      <c r="F873">
        <v>0</v>
      </c>
      <c r="G873">
        <v>34</v>
      </c>
      <c r="H873">
        <v>34</v>
      </c>
      <c r="I873">
        <f t="shared" si="41"/>
        <v>23</v>
      </c>
      <c r="J873" s="2">
        <f t="shared" si="42"/>
        <v>0.67647058823529416</v>
      </c>
      <c r="K873">
        <v>206.1</v>
      </c>
      <c r="L873" s="1">
        <f t="shared" si="40"/>
        <v>6.0617647058823527</v>
      </c>
      <c r="M873">
        <v>3.7512114467239202</v>
      </c>
      <c r="N873">
        <v>4.14378008649736</v>
      </c>
      <c r="O873">
        <v>1.0468497060624899</v>
      </c>
      <c r="P873">
        <v>0.30014224751066798</v>
      </c>
      <c r="Q873">
        <v>0.64411191000000001</v>
      </c>
      <c r="U873">
        <v>5.6704359078384901</v>
      </c>
      <c r="V873">
        <v>5.3588613397190104</v>
      </c>
      <c r="X873">
        <v>1.4684036970138501</v>
      </c>
    </row>
    <row r="874" spans="1:24" x14ac:dyDescent="0.45">
      <c r="A874">
        <v>1998</v>
      </c>
      <c r="B874" t="s">
        <v>321</v>
      </c>
      <c r="C874" t="s">
        <v>115</v>
      </c>
      <c r="D874">
        <v>7</v>
      </c>
      <c r="E874">
        <v>14</v>
      </c>
      <c r="F874">
        <v>0</v>
      </c>
      <c r="G874">
        <v>33</v>
      </c>
      <c r="H874">
        <v>33</v>
      </c>
      <c r="I874">
        <f t="shared" si="41"/>
        <v>21</v>
      </c>
      <c r="J874" s="2">
        <f t="shared" si="42"/>
        <v>0.63636363636363635</v>
      </c>
      <c r="K874">
        <v>190.1</v>
      </c>
      <c r="L874" s="1">
        <f t="shared" si="40"/>
        <v>5.7606060606060607</v>
      </c>
      <c r="M874">
        <v>4.9649734649405097</v>
      </c>
      <c r="N874">
        <v>2.8844131558225801</v>
      </c>
      <c r="O874">
        <v>1.2767074624132699</v>
      </c>
      <c r="P874">
        <v>0.31152647975077802</v>
      </c>
      <c r="Q874">
        <v>0.65438870999999998</v>
      </c>
      <c r="U874">
        <v>5.2486862343656799</v>
      </c>
      <c r="V874">
        <v>4.9202379599223098</v>
      </c>
      <c r="X874">
        <v>1.5987905263900699</v>
      </c>
    </row>
    <row r="875" spans="1:24" x14ac:dyDescent="0.45">
      <c r="A875">
        <v>1998</v>
      </c>
      <c r="B875" t="s">
        <v>202</v>
      </c>
      <c r="C875" t="s">
        <v>115</v>
      </c>
      <c r="D875">
        <v>8</v>
      </c>
      <c r="E875">
        <v>14</v>
      </c>
      <c r="F875">
        <v>0</v>
      </c>
      <c r="G875">
        <v>32</v>
      </c>
      <c r="H875">
        <v>32</v>
      </c>
      <c r="I875">
        <f t="shared" si="41"/>
        <v>22</v>
      </c>
      <c r="J875" s="2">
        <f t="shared" si="42"/>
        <v>0.6875</v>
      </c>
      <c r="K875">
        <v>172.1</v>
      </c>
      <c r="L875" s="1">
        <f t="shared" si="40"/>
        <v>5.3781249999999998</v>
      </c>
      <c r="M875">
        <v>5.5880074070939001</v>
      </c>
      <c r="N875">
        <v>3.6557057803417998</v>
      </c>
      <c r="O875">
        <v>1.3056092072649299</v>
      </c>
      <c r="P875">
        <v>0.29929577464788698</v>
      </c>
      <c r="Q875">
        <v>0.66379310000000002</v>
      </c>
      <c r="U875">
        <v>5.6402317753844997</v>
      </c>
      <c r="V875">
        <v>5.0366376219782003</v>
      </c>
      <c r="X875">
        <v>1.24005782604217</v>
      </c>
    </row>
    <row r="876" spans="1:24" x14ac:dyDescent="0.45">
      <c r="A876">
        <v>1998</v>
      </c>
      <c r="B876" t="s">
        <v>182</v>
      </c>
      <c r="C876" t="s">
        <v>115</v>
      </c>
      <c r="D876">
        <v>12</v>
      </c>
      <c r="E876">
        <v>14</v>
      </c>
      <c r="F876">
        <v>0</v>
      </c>
      <c r="G876">
        <v>32</v>
      </c>
      <c r="H876">
        <v>32</v>
      </c>
      <c r="I876">
        <f t="shared" si="41"/>
        <v>26</v>
      </c>
      <c r="J876" s="2">
        <f t="shared" si="42"/>
        <v>0.8125</v>
      </c>
      <c r="K876">
        <v>213.2</v>
      </c>
      <c r="L876" s="1">
        <f t="shared" si="40"/>
        <v>6.6624999999999996</v>
      </c>
      <c r="M876">
        <v>6.1497662834258504</v>
      </c>
      <c r="N876">
        <v>1.81123253552953</v>
      </c>
      <c r="O876">
        <v>0.96879879807393599</v>
      </c>
      <c r="P876">
        <v>0.314787701317715</v>
      </c>
      <c r="Q876">
        <v>0.70209465000000004</v>
      </c>
      <c r="U876">
        <v>4.2964120610235401</v>
      </c>
      <c r="V876">
        <v>3.90202279189351</v>
      </c>
      <c r="X876">
        <v>4.1599211692809996</v>
      </c>
    </row>
    <row r="877" spans="1:24" x14ac:dyDescent="0.45">
      <c r="A877">
        <v>1998</v>
      </c>
      <c r="B877" t="s">
        <v>267</v>
      </c>
      <c r="C877" t="s">
        <v>58</v>
      </c>
      <c r="D877">
        <v>16</v>
      </c>
      <c r="E877">
        <v>11</v>
      </c>
      <c r="F877">
        <v>0</v>
      </c>
      <c r="G877">
        <v>31</v>
      </c>
      <c r="H877">
        <v>31</v>
      </c>
      <c r="I877">
        <f t="shared" si="41"/>
        <v>27</v>
      </c>
      <c r="J877" s="2">
        <f t="shared" si="42"/>
        <v>0.87096774193548387</v>
      </c>
      <c r="K877">
        <v>212.1</v>
      </c>
      <c r="L877" s="1">
        <f t="shared" si="40"/>
        <v>6.8419354838709676</v>
      </c>
      <c r="M877">
        <v>6.4850864975738798</v>
      </c>
      <c r="N877">
        <v>1.22919940150093</v>
      </c>
      <c r="O877">
        <v>1.2715855877595801</v>
      </c>
      <c r="P877">
        <v>0.28389154704944097</v>
      </c>
      <c r="Q877">
        <v>0.79104478</v>
      </c>
      <c r="U877">
        <v>3.4756672732095302</v>
      </c>
      <c r="V877">
        <v>4.0292621521848799</v>
      </c>
      <c r="X877">
        <v>2.9715335369110099</v>
      </c>
    </row>
    <row r="878" spans="1:24" x14ac:dyDescent="0.45">
      <c r="A878">
        <v>1998</v>
      </c>
      <c r="B878" t="s">
        <v>59</v>
      </c>
      <c r="C878" t="s">
        <v>233</v>
      </c>
      <c r="D878">
        <v>5</v>
      </c>
      <c r="E878">
        <v>15</v>
      </c>
      <c r="F878">
        <v>0</v>
      </c>
      <c r="G878">
        <v>32</v>
      </c>
      <c r="H878">
        <v>32</v>
      </c>
      <c r="I878">
        <f t="shared" si="41"/>
        <v>20</v>
      </c>
      <c r="J878" s="2">
        <f t="shared" si="42"/>
        <v>0.625</v>
      </c>
      <c r="K878">
        <v>171.1</v>
      </c>
      <c r="L878" s="1">
        <f t="shared" si="40"/>
        <v>5.3468749999999998</v>
      </c>
      <c r="M878">
        <v>7.2490274525513199</v>
      </c>
      <c r="N878">
        <v>3.5719845418368799</v>
      </c>
      <c r="O878">
        <v>1.5758755331633301</v>
      </c>
      <c r="P878">
        <v>0.321637426900584</v>
      </c>
      <c r="Q878">
        <v>0.66379310000000002</v>
      </c>
      <c r="U878">
        <v>6.0408562104594301</v>
      </c>
      <c r="V878">
        <v>5.1877904338654997</v>
      </c>
      <c r="X878">
        <v>0.51001477241516102</v>
      </c>
    </row>
    <row r="879" spans="1:24" x14ac:dyDescent="0.45">
      <c r="A879">
        <v>1998</v>
      </c>
      <c r="B879" t="s">
        <v>302</v>
      </c>
      <c r="C879" t="s">
        <v>58</v>
      </c>
      <c r="D879">
        <v>6</v>
      </c>
      <c r="E879">
        <v>8</v>
      </c>
      <c r="F879">
        <v>0</v>
      </c>
      <c r="G879">
        <v>29</v>
      </c>
      <c r="H879">
        <v>29</v>
      </c>
      <c r="I879">
        <f t="shared" si="41"/>
        <v>14</v>
      </c>
      <c r="J879" s="2">
        <f t="shared" si="42"/>
        <v>0.48275862068965519</v>
      </c>
      <c r="K879">
        <v>171.2</v>
      </c>
      <c r="L879" s="1">
        <f t="shared" si="40"/>
        <v>5.9034482758620683</v>
      </c>
      <c r="M879">
        <v>6.1339809460082302</v>
      </c>
      <c r="N879">
        <v>2.77864094135415</v>
      </c>
      <c r="O879">
        <v>1.1533981265998301</v>
      </c>
      <c r="P879">
        <v>0.27376425855513298</v>
      </c>
      <c r="Q879">
        <v>0.75180226999999999</v>
      </c>
      <c r="U879">
        <v>3.9320390679539901</v>
      </c>
      <c r="V879">
        <v>4.4731329023257098</v>
      </c>
      <c r="X879">
        <v>1.5412071943282999</v>
      </c>
    </row>
    <row r="880" spans="1:24" x14ac:dyDescent="0.45">
      <c r="A880">
        <v>1998</v>
      </c>
      <c r="B880" t="s">
        <v>206</v>
      </c>
      <c r="C880" t="s">
        <v>44</v>
      </c>
      <c r="D880">
        <v>20</v>
      </c>
      <c r="E880">
        <v>6</v>
      </c>
      <c r="F880">
        <v>0</v>
      </c>
      <c r="G880">
        <v>33</v>
      </c>
      <c r="H880">
        <v>33</v>
      </c>
      <c r="I880">
        <f t="shared" si="41"/>
        <v>26</v>
      </c>
      <c r="J880" s="2">
        <f t="shared" si="42"/>
        <v>0.78787878787878785</v>
      </c>
      <c r="K880">
        <v>234.2</v>
      </c>
      <c r="L880" s="1">
        <f t="shared" si="40"/>
        <v>7.0969696969696967</v>
      </c>
      <c r="M880">
        <v>10.393465683818601</v>
      </c>
      <c r="N880">
        <v>3.3749999268488402</v>
      </c>
      <c r="O880">
        <v>0.42187499085610503</v>
      </c>
      <c r="P880">
        <v>0.27054794520547898</v>
      </c>
      <c r="Q880">
        <v>0.74818985999999998</v>
      </c>
      <c r="U880">
        <v>2.6463067608246602</v>
      </c>
      <c r="V880">
        <v>2.6533567967370502</v>
      </c>
      <c r="X880">
        <v>8.2063817977905202</v>
      </c>
    </row>
    <row r="881" spans="1:24" x14ac:dyDescent="0.45">
      <c r="A881">
        <v>1998</v>
      </c>
      <c r="B881" t="s">
        <v>322</v>
      </c>
      <c r="C881" t="s">
        <v>73</v>
      </c>
      <c r="D881">
        <v>9</v>
      </c>
      <c r="E881">
        <v>7</v>
      </c>
      <c r="F881">
        <v>0</v>
      </c>
      <c r="G881">
        <v>27</v>
      </c>
      <c r="H881">
        <v>27</v>
      </c>
      <c r="I881">
        <f t="shared" si="41"/>
        <v>16</v>
      </c>
      <c r="J881" s="2">
        <f t="shared" si="42"/>
        <v>0.59259259259259256</v>
      </c>
      <c r="K881">
        <v>166.1</v>
      </c>
      <c r="L881" s="1">
        <f t="shared" si="40"/>
        <v>6.1518518518518519</v>
      </c>
      <c r="M881">
        <v>8.0080162769391396</v>
      </c>
      <c r="N881">
        <v>2.4348698139341902</v>
      </c>
      <c r="O881">
        <v>1.5691383245353701</v>
      </c>
      <c r="P881">
        <v>0.27234042553191401</v>
      </c>
      <c r="Q881">
        <v>0.77790974000000002</v>
      </c>
      <c r="U881">
        <v>3.8957917022947099</v>
      </c>
      <c r="V881">
        <v>4.5640019837220702</v>
      </c>
      <c r="X881">
        <v>1.29309046268463</v>
      </c>
    </row>
    <row r="882" spans="1:24" x14ac:dyDescent="0.45">
      <c r="A882">
        <v>1998</v>
      </c>
      <c r="B882" t="s">
        <v>61</v>
      </c>
      <c r="C882" t="s">
        <v>95</v>
      </c>
      <c r="D882">
        <v>13</v>
      </c>
      <c r="E882">
        <v>10</v>
      </c>
      <c r="F882">
        <v>0</v>
      </c>
      <c r="G882">
        <v>29</v>
      </c>
      <c r="H882">
        <v>29</v>
      </c>
      <c r="I882">
        <f t="shared" si="41"/>
        <v>23</v>
      </c>
      <c r="J882" s="2">
        <f t="shared" si="42"/>
        <v>0.7931034482758621</v>
      </c>
      <c r="K882">
        <v>206.1</v>
      </c>
      <c r="L882" s="1">
        <f t="shared" si="40"/>
        <v>7.1068965517241374</v>
      </c>
      <c r="M882">
        <v>7.6332791067056602</v>
      </c>
      <c r="N882">
        <v>1.78836824785675</v>
      </c>
      <c r="O882">
        <v>0.95961223055728395</v>
      </c>
      <c r="P882">
        <v>0.28161888701517701</v>
      </c>
      <c r="Q882">
        <v>0.73326771999999996</v>
      </c>
      <c r="U882">
        <v>3.4894990202082998</v>
      </c>
      <c r="V882">
        <v>3.4832556163570398</v>
      </c>
      <c r="X882">
        <v>5.0782208442687899</v>
      </c>
    </row>
    <row r="883" spans="1:24" x14ac:dyDescent="0.45">
      <c r="A883">
        <v>1998</v>
      </c>
      <c r="B883" t="s">
        <v>63</v>
      </c>
      <c r="C883" t="s">
        <v>62</v>
      </c>
      <c r="D883">
        <v>16</v>
      </c>
      <c r="E883">
        <v>11</v>
      </c>
      <c r="F883">
        <v>0</v>
      </c>
      <c r="G883">
        <v>32</v>
      </c>
      <c r="H883">
        <v>32</v>
      </c>
      <c r="I883">
        <f t="shared" si="41"/>
        <v>27</v>
      </c>
      <c r="J883" s="2">
        <f t="shared" si="42"/>
        <v>0.84375</v>
      </c>
      <c r="K883">
        <v>213.1</v>
      </c>
      <c r="L883" s="1">
        <f t="shared" si="40"/>
        <v>6.6593749999999998</v>
      </c>
      <c r="M883">
        <v>6.0749997103214399</v>
      </c>
      <c r="N883">
        <v>3.6703123249858698</v>
      </c>
      <c r="O883">
        <v>0.84374995976686595</v>
      </c>
      <c r="P883">
        <v>0.30676691729323302</v>
      </c>
      <c r="Q883">
        <v>0.71626297999999999</v>
      </c>
      <c r="U883">
        <v>4.3031247948110201</v>
      </c>
      <c r="V883">
        <v>4.3157146846502998</v>
      </c>
      <c r="X883">
        <v>3.1536152362823402</v>
      </c>
    </row>
    <row r="884" spans="1:24" x14ac:dyDescent="0.45">
      <c r="A884">
        <v>1998</v>
      </c>
      <c r="B884" t="s">
        <v>207</v>
      </c>
      <c r="C884" t="s">
        <v>62</v>
      </c>
      <c r="D884">
        <v>18</v>
      </c>
      <c r="E884">
        <v>4</v>
      </c>
      <c r="F884">
        <v>0</v>
      </c>
      <c r="G884">
        <v>30</v>
      </c>
      <c r="H884">
        <v>30</v>
      </c>
      <c r="I884">
        <f t="shared" si="41"/>
        <v>22</v>
      </c>
      <c r="J884" s="2">
        <f t="shared" si="42"/>
        <v>0.73333333333333328</v>
      </c>
      <c r="K884">
        <v>214.1</v>
      </c>
      <c r="L884" s="1">
        <f t="shared" si="40"/>
        <v>7.1366666666666667</v>
      </c>
      <c r="M884">
        <v>6.8444786798181703</v>
      </c>
      <c r="N884">
        <v>1.21772933567317</v>
      </c>
      <c r="O884">
        <v>1.21772933567317</v>
      </c>
      <c r="P884">
        <v>0.26391096979332201</v>
      </c>
      <c r="Q884">
        <v>0.75379609999999997</v>
      </c>
      <c r="U884">
        <v>3.4852253400301101</v>
      </c>
      <c r="V884">
        <v>3.797006019795</v>
      </c>
      <c r="X884">
        <v>4.4285535812377903</v>
      </c>
    </row>
    <row r="885" spans="1:24" x14ac:dyDescent="0.45">
      <c r="A885">
        <v>1998</v>
      </c>
      <c r="B885" t="s">
        <v>269</v>
      </c>
      <c r="C885" t="s">
        <v>86</v>
      </c>
      <c r="D885">
        <v>13</v>
      </c>
      <c r="E885">
        <v>14</v>
      </c>
      <c r="F885">
        <v>0</v>
      </c>
      <c r="G885">
        <v>34</v>
      </c>
      <c r="H885">
        <v>34</v>
      </c>
      <c r="I885">
        <f t="shared" si="41"/>
        <v>27</v>
      </c>
      <c r="J885" s="2">
        <f t="shared" si="42"/>
        <v>0.79411764705882348</v>
      </c>
      <c r="K885">
        <v>208</v>
      </c>
      <c r="L885" s="1">
        <f t="shared" si="40"/>
        <v>6.117647058823529</v>
      </c>
      <c r="M885">
        <v>7.3557692307692299</v>
      </c>
      <c r="N885">
        <v>3.20192307692307</v>
      </c>
      <c r="O885">
        <v>1.6442307692307601</v>
      </c>
      <c r="P885">
        <v>0.323854660347551</v>
      </c>
      <c r="Q885">
        <v>0.62321937000000005</v>
      </c>
      <c r="U885">
        <v>6.2307692307692299</v>
      </c>
      <c r="V885">
        <v>5.1920368561377899</v>
      </c>
      <c r="X885">
        <v>1.81246662139892</v>
      </c>
    </row>
    <row r="886" spans="1:24" x14ac:dyDescent="0.45">
      <c r="A886">
        <v>1998</v>
      </c>
      <c r="B886" t="s">
        <v>231</v>
      </c>
      <c r="C886" t="s">
        <v>58</v>
      </c>
      <c r="D886">
        <v>17</v>
      </c>
      <c r="E886">
        <v>6</v>
      </c>
      <c r="F886">
        <v>0</v>
      </c>
      <c r="G886">
        <v>28</v>
      </c>
      <c r="H886">
        <v>28</v>
      </c>
      <c r="I886">
        <f t="shared" si="41"/>
        <v>23</v>
      </c>
      <c r="J886" s="2">
        <f t="shared" si="42"/>
        <v>0.8214285714285714</v>
      </c>
      <c r="K886">
        <v>193</v>
      </c>
      <c r="L886" s="1">
        <f t="shared" si="40"/>
        <v>6.8928571428571432</v>
      </c>
      <c r="M886">
        <v>8.1139902788065594</v>
      </c>
      <c r="N886">
        <v>3.31088109077738</v>
      </c>
      <c r="O886">
        <v>0.37305702431294502</v>
      </c>
      <c r="P886">
        <v>0.272380952380952</v>
      </c>
      <c r="Q886">
        <v>0.80252480000000004</v>
      </c>
      <c r="U886">
        <v>2.4715027860732599</v>
      </c>
      <c r="V886">
        <v>3.1495149358729702</v>
      </c>
      <c r="X886">
        <v>4.7757492065429599</v>
      </c>
    </row>
    <row r="887" spans="1:24" x14ac:dyDescent="0.45">
      <c r="A887">
        <v>1998</v>
      </c>
      <c r="B887" t="s">
        <v>184</v>
      </c>
      <c r="C887" t="s">
        <v>29</v>
      </c>
      <c r="D887">
        <v>15</v>
      </c>
      <c r="E887">
        <v>8</v>
      </c>
      <c r="F887">
        <v>0</v>
      </c>
      <c r="G887">
        <v>33</v>
      </c>
      <c r="H887">
        <v>33</v>
      </c>
      <c r="I887">
        <f t="shared" si="41"/>
        <v>23</v>
      </c>
      <c r="J887" s="2">
        <f t="shared" si="42"/>
        <v>0.69696969696969702</v>
      </c>
      <c r="K887">
        <v>208</v>
      </c>
      <c r="L887" s="1">
        <f t="shared" si="40"/>
        <v>6.3030303030303028</v>
      </c>
      <c r="M887">
        <v>6.4471153846153797</v>
      </c>
      <c r="N887">
        <v>3.6346153846153801</v>
      </c>
      <c r="O887">
        <v>1.1682692307692299</v>
      </c>
      <c r="P887">
        <v>0.28274760383386499</v>
      </c>
      <c r="Q887">
        <v>0.73199069999999999</v>
      </c>
      <c r="U887">
        <v>4.4567307692307603</v>
      </c>
      <c r="V887">
        <v>4.7208830099839396</v>
      </c>
      <c r="X887">
        <v>1.77111840248107</v>
      </c>
    </row>
    <row r="888" spans="1:24" x14ac:dyDescent="0.45">
      <c r="A888">
        <v>1998</v>
      </c>
      <c r="B888" t="s">
        <v>303</v>
      </c>
      <c r="C888" t="s">
        <v>108</v>
      </c>
      <c r="D888">
        <v>11</v>
      </c>
      <c r="E888">
        <v>13</v>
      </c>
      <c r="F888">
        <v>0</v>
      </c>
      <c r="G888">
        <v>31</v>
      </c>
      <c r="H888">
        <v>31</v>
      </c>
      <c r="I888">
        <f t="shared" si="41"/>
        <v>24</v>
      </c>
      <c r="J888" s="2">
        <f t="shared" si="42"/>
        <v>0.77419354838709675</v>
      </c>
      <c r="K888">
        <v>174.1</v>
      </c>
      <c r="L888" s="1">
        <f t="shared" si="40"/>
        <v>5.6161290322580646</v>
      </c>
      <c r="M888">
        <v>4.5430215626845696</v>
      </c>
      <c r="N888">
        <v>2.37476127140329</v>
      </c>
      <c r="O888">
        <v>1.0325049006101299</v>
      </c>
      <c r="P888">
        <v>0.32845528455284501</v>
      </c>
      <c r="Q888">
        <v>0.67901235000000004</v>
      </c>
      <c r="U888">
        <v>5.2141497480811498</v>
      </c>
      <c r="V888">
        <v>4.4642001965361704</v>
      </c>
      <c r="X888">
        <v>1.6874874830245901</v>
      </c>
    </row>
    <row r="889" spans="1:24" x14ac:dyDescent="0.45">
      <c r="A889">
        <v>1998</v>
      </c>
      <c r="B889" t="s">
        <v>288</v>
      </c>
      <c r="C889" t="s">
        <v>58</v>
      </c>
      <c r="D889">
        <v>9</v>
      </c>
      <c r="E889">
        <v>9</v>
      </c>
      <c r="F889">
        <v>0</v>
      </c>
      <c r="G889">
        <v>30</v>
      </c>
      <c r="H889">
        <v>30</v>
      </c>
      <c r="I889">
        <f t="shared" si="41"/>
        <v>18</v>
      </c>
      <c r="J889" s="2">
        <f t="shared" si="42"/>
        <v>0.6</v>
      </c>
      <c r="K889">
        <v>195.1</v>
      </c>
      <c r="L889" s="1">
        <f t="shared" si="40"/>
        <v>6.503333333333333</v>
      </c>
      <c r="M889">
        <v>5.2986345363455696</v>
      </c>
      <c r="N889">
        <v>2.4419793950114301</v>
      </c>
      <c r="O889">
        <v>1.05972690726911</v>
      </c>
      <c r="P889">
        <v>0.279338842975206</v>
      </c>
      <c r="Q889">
        <v>0.72010870000000005</v>
      </c>
      <c r="U889">
        <v>4.0546072973774798</v>
      </c>
      <c r="V889">
        <v>4.42925456264601</v>
      </c>
      <c r="X889">
        <v>1.84929764270782</v>
      </c>
    </row>
    <row r="890" spans="1:24" x14ac:dyDescent="0.45">
      <c r="A890">
        <v>1998</v>
      </c>
      <c r="B890" t="s">
        <v>211</v>
      </c>
      <c r="C890" t="s">
        <v>71</v>
      </c>
      <c r="D890">
        <v>13</v>
      </c>
      <c r="E890">
        <v>12</v>
      </c>
      <c r="F890">
        <v>0</v>
      </c>
      <c r="G890">
        <v>34</v>
      </c>
      <c r="H890">
        <v>34</v>
      </c>
      <c r="I890">
        <f t="shared" si="41"/>
        <v>25</v>
      </c>
      <c r="J890" s="2">
        <f t="shared" si="42"/>
        <v>0.73529411764705888</v>
      </c>
      <c r="K890">
        <v>210.2</v>
      </c>
      <c r="L890" s="1">
        <f t="shared" si="40"/>
        <v>6.1823529411764699</v>
      </c>
      <c r="M890">
        <v>6.9208859088538901</v>
      </c>
      <c r="N890">
        <v>2.7341771491768401</v>
      </c>
      <c r="O890">
        <v>0.93987339502954104</v>
      </c>
      <c r="P890">
        <v>0.278481012658227</v>
      </c>
      <c r="Q890">
        <v>0.66330814000000005</v>
      </c>
      <c r="U890">
        <v>4.4430378674123698</v>
      </c>
      <c r="V890">
        <v>3.9698484232287701</v>
      </c>
      <c r="X890">
        <v>3.5771839618682799</v>
      </c>
    </row>
    <row r="891" spans="1:24" x14ac:dyDescent="0.45">
      <c r="A891">
        <v>1998</v>
      </c>
      <c r="B891" t="s">
        <v>76</v>
      </c>
      <c r="C891" t="s">
        <v>121</v>
      </c>
      <c r="D891">
        <v>15</v>
      </c>
      <c r="E891">
        <v>9</v>
      </c>
      <c r="F891">
        <v>0</v>
      </c>
      <c r="G891">
        <v>34</v>
      </c>
      <c r="H891">
        <v>34</v>
      </c>
      <c r="I891">
        <f t="shared" si="41"/>
        <v>24</v>
      </c>
      <c r="J891" s="2">
        <f t="shared" si="42"/>
        <v>0.70588235294117652</v>
      </c>
      <c r="K891">
        <v>234.1</v>
      </c>
      <c r="L891" s="1">
        <f t="shared" si="40"/>
        <v>6.8852941176470583</v>
      </c>
      <c r="M891">
        <v>6.0682789368343997</v>
      </c>
      <c r="N891">
        <v>1.61308680599395</v>
      </c>
      <c r="O891">
        <v>0.88335706042526096</v>
      </c>
      <c r="P891">
        <v>0.28475033738191602</v>
      </c>
      <c r="Q891">
        <v>0.73680062999999996</v>
      </c>
      <c r="U891">
        <v>3.5334282417010399</v>
      </c>
      <c r="V891">
        <v>3.7323243731160298</v>
      </c>
      <c r="X891">
        <v>5.1987290382385201</v>
      </c>
    </row>
    <row r="892" spans="1:24" x14ac:dyDescent="0.45">
      <c r="A892">
        <v>1998</v>
      </c>
      <c r="B892" t="s">
        <v>77</v>
      </c>
      <c r="C892" t="s">
        <v>108</v>
      </c>
      <c r="D892">
        <v>10</v>
      </c>
      <c r="E892">
        <v>12</v>
      </c>
      <c r="F892">
        <v>0</v>
      </c>
      <c r="G892">
        <v>33</v>
      </c>
      <c r="H892">
        <v>33</v>
      </c>
      <c r="I892">
        <f t="shared" si="41"/>
        <v>22</v>
      </c>
      <c r="J892" s="2">
        <f t="shared" si="42"/>
        <v>0.66666666666666663</v>
      </c>
      <c r="K892">
        <v>234.1</v>
      </c>
      <c r="L892" s="1">
        <f t="shared" si="40"/>
        <v>7.0939393939393938</v>
      </c>
      <c r="M892">
        <v>6.2219066568350501</v>
      </c>
      <c r="N892">
        <v>3.9943104463632402</v>
      </c>
      <c r="O892">
        <v>1.42105275495615</v>
      </c>
      <c r="P892">
        <v>0.31190150478796103</v>
      </c>
      <c r="Q892">
        <v>0.74876237999999995</v>
      </c>
      <c r="U892">
        <v>4.7240402394488399</v>
      </c>
      <c r="V892">
        <v>5.21738855205541</v>
      </c>
      <c r="X892">
        <v>0.42116302251815702</v>
      </c>
    </row>
    <row r="893" spans="1:24" x14ac:dyDescent="0.45">
      <c r="A893">
        <v>1998</v>
      </c>
      <c r="B893" t="s">
        <v>235</v>
      </c>
      <c r="C893" t="s">
        <v>65</v>
      </c>
      <c r="D893">
        <v>16</v>
      </c>
      <c r="E893">
        <v>9</v>
      </c>
      <c r="F893">
        <v>0</v>
      </c>
      <c r="G893">
        <v>33</v>
      </c>
      <c r="H893">
        <v>33</v>
      </c>
      <c r="I893">
        <f t="shared" si="41"/>
        <v>25</v>
      </c>
      <c r="J893" s="2">
        <f t="shared" si="42"/>
        <v>0.75757575757575757</v>
      </c>
      <c r="K893">
        <v>187.2</v>
      </c>
      <c r="L893" s="1">
        <f t="shared" si="40"/>
        <v>5.672727272727272</v>
      </c>
      <c r="M893">
        <v>4.8916521301623002</v>
      </c>
      <c r="N893">
        <v>2.7335703080318701</v>
      </c>
      <c r="O893">
        <v>1.2948490932782499</v>
      </c>
      <c r="P893">
        <v>0.27079934747145101</v>
      </c>
      <c r="Q893">
        <v>0.71624087999999997</v>
      </c>
      <c r="U893">
        <v>4.36412101808597</v>
      </c>
      <c r="V893">
        <v>4.9455466548327101</v>
      </c>
      <c r="X893">
        <v>0.88780862092971802</v>
      </c>
    </row>
    <row r="894" spans="1:24" x14ac:dyDescent="0.45">
      <c r="A894">
        <v>1998</v>
      </c>
      <c r="B894" t="s">
        <v>188</v>
      </c>
      <c r="C894" t="s">
        <v>99</v>
      </c>
      <c r="D894">
        <v>11</v>
      </c>
      <c r="E894">
        <v>14</v>
      </c>
      <c r="F894">
        <v>0</v>
      </c>
      <c r="G894">
        <v>33</v>
      </c>
      <c r="H894">
        <v>33</v>
      </c>
      <c r="I894">
        <f t="shared" si="41"/>
        <v>25</v>
      </c>
      <c r="J894" s="2">
        <f t="shared" si="42"/>
        <v>0.75757575757575757</v>
      </c>
      <c r="K894">
        <v>214.1</v>
      </c>
      <c r="L894" s="1">
        <f t="shared" si="40"/>
        <v>6.4878787878787874</v>
      </c>
      <c r="M894">
        <v>6.6345253460814204</v>
      </c>
      <c r="N894">
        <v>2.9813373390618998</v>
      </c>
      <c r="O894">
        <v>1.0077760019364099</v>
      </c>
      <c r="P894">
        <v>0.30955993930197201</v>
      </c>
      <c r="Q894">
        <v>0.73125463999999996</v>
      </c>
      <c r="U894">
        <v>4.0730946744930199</v>
      </c>
      <c r="V894">
        <v>4.1702563908825603</v>
      </c>
      <c r="X894">
        <v>2.8922889232635498</v>
      </c>
    </row>
    <row r="895" spans="1:24" x14ac:dyDescent="0.45">
      <c r="A895">
        <v>1998</v>
      </c>
      <c r="B895" t="s">
        <v>307</v>
      </c>
      <c r="C895" t="s">
        <v>25</v>
      </c>
      <c r="D895">
        <v>14</v>
      </c>
      <c r="E895">
        <v>13</v>
      </c>
      <c r="F895">
        <v>0</v>
      </c>
      <c r="G895">
        <v>34</v>
      </c>
      <c r="H895">
        <v>34</v>
      </c>
      <c r="I895">
        <f t="shared" si="41"/>
        <v>27</v>
      </c>
      <c r="J895" s="2">
        <f t="shared" si="42"/>
        <v>0.79411764705882348</v>
      </c>
      <c r="K895">
        <v>231.1</v>
      </c>
      <c r="L895" s="1">
        <f t="shared" si="40"/>
        <v>6.7970588235294116</v>
      </c>
      <c r="M895">
        <v>6.3804031776448804</v>
      </c>
      <c r="N895">
        <v>2.8789624094251201</v>
      </c>
      <c r="O895">
        <v>0.972622435616597</v>
      </c>
      <c r="P895">
        <v>0.27605633802816898</v>
      </c>
      <c r="Q895">
        <v>0.71428570999999996</v>
      </c>
      <c r="U895">
        <v>3.9682995373157102</v>
      </c>
      <c r="V895">
        <v>4.1636478729359903</v>
      </c>
      <c r="X895">
        <v>3.3153829574584899</v>
      </c>
    </row>
    <row r="896" spans="1:24" x14ac:dyDescent="0.45">
      <c r="A896">
        <v>1998</v>
      </c>
      <c r="B896" t="s">
        <v>290</v>
      </c>
      <c r="C896" t="s">
        <v>86</v>
      </c>
      <c r="D896">
        <v>13</v>
      </c>
      <c r="E896">
        <v>17</v>
      </c>
      <c r="F896">
        <v>0</v>
      </c>
      <c r="G896">
        <v>35</v>
      </c>
      <c r="H896">
        <v>35</v>
      </c>
      <c r="I896">
        <f t="shared" si="41"/>
        <v>30</v>
      </c>
      <c r="J896" s="2">
        <f t="shared" si="42"/>
        <v>0.8571428571428571</v>
      </c>
      <c r="K896">
        <v>228.1</v>
      </c>
      <c r="L896" s="1">
        <f t="shared" si="40"/>
        <v>6.5171428571428569</v>
      </c>
      <c r="M896">
        <v>6.1489048355479001</v>
      </c>
      <c r="N896">
        <v>3.7445253806221199</v>
      </c>
      <c r="O896">
        <v>1.06423352922944</v>
      </c>
      <c r="P896">
        <v>0.31499312242090699</v>
      </c>
      <c r="Q896">
        <v>0.68082447999999995</v>
      </c>
      <c r="U896">
        <v>5.2029194762328403</v>
      </c>
      <c r="V896">
        <v>4.6501010785480599</v>
      </c>
      <c r="X896">
        <v>3.21246337890625</v>
      </c>
    </row>
    <row r="897" spans="1:24" x14ac:dyDescent="0.45">
      <c r="A897">
        <v>1998</v>
      </c>
      <c r="B897" t="s">
        <v>151</v>
      </c>
      <c r="C897" t="s">
        <v>44</v>
      </c>
      <c r="D897">
        <v>10</v>
      </c>
      <c r="E897">
        <v>9</v>
      </c>
      <c r="F897">
        <v>0</v>
      </c>
      <c r="G897">
        <v>32</v>
      </c>
      <c r="H897">
        <v>32</v>
      </c>
      <c r="I897">
        <f t="shared" si="41"/>
        <v>19</v>
      </c>
      <c r="J897" s="2">
        <f t="shared" si="42"/>
        <v>0.59375</v>
      </c>
      <c r="K897">
        <v>209.2</v>
      </c>
      <c r="L897" s="1">
        <f t="shared" si="40"/>
        <v>6.5374999999999996</v>
      </c>
      <c r="M897">
        <v>6.4817163821739703</v>
      </c>
      <c r="N897">
        <v>3.47694719838471</v>
      </c>
      <c r="O897">
        <v>1.5453098659487601</v>
      </c>
      <c r="P897">
        <v>0.256410256410256</v>
      </c>
      <c r="Q897">
        <v>0.73053367999999996</v>
      </c>
      <c r="U897">
        <v>4.4642285016297496</v>
      </c>
      <c r="V897">
        <v>5.1184843221381602</v>
      </c>
      <c r="X897">
        <v>1.3228799104690501</v>
      </c>
    </row>
    <row r="898" spans="1:24" x14ac:dyDescent="0.45">
      <c r="A898">
        <v>1998</v>
      </c>
      <c r="B898" t="s">
        <v>308</v>
      </c>
      <c r="C898" t="s">
        <v>88</v>
      </c>
      <c r="D898">
        <v>14</v>
      </c>
      <c r="E898">
        <v>10</v>
      </c>
      <c r="F898">
        <v>0</v>
      </c>
      <c r="G898">
        <v>31</v>
      </c>
      <c r="H898">
        <v>31</v>
      </c>
      <c r="I898">
        <f t="shared" si="41"/>
        <v>24</v>
      </c>
      <c r="J898" s="2">
        <f t="shared" si="42"/>
        <v>0.77419354838709675</v>
      </c>
      <c r="K898">
        <v>200</v>
      </c>
      <c r="L898" s="1">
        <f t="shared" si="40"/>
        <v>6.4516129032258061</v>
      </c>
      <c r="M898">
        <v>5.8949995502472197</v>
      </c>
      <c r="N898">
        <v>3.1049997631073101</v>
      </c>
      <c r="O898">
        <v>1.3049999004363999</v>
      </c>
      <c r="P898">
        <v>0.28548387096774103</v>
      </c>
      <c r="Q898">
        <v>0.75807787999999998</v>
      </c>
      <c r="U898">
        <v>4.1399996841430902</v>
      </c>
      <c r="V898">
        <v>4.8541521099090597</v>
      </c>
      <c r="X898">
        <v>1.8872933387756301</v>
      </c>
    </row>
    <row r="899" spans="1:24" x14ac:dyDescent="0.45">
      <c r="A899">
        <v>1998</v>
      </c>
      <c r="B899" t="s">
        <v>336</v>
      </c>
      <c r="C899" t="s">
        <v>62</v>
      </c>
      <c r="D899">
        <v>13</v>
      </c>
      <c r="E899">
        <v>9</v>
      </c>
      <c r="F899">
        <v>0</v>
      </c>
      <c r="G899">
        <v>28</v>
      </c>
      <c r="H899">
        <v>28</v>
      </c>
      <c r="I899">
        <f t="shared" si="41"/>
        <v>22</v>
      </c>
      <c r="J899" s="2">
        <f t="shared" si="42"/>
        <v>0.7857142857142857</v>
      </c>
      <c r="K899">
        <v>171</v>
      </c>
      <c r="L899" s="1">
        <f t="shared" ref="L899:L962" si="43">K899/H899</f>
        <v>6.1071428571428568</v>
      </c>
      <c r="M899">
        <v>6.4736847881905799</v>
      </c>
      <c r="N899">
        <v>4.0000003569307703</v>
      </c>
      <c r="O899">
        <v>1.4210527583832999</v>
      </c>
      <c r="P899">
        <v>0.24024640657084101</v>
      </c>
      <c r="Q899">
        <v>0.79497907999999995</v>
      </c>
      <c r="U899">
        <v>4.0000003569307703</v>
      </c>
      <c r="V899">
        <v>5.2444155865062099</v>
      </c>
      <c r="X899">
        <v>0.86542391777038497</v>
      </c>
    </row>
    <row r="900" spans="1:24" x14ac:dyDescent="0.45">
      <c r="A900">
        <v>1998</v>
      </c>
      <c r="B900" t="s">
        <v>291</v>
      </c>
      <c r="C900" t="s">
        <v>33</v>
      </c>
      <c r="D900">
        <v>15</v>
      </c>
      <c r="E900">
        <v>9</v>
      </c>
      <c r="F900">
        <v>0</v>
      </c>
      <c r="G900">
        <v>34</v>
      </c>
      <c r="H900">
        <v>34</v>
      </c>
      <c r="I900">
        <f t="shared" ref="I900:I963" si="44">SUM(D900:E900)</f>
        <v>24</v>
      </c>
      <c r="J900" s="2">
        <f t="shared" ref="J900:J963" si="45">I900/H900</f>
        <v>0.70588235294117652</v>
      </c>
      <c r="K900">
        <v>220.2</v>
      </c>
      <c r="L900" s="1">
        <f t="shared" si="43"/>
        <v>6.4764705882352942</v>
      </c>
      <c r="M900">
        <v>7.7900300319238296</v>
      </c>
      <c r="N900">
        <v>3.9561932622859199</v>
      </c>
      <c r="O900">
        <v>0.65256796078943002</v>
      </c>
      <c r="P900">
        <v>0.29001584786053802</v>
      </c>
      <c r="Q900">
        <v>0.72382290999999999</v>
      </c>
      <c r="U900">
        <v>3.7114802769898798</v>
      </c>
      <c r="V900">
        <v>3.81891053324216</v>
      </c>
      <c r="X900">
        <v>3.74919438362121</v>
      </c>
    </row>
    <row r="901" spans="1:24" x14ac:dyDescent="0.45">
      <c r="A901">
        <v>1998</v>
      </c>
      <c r="B901" t="s">
        <v>78</v>
      </c>
      <c r="C901" t="s">
        <v>105</v>
      </c>
      <c r="D901">
        <v>16</v>
      </c>
      <c r="E901">
        <v>8</v>
      </c>
      <c r="F901">
        <v>0</v>
      </c>
      <c r="G901">
        <v>34</v>
      </c>
      <c r="H901">
        <v>34</v>
      </c>
      <c r="I901">
        <f t="shared" si="44"/>
        <v>24</v>
      </c>
      <c r="J901" s="2">
        <f t="shared" si="45"/>
        <v>0.70588235294117652</v>
      </c>
      <c r="K901">
        <v>238.2</v>
      </c>
      <c r="L901" s="1">
        <f t="shared" si="43"/>
        <v>7.0058823529411764</v>
      </c>
      <c r="M901">
        <v>5.2039108363278697</v>
      </c>
      <c r="N901">
        <v>2.5265364205359901</v>
      </c>
      <c r="O901">
        <v>0.71648047746543098</v>
      </c>
      <c r="P901">
        <v>0.26522327469553397</v>
      </c>
      <c r="Q901">
        <v>0.73551829000000002</v>
      </c>
      <c r="U901">
        <v>3.16759790037348</v>
      </c>
      <c r="V901">
        <v>3.9478114930971899</v>
      </c>
      <c r="X901">
        <v>4.51725006103515</v>
      </c>
    </row>
    <row r="902" spans="1:24" x14ac:dyDescent="0.45">
      <c r="A902">
        <v>1998</v>
      </c>
      <c r="B902" t="s">
        <v>238</v>
      </c>
      <c r="C902" t="s">
        <v>33</v>
      </c>
      <c r="D902">
        <v>11</v>
      </c>
      <c r="E902">
        <v>10</v>
      </c>
      <c r="F902">
        <v>0</v>
      </c>
      <c r="G902">
        <v>27</v>
      </c>
      <c r="H902">
        <v>27</v>
      </c>
      <c r="I902">
        <f t="shared" si="44"/>
        <v>21</v>
      </c>
      <c r="J902" s="2">
        <f t="shared" si="45"/>
        <v>0.77777777777777779</v>
      </c>
      <c r="K902">
        <v>174</v>
      </c>
      <c r="L902" s="1">
        <f t="shared" si="43"/>
        <v>6.4444444444444446</v>
      </c>
      <c r="M902">
        <v>6.3103448275862002</v>
      </c>
      <c r="N902">
        <v>3.41379310344827</v>
      </c>
      <c r="O902">
        <v>0.87931034482758597</v>
      </c>
      <c r="P902">
        <v>0.286245353159851</v>
      </c>
      <c r="Q902">
        <v>0.72955389999999998</v>
      </c>
      <c r="U902">
        <v>3.9827586206896499</v>
      </c>
      <c r="V902">
        <v>4.1793821258106396</v>
      </c>
      <c r="X902">
        <v>2.23209547996521</v>
      </c>
    </row>
    <row r="903" spans="1:24" x14ac:dyDescent="0.45">
      <c r="A903">
        <v>1998</v>
      </c>
      <c r="B903" t="s">
        <v>310</v>
      </c>
      <c r="C903" t="s">
        <v>108</v>
      </c>
      <c r="D903">
        <v>7</v>
      </c>
      <c r="E903">
        <v>8</v>
      </c>
      <c r="F903">
        <v>0</v>
      </c>
      <c r="G903">
        <v>29</v>
      </c>
      <c r="H903">
        <v>29</v>
      </c>
      <c r="I903">
        <f t="shared" si="44"/>
        <v>15</v>
      </c>
      <c r="J903" s="2">
        <f t="shared" si="45"/>
        <v>0.51724137931034486</v>
      </c>
      <c r="K903">
        <v>166</v>
      </c>
      <c r="L903" s="1">
        <f t="shared" si="43"/>
        <v>5.7241379310344831</v>
      </c>
      <c r="M903">
        <v>7.0481934189572</v>
      </c>
      <c r="N903">
        <v>4.5542172860954198</v>
      </c>
      <c r="O903">
        <v>0.92168683170978805</v>
      </c>
      <c r="P903">
        <v>0.31111111111111101</v>
      </c>
      <c r="Q903">
        <v>0.69727890999999997</v>
      </c>
      <c r="U903">
        <v>4.5000004136419101</v>
      </c>
      <c r="V903">
        <v>4.4945740520910897</v>
      </c>
      <c r="X903">
        <v>1.55151903629302</v>
      </c>
    </row>
    <row r="904" spans="1:24" x14ac:dyDescent="0.45">
      <c r="A904">
        <v>1998</v>
      </c>
      <c r="B904" t="s">
        <v>324</v>
      </c>
      <c r="C904" t="s">
        <v>62</v>
      </c>
      <c r="D904">
        <v>20</v>
      </c>
      <c r="E904">
        <v>7</v>
      </c>
      <c r="F904">
        <v>0</v>
      </c>
      <c r="G904">
        <v>31</v>
      </c>
      <c r="H904">
        <v>31</v>
      </c>
      <c r="I904">
        <f t="shared" si="44"/>
        <v>27</v>
      </c>
      <c r="J904" s="2">
        <f t="shared" si="45"/>
        <v>0.87096774193548387</v>
      </c>
      <c r="K904">
        <v>207.2</v>
      </c>
      <c r="L904" s="1">
        <f t="shared" si="43"/>
        <v>6.6838709677419352</v>
      </c>
      <c r="M904">
        <v>9.0577853554119905</v>
      </c>
      <c r="N904">
        <v>2.5569824687526599</v>
      </c>
      <c r="O904">
        <v>0.86677371822124305</v>
      </c>
      <c r="P904">
        <v>0.29484902309058603</v>
      </c>
      <c r="Q904">
        <v>0.73706897000000005</v>
      </c>
      <c r="U904">
        <v>3.5537722447070901</v>
      </c>
      <c r="V904">
        <v>3.4473384516762802</v>
      </c>
      <c r="X904">
        <v>5.1464996337890598</v>
      </c>
    </row>
    <row r="905" spans="1:24" x14ac:dyDescent="0.45">
      <c r="A905">
        <v>1998</v>
      </c>
      <c r="B905" t="s">
        <v>337</v>
      </c>
      <c r="C905" t="s">
        <v>79</v>
      </c>
      <c r="D905">
        <v>11</v>
      </c>
      <c r="E905">
        <v>15</v>
      </c>
      <c r="F905">
        <v>0</v>
      </c>
      <c r="G905">
        <v>34</v>
      </c>
      <c r="H905">
        <v>34</v>
      </c>
      <c r="I905">
        <f t="shared" si="44"/>
        <v>26</v>
      </c>
      <c r="J905" s="2">
        <f t="shared" si="45"/>
        <v>0.76470588235294112</v>
      </c>
      <c r="K905">
        <v>222</v>
      </c>
      <c r="L905" s="1">
        <f t="shared" si="43"/>
        <v>6.5294117647058822</v>
      </c>
      <c r="M905">
        <v>6.0405401253543802</v>
      </c>
      <c r="N905">
        <v>3.20270248257044</v>
      </c>
      <c r="O905">
        <v>0.81081075508112399</v>
      </c>
      <c r="P905">
        <v>0.29741379310344801</v>
      </c>
      <c r="Q905">
        <v>0.69285713999999998</v>
      </c>
      <c r="U905">
        <v>4.0540537754056203</v>
      </c>
      <c r="V905">
        <v>4.06257560070667</v>
      </c>
      <c r="X905">
        <v>4.3535413742065403</v>
      </c>
    </row>
    <row r="906" spans="1:24" x14ac:dyDescent="0.45">
      <c r="A906">
        <v>1998</v>
      </c>
      <c r="B906" t="s">
        <v>338</v>
      </c>
      <c r="C906" t="s">
        <v>75</v>
      </c>
      <c r="D906">
        <v>14</v>
      </c>
      <c r="E906">
        <v>14</v>
      </c>
      <c r="F906">
        <v>0</v>
      </c>
      <c r="G906">
        <v>34</v>
      </c>
      <c r="H906">
        <v>34</v>
      </c>
      <c r="I906">
        <f t="shared" si="44"/>
        <v>28</v>
      </c>
      <c r="J906" s="2">
        <f t="shared" si="45"/>
        <v>0.82352941176470584</v>
      </c>
      <c r="K906">
        <v>234</v>
      </c>
      <c r="L906" s="1">
        <f t="shared" si="43"/>
        <v>6.882352941176471</v>
      </c>
      <c r="M906">
        <v>4.9999996739575199</v>
      </c>
      <c r="N906">
        <v>2.80769212460691</v>
      </c>
      <c r="O906">
        <v>1.4230768302802099</v>
      </c>
      <c r="P906">
        <v>0.27777777777777701</v>
      </c>
      <c r="Q906">
        <v>0.72674419000000001</v>
      </c>
      <c r="U906">
        <v>4.2692304908406502</v>
      </c>
      <c r="V906">
        <v>5.1092375823723302</v>
      </c>
      <c r="X906">
        <v>1.8631688356399501</v>
      </c>
    </row>
    <row r="907" spans="1:24" x14ac:dyDescent="0.45">
      <c r="A907">
        <v>1998</v>
      </c>
      <c r="B907" t="s">
        <v>339</v>
      </c>
      <c r="C907" t="s">
        <v>49</v>
      </c>
      <c r="D907">
        <v>12</v>
      </c>
      <c r="E907">
        <v>8</v>
      </c>
      <c r="F907">
        <v>0</v>
      </c>
      <c r="G907">
        <v>27</v>
      </c>
      <c r="H907">
        <v>27</v>
      </c>
      <c r="I907">
        <f t="shared" si="44"/>
        <v>20</v>
      </c>
      <c r="J907" s="2">
        <f t="shared" si="45"/>
        <v>0.7407407407407407</v>
      </c>
      <c r="K907">
        <v>168</v>
      </c>
      <c r="L907" s="1">
        <f t="shared" si="43"/>
        <v>6.2222222222222223</v>
      </c>
      <c r="M907">
        <v>5.1964285714285703</v>
      </c>
      <c r="N907">
        <v>2.1964285714285698</v>
      </c>
      <c r="O907">
        <v>1.0178571428571399</v>
      </c>
      <c r="P907">
        <v>0.29136690647482</v>
      </c>
      <c r="Q907">
        <v>0.73353292999999997</v>
      </c>
      <c r="U907">
        <v>3.75</v>
      </c>
      <c r="V907">
        <v>4.2760570026579297</v>
      </c>
      <c r="X907">
        <v>1.6045060157775799</v>
      </c>
    </row>
    <row r="908" spans="1:24" x14ac:dyDescent="0.45">
      <c r="A908">
        <v>1998</v>
      </c>
      <c r="B908" t="s">
        <v>340</v>
      </c>
      <c r="C908" t="s">
        <v>105</v>
      </c>
      <c r="D908">
        <v>11</v>
      </c>
      <c r="E908">
        <v>16</v>
      </c>
      <c r="F908">
        <v>0</v>
      </c>
      <c r="G908">
        <v>33</v>
      </c>
      <c r="H908">
        <v>33</v>
      </c>
      <c r="I908">
        <f t="shared" si="44"/>
        <v>27</v>
      </c>
      <c r="J908" s="2">
        <f t="shared" si="45"/>
        <v>0.81818181818181823</v>
      </c>
      <c r="K908">
        <v>201</v>
      </c>
      <c r="L908" s="1">
        <f t="shared" si="43"/>
        <v>6.0909090909090908</v>
      </c>
      <c r="M908">
        <v>4.3880593683757496</v>
      </c>
      <c r="N908">
        <v>2.82089530824156</v>
      </c>
      <c r="O908">
        <v>1.34328348011502</v>
      </c>
      <c r="P908">
        <v>0.28318584070796399</v>
      </c>
      <c r="Q908">
        <v>0.67460317000000003</v>
      </c>
      <c r="U908">
        <v>4.8358205284141</v>
      </c>
      <c r="V908">
        <v>5.1789530809278403</v>
      </c>
      <c r="X908">
        <v>1.1526266336441</v>
      </c>
    </row>
    <row r="909" spans="1:24" x14ac:dyDescent="0.45">
      <c r="A909">
        <v>1998</v>
      </c>
      <c r="B909" t="s">
        <v>341</v>
      </c>
      <c r="C909" t="s">
        <v>29</v>
      </c>
      <c r="D909">
        <v>9</v>
      </c>
      <c r="E909">
        <v>14</v>
      </c>
      <c r="F909">
        <v>0</v>
      </c>
      <c r="G909">
        <v>33</v>
      </c>
      <c r="H909">
        <v>33</v>
      </c>
      <c r="I909">
        <f t="shared" si="44"/>
        <v>23</v>
      </c>
      <c r="J909" s="2">
        <f t="shared" si="45"/>
        <v>0.69696969696969702</v>
      </c>
      <c r="K909">
        <v>213.2</v>
      </c>
      <c r="L909" s="1">
        <f t="shared" si="43"/>
        <v>6.46060606060606</v>
      </c>
      <c r="M909">
        <v>6.7815915865175498</v>
      </c>
      <c r="N909">
        <v>2.0218409698934301</v>
      </c>
      <c r="O909">
        <v>0.96879879807393599</v>
      </c>
      <c r="P909">
        <v>0.31231671554252199</v>
      </c>
      <c r="Q909">
        <v>0.67240031</v>
      </c>
      <c r="U909">
        <v>4.8439939903696798</v>
      </c>
      <c r="V909">
        <v>3.7616171689842499</v>
      </c>
      <c r="X909">
        <v>4.0906929969787598</v>
      </c>
    </row>
    <row r="910" spans="1:24" x14ac:dyDescent="0.45">
      <c r="A910">
        <v>1998</v>
      </c>
      <c r="B910" t="s">
        <v>342</v>
      </c>
      <c r="C910" t="s">
        <v>99</v>
      </c>
      <c r="D910">
        <v>13</v>
      </c>
      <c r="E910">
        <v>14</v>
      </c>
      <c r="F910">
        <v>0</v>
      </c>
      <c r="G910">
        <v>33</v>
      </c>
      <c r="H910">
        <v>33</v>
      </c>
      <c r="I910">
        <f t="shared" si="44"/>
        <v>27</v>
      </c>
      <c r="J910" s="2">
        <f t="shared" si="45"/>
        <v>0.81818181818181823</v>
      </c>
      <c r="K910">
        <v>220.1</v>
      </c>
      <c r="L910" s="1">
        <f t="shared" si="43"/>
        <v>6.6696969696969699</v>
      </c>
      <c r="M910">
        <v>6.4130102939341196</v>
      </c>
      <c r="N910">
        <v>2.81845675338506</v>
      </c>
      <c r="O910">
        <v>0.89863838513726602</v>
      </c>
      <c r="P910">
        <v>0.27164179104477598</v>
      </c>
      <c r="Q910">
        <v>0.75448612999999998</v>
      </c>
      <c r="U910">
        <v>3.3086231452781099</v>
      </c>
      <c r="V910">
        <v>3.9924048488633002</v>
      </c>
      <c r="X910">
        <v>3.4194173812866202</v>
      </c>
    </row>
    <row r="911" spans="1:24" x14ac:dyDescent="0.45">
      <c r="A911">
        <v>1998</v>
      </c>
      <c r="B911" t="s">
        <v>343</v>
      </c>
      <c r="C911" t="s">
        <v>65</v>
      </c>
      <c r="D911">
        <v>13</v>
      </c>
      <c r="E911">
        <v>6</v>
      </c>
      <c r="F911">
        <v>0</v>
      </c>
      <c r="G911">
        <v>33</v>
      </c>
      <c r="H911">
        <v>33</v>
      </c>
      <c r="I911">
        <f t="shared" si="44"/>
        <v>19</v>
      </c>
      <c r="J911" s="2">
        <f t="shared" si="45"/>
        <v>0.5757575757575758</v>
      </c>
      <c r="K911">
        <v>212</v>
      </c>
      <c r="L911" s="1">
        <f t="shared" si="43"/>
        <v>6.4242424242424239</v>
      </c>
      <c r="M911">
        <v>6.4103778198801997</v>
      </c>
      <c r="N911">
        <v>2.7594341608755801</v>
      </c>
      <c r="O911">
        <v>1.23113216408295</v>
      </c>
      <c r="P911">
        <v>0.27401574803149598</v>
      </c>
      <c r="Q911">
        <v>0.71979433999999998</v>
      </c>
      <c r="U911">
        <v>4.3301889909124496</v>
      </c>
      <c r="V911">
        <v>4.4976429045688402</v>
      </c>
      <c r="X911">
        <v>2.02157378196716</v>
      </c>
    </row>
    <row r="912" spans="1:24" x14ac:dyDescent="0.45">
      <c r="A912">
        <v>1998</v>
      </c>
      <c r="B912" t="s">
        <v>326</v>
      </c>
      <c r="C912" t="s">
        <v>27</v>
      </c>
      <c r="D912">
        <v>10</v>
      </c>
      <c r="E912">
        <v>16</v>
      </c>
      <c r="F912">
        <v>0</v>
      </c>
      <c r="G912">
        <v>33</v>
      </c>
      <c r="H912">
        <v>33</v>
      </c>
      <c r="I912">
        <f t="shared" si="44"/>
        <v>26</v>
      </c>
      <c r="J912" s="2">
        <f t="shared" si="45"/>
        <v>0.78787878787878785</v>
      </c>
      <c r="K912">
        <v>211</v>
      </c>
      <c r="L912" s="1">
        <f t="shared" si="43"/>
        <v>6.3939393939393936</v>
      </c>
      <c r="M912">
        <v>7.1658772954626002</v>
      </c>
      <c r="N912">
        <v>4.1800950890198498</v>
      </c>
      <c r="O912">
        <v>0.98104272497404699</v>
      </c>
      <c r="P912">
        <v>0.27375201288244699</v>
      </c>
      <c r="Q912">
        <v>0.68215892</v>
      </c>
      <c r="U912">
        <v>4.3507112151022902</v>
      </c>
      <c r="V912">
        <v>4.4709058915633504</v>
      </c>
      <c r="X912">
        <v>2.7931866645812899</v>
      </c>
    </row>
    <row r="913" spans="1:24" x14ac:dyDescent="0.45">
      <c r="A913">
        <v>1998</v>
      </c>
      <c r="B913" t="s">
        <v>327</v>
      </c>
      <c r="C913" t="s">
        <v>71</v>
      </c>
      <c r="D913">
        <v>14</v>
      </c>
      <c r="E913">
        <v>7</v>
      </c>
      <c r="F913">
        <v>0</v>
      </c>
      <c r="G913">
        <v>32</v>
      </c>
      <c r="H913">
        <v>32</v>
      </c>
      <c r="I913">
        <f t="shared" si="44"/>
        <v>21</v>
      </c>
      <c r="J913" s="2">
        <f t="shared" si="45"/>
        <v>0.65625</v>
      </c>
      <c r="K913">
        <v>209</v>
      </c>
      <c r="L913" s="1">
        <f t="shared" si="43"/>
        <v>6.53125</v>
      </c>
      <c r="M913">
        <v>6.7607655502392303</v>
      </c>
      <c r="N913">
        <v>2.75598086124401</v>
      </c>
      <c r="O913">
        <v>1.0334928229664999</v>
      </c>
      <c r="P913">
        <v>0.25207296849087801</v>
      </c>
      <c r="Q913">
        <v>0.78625235000000004</v>
      </c>
      <c r="U913">
        <v>3.1435406698564501</v>
      </c>
      <c r="V913">
        <v>4.1343675517579497</v>
      </c>
      <c r="X913">
        <v>3.16234135627746</v>
      </c>
    </row>
    <row r="914" spans="1:24" x14ac:dyDescent="0.45">
      <c r="A914">
        <v>1998</v>
      </c>
      <c r="B914" t="s">
        <v>328</v>
      </c>
      <c r="C914" t="s">
        <v>65</v>
      </c>
      <c r="D914">
        <v>11</v>
      </c>
      <c r="E914">
        <v>10</v>
      </c>
      <c r="F914">
        <v>0</v>
      </c>
      <c r="G914">
        <v>34</v>
      </c>
      <c r="H914">
        <v>34</v>
      </c>
      <c r="I914">
        <f t="shared" si="44"/>
        <v>21</v>
      </c>
      <c r="J914" s="2">
        <f t="shared" si="45"/>
        <v>0.61764705882352944</v>
      </c>
      <c r="K914">
        <v>202</v>
      </c>
      <c r="L914" s="1">
        <f t="shared" si="43"/>
        <v>5.9411764705882355</v>
      </c>
      <c r="M914">
        <v>5.6138618102016498</v>
      </c>
      <c r="N914">
        <v>3.7871289989455499</v>
      </c>
      <c r="O914">
        <v>0.980198093844732</v>
      </c>
      <c r="P914">
        <v>0.27769110764430499</v>
      </c>
      <c r="Q914">
        <v>0.72230539000000005</v>
      </c>
      <c r="U914">
        <v>4.4108914223012903</v>
      </c>
      <c r="V914">
        <v>4.7629147396474698</v>
      </c>
      <c r="X914">
        <v>1.34736239910125</v>
      </c>
    </row>
    <row r="915" spans="1:24" x14ac:dyDescent="0.45">
      <c r="A915">
        <v>1998</v>
      </c>
      <c r="B915" t="s">
        <v>344</v>
      </c>
      <c r="C915" t="s">
        <v>27</v>
      </c>
      <c r="D915">
        <v>8</v>
      </c>
      <c r="E915">
        <v>14</v>
      </c>
      <c r="F915">
        <v>0</v>
      </c>
      <c r="G915">
        <v>30</v>
      </c>
      <c r="H915">
        <v>30</v>
      </c>
      <c r="I915">
        <f t="shared" si="44"/>
        <v>22</v>
      </c>
      <c r="J915" s="2">
        <f t="shared" si="45"/>
        <v>0.73333333333333328</v>
      </c>
      <c r="K915">
        <v>173.2</v>
      </c>
      <c r="L915" s="1">
        <f t="shared" si="43"/>
        <v>5.7733333333333325</v>
      </c>
      <c r="M915">
        <v>7.5143951733962098</v>
      </c>
      <c r="N915">
        <v>4.1976966141040899</v>
      </c>
      <c r="O915">
        <v>1.3992322047013599</v>
      </c>
      <c r="P915">
        <v>0.29457364341085202</v>
      </c>
      <c r="Q915">
        <v>0.64901792999999997</v>
      </c>
      <c r="U915">
        <v>5.8042224787612096</v>
      </c>
      <c r="V915">
        <v>5.0969256958908797</v>
      </c>
      <c r="X915">
        <v>0.80785316228866499</v>
      </c>
    </row>
    <row r="916" spans="1:24" x14ac:dyDescent="0.45">
      <c r="A916">
        <v>1998</v>
      </c>
      <c r="B916" t="s">
        <v>329</v>
      </c>
      <c r="C916" t="s">
        <v>54</v>
      </c>
      <c r="D916">
        <v>10</v>
      </c>
      <c r="E916">
        <v>11</v>
      </c>
      <c r="F916">
        <v>0</v>
      </c>
      <c r="G916">
        <v>33</v>
      </c>
      <c r="H916">
        <v>33</v>
      </c>
      <c r="I916">
        <f t="shared" si="44"/>
        <v>21</v>
      </c>
      <c r="J916" s="2">
        <f t="shared" si="45"/>
        <v>0.63636363636363635</v>
      </c>
      <c r="K916">
        <v>192.1</v>
      </c>
      <c r="L916" s="1">
        <f t="shared" si="43"/>
        <v>5.8212121212121213</v>
      </c>
      <c r="M916">
        <v>4.7729641097376199</v>
      </c>
      <c r="N916">
        <v>3.0883885415949299</v>
      </c>
      <c r="O916">
        <v>0.98266908141656995</v>
      </c>
      <c r="P916">
        <v>0.30461538461538401</v>
      </c>
      <c r="Q916">
        <v>0.71263482</v>
      </c>
      <c r="U916">
        <v>4.3986139834836901</v>
      </c>
      <c r="V916">
        <v>4.5897589799871499</v>
      </c>
      <c r="X916">
        <v>1.7758877277374201</v>
      </c>
    </row>
    <row r="917" spans="1:24" x14ac:dyDescent="0.45">
      <c r="A917">
        <v>1998</v>
      </c>
      <c r="B917" t="s">
        <v>345</v>
      </c>
      <c r="C917" t="s">
        <v>105</v>
      </c>
      <c r="D917">
        <v>7</v>
      </c>
      <c r="E917">
        <v>11</v>
      </c>
      <c r="F917">
        <v>0</v>
      </c>
      <c r="G917">
        <v>29</v>
      </c>
      <c r="H917">
        <v>29</v>
      </c>
      <c r="I917">
        <f t="shared" si="44"/>
        <v>18</v>
      </c>
      <c r="J917" s="2">
        <f t="shared" si="45"/>
        <v>0.62068965517241381</v>
      </c>
      <c r="K917">
        <v>170</v>
      </c>
      <c r="L917" s="1">
        <f t="shared" si="43"/>
        <v>5.8620689655172411</v>
      </c>
      <c r="M917">
        <v>5.8235294117647003</v>
      </c>
      <c r="N917">
        <v>2.96470588235294</v>
      </c>
      <c r="O917">
        <v>1.3764705882352899</v>
      </c>
      <c r="P917">
        <v>0.31785714285714201</v>
      </c>
      <c r="Q917">
        <v>0.62554681000000001</v>
      </c>
      <c r="U917">
        <v>6.24705882352941</v>
      </c>
      <c r="V917">
        <v>4.9097404760472898</v>
      </c>
      <c r="X917">
        <v>1.4411146640777499</v>
      </c>
    </row>
    <row r="918" spans="1:24" x14ac:dyDescent="0.45">
      <c r="A918">
        <v>1998</v>
      </c>
      <c r="B918" t="s">
        <v>346</v>
      </c>
      <c r="C918" t="s">
        <v>27</v>
      </c>
      <c r="D918">
        <v>11</v>
      </c>
      <c r="E918">
        <v>14</v>
      </c>
      <c r="F918">
        <v>0</v>
      </c>
      <c r="G918">
        <v>34</v>
      </c>
      <c r="H918">
        <v>34</v>
      </c>
      <c r="I918">
        <f t="shared" si="44"/>
        <v>25</v>
      </c>
      <c r="J918" s="2">
        <f t="shared" si="45"/>
        <v>0.73529411764705888</v>
      </c>
      <c r="K918">
        <v>241</v>
      </c>
      <c r="L918" s="1">
        <f t="shared" si="43"/>
        <v>7.0882352941176467</v>
      </c>
      <c r="M918">
        <v>4.7800826849034301</v>
      </c>
      <c r="N918">
        <v>2.3526969464759002</v>
      </c>
      <c r="O918">
        <v>0.78423231549196804</v>
      </c>
      <c r="P918">
        <v>0.28085642317380299</v>
      </c>
      <c r="Q918">
        <v>0.71632216999999998</v>
      </c>
      <c r="U918">
        <v>3.5850620136775699</v>
      </c>
      <c r="V918">
        <v>4.0312683668419202</v>
      </c>
      <c r="X918">
        <v>3.6740838289260802</v>
      </c>
    </row>
    <row r="919" spans="1:24" x14ac:dyDescent="0.45">
      <c r="A919">
        <v>1998</v>
      </c>
      <c r="B919" t="s">
        <v>347</v>
      </c>
      <c r="C919" t="s">
        <v>67</v>
      </c>
      <c r="D919">
        <v>10</v>
      </c>
      <c r="E919">
        <v>5</v>
      </c>
      <c r="F919">
        <v>0</v>
      </c>
      <c r="G919">
        <v>26</v>
      </c>
      <c r="H919">
        <v>26</v>
      </c>
      <c r="I919">
        <f t="shared" si="44"/>
        <v>15</v>
      </c>
      <c r="J919" s="2">
        <f t="shared" si="45"/>
        <v>0.57692307692307687</v>
      </c>
      <c r="K919">
        <v>166.1</v>
      </c>
      <c r="L919" s="1">
        <f t="shared" si="43"/>
        <v>6.388461538461538</v>
      </c>
      <c r="M919">
        <v>5.62725468109236</v>
      </c>
      <c r="N919">
        <v>1.7314629787976501</v>
      </c>
      <c r="O919">
        <v>1.40681367027309</v>
      </c>
      <c r="P919">
        <v>0.29739776951672803</v>
      </c>
      <c r="Q919">
        <v>0.72198275999999995</v>
      </c>
      <c r="U919">
        <v>4.43687388316898</v>
      </c>
      <c r="V919">
        <v>4.5700140079540104</v>
      </c>
      <c r="X919">
        <v>1.4691468477249101</v>
      </c>
    </row>
    <row r="920" spans="1:24" x14ac:dyDescent="0.45">
      <c r="A920">
        <v>1998</v>
      </c>
      <c r="B920" t="s">
        <v>293</v>
      </c>
      <c r="C920" t="s">
        <v>75</v>
      </c>
      <c r="D920">
        <v>12</v>
      </c>
      <c r="E920">
        <v>13</v>
      </c>
      <c r="F920">
        <v>0</v>
      </c>
      <c r="G920">
        <v>32</v>
      </c>
      <c r="H920">
        <v>32</v>
      </c>
      <c r="I920">
        <f t="shared" si="44"/>
        <v>25</v>
      </c>
      <c r="J920" s="2">
        <f t="shared" si="45"/>
        <v>0.78125</v>
      </c>
      <c r="K920">
        <v>188.1</v>
      </c>
      <c r="L920" s="1">
        <f t="shared" si="43"/>
        <v>5.8781249999999998</v>
      </c>
      <c r="M920">
        <v>6.30796477212726</v>
      </c>
      <c r="N920">
        <v>5.1132744743758796</v>
      </c>
      <c r="O920">
        <v>1.14690268584132</v>
      </c>
      <c r="P920">
        <v>0.31615120274913999</v>
      </c>
      <c r="Q920">
        <v>0.71379546999999999</v>
      </c>
      <c r="U920">
        <v>5.3044249220160999</v>
      </c>
      <c r="V920">
        <v>5.2577363687656096</v>
      </c>
      <c r="X920">
        <v>1.2186322212219201</v>
      </c>
    </row>
    <row r="921" spans="1:24" x14ac:dyDescent="0.45">
      <c r="A921">
        <v>1998</v>
      </c>
      <c r="B921" t="s">
        <v>348</v>
      </c>
      <c r="C921" t="s">
        <v>35</v>
      </c>
      <c r="D921">
        <v>15</v>
      </c>
      <c r="E921">
        <v>8</v>
      </c>
      <c r="F921">
        <v>0</v>
      </c>
      <c r="G921">
        <v>31</v>
      </c>
      <c r="H921">
        <v>31</v>
      </c>
      <c r="I921">
        <f t="shared" si="44"/>
        <v>23</v>
      </c>
      <c r="J921" s="2">
        <f t="shared" si="45"/>
        <v>0.74193548387096775</v>
      </c>
      <c r="K921">
        <v>175</v>
      </c>
      <c r="L921" s="1">
        <f t="shared" si="43"/>
        <v>5.645161290322581</v>
      </c>
      <c r="M921">
        <v>5.1428566944356202</v>
      </c>
      <c r="N921">
        <v>1.4914284413863299</v>
      </c>
      <c r="O921">
        <v>1.1314284727758299</v>
      </c>
      <c r="P921">
        <v>0.27992957746478803</v>
      </c>
      <c r="Q921">
        <v>0.72354211999999996</v>
      </c>
      <c r="U921">
        <v>3.9599996547154301</v>
      </c>
      <c r="V921">
        <v>4.2305807170167302</v>
      </c>
      <c r="X921">
        <v>2.5850124359130802</v>
      </c>
    </row>
    <row r="922" spans="1:24" x14ac:dyDescent="0.45">
      <c r="A922">
        <v>1998</v>
      </c>
      <c r="B922" t="s">
        <v>349</v>
      </c>
      <c r="C922" t="s">
        <v>170</v>
      </c>
      <c r="D922">
        <v>6</v>
      </c>
      <c r="E922">
        <v>15</v>
      </c>
      <c r="F922">
        <v>0</v>
      </c>
      <c r="G922">
        <v>31</v>
      </c>
      <c r="H922">
        <v>31</v>
      </c>
      <c r="I922">
        <f t="shared" si="44"/>
        <v>21</v>
      </c>
      <c r="J922" s="2">
        <f t="shared" si="45"/>
        <v>0.67741935483870963</v>
      </c>
      <c r="K922">
        <v>192.1</v>
      </c>
      <c r="L922" s="1">
        <f t="shared" si="43"/>
        <v>6.1967741935483867</v>
      </c>
      <c r="M922">
        <v>8.0485264373976797</v>
      </c>
      <c r="N922">
        <v>5.1941071776229197</v>
      </c>
      <c r="O922">
        <v>0.701906375354449</v>
      </c>
      <c r="P922">
        <v>0.32</v>
      </c>
      <c r="Q922">
        <v>0.74305555999999995</v>
      </c>
      <c r="U922">
        <v>4.1178507354127696</v>
      </c>
      <c r="V922">
        <v>4.2050100699951098</v>
      </c>
      <c r="X922">
        <v>3.1713070869445801</v>
      </c>
    </row>
    <row r="923" spans="1:24" x14ac:dyDescent="0.45">
      <c r="A923">
        <v>1998</v>
      </c>
      <c r="B923" t="s">
        <v>315</v>
      </c>
      <c r="C923" t="s">
        <v>37</v>
      </c>
      <c r="D923">
        <v>14</v>
      </c>
      <c r="E923">
        <v>15</v>
      </c>
      <c r="F923">
        <v>0</v>
      </c>
      <c r="G923">
        <v>33</v>
      </c>
      <c r="H923">
        <v>33</v>
      </c>
      <c r="I923">
        <f t="shared" si="44"/>
        <v>29</v>
      </c>
      <c r="J923" s="2">
        <f t="shared" si="45"/>
        <v>0.87878787878787878</v>
      </c>
      <c r="K923">
        <v>211.2</v>
      </c>
      <c r="L923" s="1">
        <f t="shared" si="43"/>
        <v>6.3999999999999995</v>
      </c>
      <c r="M923">
        <v>5.4425199466023999</v>
      </c>
      <c r="N923">
        <v>1.9984252928930699</v>
      </c>
      <c r="O923">
        <v>1.2755906124849301</v>
      </c>
      <c r="P923">
        <v>0.31960227272727199</v>
      </c>
      <c r="Q923">
        <v>0.63740458</v>
      </c>
      <c r="U923">
        <v>5.0598427628569196</v>
      </c>
      <c r="V923">
        <v>4.4667113596726802</v>
      </c>
      <c r="X923">
        <v>2.80778837203979</v>
      </c>
    </row>
    <row r="924" spans="1:24" x14ac:dyDescent="0.45">
      <c r="A924">
        <v>1998</v>
      </c>
      <c r="B924" t="s">
        <v>294</v>
      </c>
      <c r="C924" t="s">
        <v>29</v>
      </c>
      <c r="D924">
        <v>19</v>
      </c>
      <c r="E924">
        <v>9</v>
      </c>
      <c r="F924">
        <v>0</v>
      </c>
      <c r="G924">
        <v>34</v>
      </c>
      <c r="H924">
        <v>34</v>
      </c>
      <c r="I924">
        <f t="shared" si="44"/>
        <v>28</v>
      </c>
      <c r="J924" s="2">
        <f t="shared" si="45"/>
        <v>0.82352941176470584</v>
      </c>
      <c r="K924">
        <v>218</v>
      </c>
      <c r="L924" s="1">
        <f t="shared" si="43"/>
        <v>6.4117647058823533</v>
      </c>
      <c r="M924">
        <v>5.6146785060862596</v>
      </c>
      <c r="N924">
        <v>2.5596328483628499</v>
      </c>
      <c r="O924">
        <v>1.2385320234013799</v>
      </c>
      <c r="P924">
        <v>0.29886685552407899</v>
      </c>
      <c r="Q924">
        <v>0.71428570999999996</v>
      </c>
      <c r="U924">
        <v>4.7889904904853404</v>
      </c>
      <c r="V924">
        <v>4.6024548906236902</v>
      </c>
      <c r="X924">
        <v>2.1300528049468901</v>
      </c>
    </row>
    <row r="925" spans="1:24" x14ac:dyDescent="0.45">
      <c r="A925">
        <v>1997</v>
      </c>
      <c r="B925" t="s">
        <v>258</v>
      </c>
      <c r="C925" t="s">
        <v>75</v>
      </c>
      <c r="D925">
        <v>9</v>
      </c>
      <c r="E925">
        <v>13</v>
      </c>
      <c r="F925">
        <v>0</v>
      </c>
      <c r="G925">
        <v>34</v>
      </c>
      <c r="H925">
        <v>34</v>
      </c>
      <c r="I925">
        <f t="shared" si="44"/>
        <v>22</v>
      </c>
      <c r="J925" s="2">
        <f t="shared" si="45"/>
        <v>0.6470588235294118</v>
      </c>
      <c r="K925">
        <v>235.2</v>
      </c>
      <c r="L925" s="1">
        <f t="shared" si="43"/>
        <v>6.9176470588235288</v>
      </c>
      <c r="M925">
        <v>7.4851483533036696</v>
      </c>
      <c r="N925">
        <v>2.82602539869628</v>
      </c>
      <c r="O925">
        <v>0.91654877795555201</v>
      </c>
      <c r="P925">
        <v>0.28338278931750699</v>
      </c>
      <c r="Q925">
        <v>0.75944487000000005</v>
      </c>
      <c r="U925">
        <v>3.3988683849185</v>
      </c>
      <c r="V925">
        <v>3.76267696802087</v>
      </c>
      <c r="X925">
        <v>5.1666851043701101</v>
      </c>
    </row>
    <row r="926" spans="1:24" x14ac:dyDescent="0.45">
      <c r="A926">
        <v>1997</v>
      </c>
      <c r="B926" t="s">
        <v>274</v>
      </c>
      <c r="C926" t="s">
        <v>35</v>
      </c>
      <c r="D926">
        <v>13</v>
      </c>
      <c r="E926">
        <v>12</v>
      </c>
      <c r="F926">
        <v>0</v>
      </c>
      <c r="G926">
        <v>33</v>
      </c>
      <c r="H926">
        <v>33</v>
      </c>
      <c r="I926">
        <f t="shared" si="44"/>
        <v>25</v>
      </c>
      <c r="J926" s="2">
        <f t="shared" si="45"/>
        <v>0.75757575757575757</v>
      </c>
      <c r="K926">
        <v>177.1</v>
      </c>
      <c r="L926" s="1">
        <f t="shared" si="43"/>
        <v>5.3666666666666663</v>
      </c>
      <c r="M926">
        <v>6.1917295008990498</v>
      </c>
      <c r="N926">
        <v>4.0601504923928102</v>
      </c>
      <c r="O926">
        <v>1.2687970288727499</v>
      </c>
      <c r="P926">
        <v>0.301056338028169</v>
      </c>
      <c r="Q926">
        <v>0.6875</v>
      </c>
      <c r="U926">
        <v>5.3796994024204796</v>
      </c>
      <c r="V926">
        <v>5.1731214692226102</v>
      </c>
      <c r="X926">
        <v>0.81561452150344804</v>
      </c>
    </row>
    <row r="927" spans="1:24" x14ac:dyDescent="0.45">
      <c r="A927">
        <v>1997</v>
      </c>
      <c r="B927" t="s">
        <v>24</v>
      </c>
      <c r="C927" t="s">
        <v>121</v>
      </c>
      <c r="D927">
        <v>19</v>
      </c>
      <c r="E927">
        <v>4</v>
      </c>
      <c r="F927">
        <v>0</v>
      </c>
      <c r="G927">
        <v>29</v>
      </c>
      <c r="H927">
        <v>29</v>
      </c>
      <c r="I927">
        <f t="shared" si="44"/>
        <v>23</v>
      </c>
      <c r="J927" s="2">
        <f t="shared" si="45"/>
        <v>0.7931034482758621</v>
      </c>
      <c r="K927">
        <v>211</v>
      </c>
      <c r="L927" s="1">
        <f t="shared" si="43"/>
        <v>7.2758620689655169</v>
      </c>
      <c r="M927">
        <v>12.2843601895734</v>
      </c>
      <c r="N927">
        <v>3.2843601895734502</v>
      </c>
      <c r="O927">
        <v>0.85308056872037896</v>
      </c>
      <c r="P927">
        <v>0.27964205816554799</v>
      </c>
      <c r="Q927">
        <v>0.84313724999999995</v>
      </c>
      <c r="U927">
        <v>2.3033175355450202</v>
      </c>
      <c r="V927">
        <v>2.8485481284805898</v>
      </c>
      <c r="X927">
        <v>6.9059200286865199</v>
      </c>
    </row>
    <row r="928" spans="1:24" x14ac:dyDescent="0.45">
      <c r="A928">
        <v>1997</v>
      </c>
      <c r="B928" t="s">
        <v>175</v>
      </c>
      <c r="C928" t="s">
        <v>67</v>
      </c>
      <c r="D928">
        <v>17</v>
      </c>
      <c r="E928">
        <v>11</v>
      </c>
      <c r="F928">
        <v>0</v>
      </c>
      <c r="G928">
        <v>35</v>
      </c>
      <c r="H928">
        <v>35</v>
      </c>
      <c r="I928">
        <f t="shared" si="44"/>
        <v>28</v>
      </c>
      <c r="J928" s="2">
        <f t="shared" si="45"/>
        <v>0.8</v>
      </c>
      <c r="K928">
        <v>254.1</v>
      </c>
      <c r="L928" s="1">
        <f t="shared" si="43"/>
        <v>7.26</v>
      </c>
      <c r="M928">
        <v>11.2883350661957</v>
      </c>
      <c r="N928">
        <v>2.0524245574901299</v>
      </c>
      <c r="O928">
        <v>0.88466575753885102</v>
      </c>
      <c r="P928">
        <v>0.30398671096345498</v>
      </c>
      <c r="Q928">
        <v>0.74152541999999999</v>
      </c>
      <c r="U928">
        <v>2.97247694533054</v>
      </c>
      <c r="V928">
        <v>2.6216625069904098</v>
      </c>
      <c r="X928">
        <v>8.2385320663452095</v>
      </c>
    </row>
    <row r="929" spans="1:24" x14ac:dyDescent="0.45">
      <c r="A929">
        <v>1997</v>
      </c>
      <c r="B929" t="s">
        <v>333</v>
      </c>
      <c r="C929" t="s">
        <v>47</v>
      </c>
      <c r="D929">
        <v>12</v>
      </c>
      <c r="E929">
        <v>9</v>
      </c>
      <c r="F929">
        <v>0</v>
      </c>
      <c r="G929">
        <v>28</v>
      </c>
      <c r="H929">
        <v>28</v>
      </c>
      <c r="I929">
        <f t="shared" si="44"/>
        <v>21</v>
      </c>
      <c r="J929" s="2">
        <f t="shared" si="45"/>
        <v>0.75</v>
      </c>
      <c r="K929">
        <v>181</v>
      </c>
      <c r="L929" s="1">
        <f t="shared" si="43"/>
        <v>6.4642857142857144</v>
      </c>
      <c r="M929">
        <v>7.9558004342768998</v>
      </c>
      <c r="N929">
        <v>3.2320439264249901</v>
      </c>
      <c r="O929">
        <v>0.79558004342768995</v>
      </c>
      <c r="P929">
        <v>0.273622047244094</v>
      </c>
      <c r="Q929">
        <v>0.69656488999999999</v>
      </c>
      <c r="U929">
        <v>3.8784527117099898</v>
      </c>
      <c r="V929">
        <v>3.7666701436999799</v>
      </c>
      <c r="X929">
        <v>3.3174374103546098</v>
      </c>
    </row>
    <row r="930" spans="1:24" x14ac:dyDescent="0.45">
      <c r="A930">
        <v>1997</v>
      </c>
      <c r="B930" t="s">
        <v>143</v>
      </c>
      <c r="C930" t="s">
        <v>128</v>
      </c>
      <c r="D930">
        <v>14</v>
      </c>
      <c r="E930">
        <v>7</v>
      </c>
      <c r="F930">
        <v>0</v>
      </c>
      <c r="G930">
        <v>33</v>
      </c>
      <c r="H930">
        <v>33</v>
      </c>
      <c r="I930">
        <f t="shared" si="44"/>
        <v>21</v>
      </c>
      <c r="J930" s="2">
        <f t="shared" si="45"/>
        <v>0.63636363636363635</v>
      </c>
      <c r="K930">
        <v>240</v>
      </c>
      <c r="L930" s="1">
        <f t="shared" si="43"/>
        <v>7.2727272727272725</v>
      </c>
      <c r="M930">
        <v>5.7</v>
      </c>
      <c r="N930">
        <v>2.9624999999999999</v>
      </c>
      <c r="O930">
        <v>0.75</v>
      </c>
      <c r="P930">
        <v>0.24755244755244701</v>
      </c>
      <c r="Q930">
        <v>0.76984127000000002</v>
      </c>
      <c r="U930">
        <v>2.9624999999999999</v>
      </c>
      <c r="V930">
        <v>3.9633783022562601</v>
      </c>
      <c r="X930">
        <v>3.5696926116943302</v>
      </c>
    </row>
    <row r="931" spans="1:24" x14ac:dyDescent="0.45">
      <c r="A931">
        <v>1997</v>
      </c>
      <c r="B931" t="s">
        <v>26</v>
      </c>
      <c r="C931" t="s">
        <v>128</v>
      </c>
      <c r="D931">
        <v>19</v>
      </c>
      <c r="E931">
        <v>4</v>
      </c>
      <c r="F931">
        <v>0</v>
      </c>
      <c r="G931">
        <v>33</v>
      </c>
      <c r="H931">
        <v>33</v>
      </c>
      <c r="I931">
        <f t="shared" si="44"/>
        <v>23</v>
      </c>
      <c r="J931" s="2">
        <f t="shared" si="45"/>
        <v>0.69696969696969702</v>
      </c>
      <c r="K931">
        <v>232.2</v>
      </c>
      <c r="L931" s="1">
        <f t="shared" si="43"/>
        <v>7.0363636363636362</v>
      </c>
      <c r="M931">
        <v>6.8467047213862102</v>
      </c>
      <c r="N931">
        <v>0.77363895156906304</v>
      </c>
      <c r="O931">
        <v>0.34813752820607802</v>
      </c>
      <c r="P931">
        <v>0.280469897209985</v>
      </c>
      <c r="Q931">
        <v>0.78725398000000002</v>
      </c>
      <c r="U931">
        <v>2.20487101197183</v>
      </c>
      <c r="V931">
        <v>2.4258305617035898</v>
      </c>
      <c r="X931">
        <v>8.0225858688354492</v>
      </c>
    </row>
    <row r="932" spans="1:24" x14ac:dyDescent="0.45">
      <c r="A932">
        <v>1997</v>
      </c>
      <c r="B932" t="s">
        <v>144</v>
      </c>
      <c r="C932" t="s">
        <v>128</v>
      </c>
      <c r="D932">
        <v>15</v>
      </c>
      <c r="E932">
        <v>12</v>
      </c>
      <c r="F932">
        <v>0</v>
      </c>
      <c r="G932">
        <v>35</v>
      </c>
      <c r="H932">
        <v>35</v>
      </c>
      <c r="I932">
        <f t="shared" si="44"/>
        <v>27</v>
      </c>
      <c r="J932" s="2">
        <f t="shared" si="45"/>
        <v>0.77142857142857146</v>
      </c>
      <c r="K932">
        <v>256</v>
      </c>
      <c r="L932" s="1">
        <f t="shared" si="43"/>
        <v>7.3142857142857141</v>
      </c>
      <c r="M932">
        <v>8.47265625</v>
      </c>
      <c r="N932">
        <v>2.21484375</v>
      </c>
      <c r="O932">
        <v>0.73828125</v>
      </c>
      <c r="P932">
        <v>0.29707112970711202</v>
      </c>
      <c r="Q932">
        <v>0.74832465000000004</v>
      </c>
      <c r="U932">
        <v>3.0234375</v>
      </c>
      <c r="V932">
        <v>3.0428053855895998</v>
      </c>
      <c r="X932">
        <v>6.7039566040039</v>
      </c>
    </row>
    <row r="933" spans="1:24" x14ac:dyDescent="0.45">
      <c r="A933">
        <v>1997</v>
      </c>
      <c r="B933" t="s">
        <v>316</v>
      </c>
      <c r="C933" t="s">
        <v>95</v>
      </c>
      <c r="D933">
        <v>16</v>
      </c>
      <c r="E933">
        <v>7</v>
      </c>
      <c r="F933">
        <v>0</v>
      </c>
      <c r="G933">
        <v>33</v>
      </c>
      <c r="H933">
        <v>33</v>
      </c>
      <c r="I933">
        <f t="shared" si="44"/>
        <v>23</v>
      </c>
      <c r="J933" s="2">
        <f t="shared" si="45"/>
        <v>0.69696969696969702</v>
      </c>
      <c r="K933">
        <v>221</v>
      </c>
      <c r="L933" s="1">
        <f t="shared" si="43"/>
        <v>6.6969696969696972</v>
      </c>
      <c r="M933">
        <v>5.2941180125874601</v>
      </c>
      <c r="N933">
        <v>2.48416306744488</v>
      </c>
      <c r="O933">
        <v>0.65158375539538005</v>
      </c>
      <c r="P933">
        <v>0.28531073446327598</v>
      </c>
      <c r="Q933">
        <v>0.70336390999999998</v>
      </c>
      <c r="U933">
        <v>3.70588260881122</v>
      </c>
      <c r="V933">
        <v>3.7698451653654699</v>
      </c>
      <c r="X933">
        <v>4.6241674423217702</v>
      </c>
    </row>
    <row r="934" spans="1:24" x14ac:dyDescent="0.45">
      <c r="A934">
        <v>1997</v>
      </c>
      <c r="B934" t="s">
        <v>296</v>
      </c>
      <c r="C934" t="s">
        <v>44</v>
      </c>
      <c r="D934">
        <v>15</v>
      </c>
      <c r="E934">
        <v>10</v>
      </c>
      <c r="F934">
        <v>0</v>
      </c>
      <c r="G934">
        <v>35</v>
      </c>
      <c r="H934">
        <v>35</v>
      </c>
      <c r="I934">
        <f t="shared" si="44"/>
        <v>25</v>
      </c>
      <c r="J934" s="2">
        <f t="shared" si="45"/>
        <v>0.7142857142857143</v>
      </c>
      <c r="K934">
        <v>264</v>
      </c>
      <c r="L934" s="1">
        <f t="shared" si="43"/>
        <v>7.5428571428571427</v>
      </c>
      <c r="M934">
        <v>5.4545454545454497</v>
      </c>
      <c r="N934">
        <v>2.4204545454545401</v>
      </c>
      <c r="O934">
        <v>1.0568181818181801</v>
      </c>
      <c r="P934">
        <v>0.27205882352941102</v>
      </c>
      <c r="Q934">
        <v>0.74756606000000003</v>
      </c>
      <c r="U934">
        <v>3.6818181818181799</v>
      </c>
      <c r="V934">
        <v>4.3099692113471697</v>
      </c>
      <c r="X934">
        <v>3.8272931575775102</v>
      </c>
    </row>
    <row r="935" spans="1:24" x14ac:dyDescent="0.45">
      <c r="A935">
        <v>1997</v>
      </c>
      <c r="B935" t="s">
        <v>241</v>
      </c>
      <c r="C935" t="s">
        <v>31</v>
      </c>
      <c r="D935">
        <v>9</v>
      </c>
      <c r="E935">
        <v>12</v>
      </c>
      <c r="F935">
        <v>0</v>
      </c>
      <c r="G935">
        <v>30</v>
      </c>
      <c r="H935">
        <v>30</v>
      </c>
      <c r="I935">
        <f t="shared" si="44"/>
        <v>21</v>
      </c>
      <c r="J935" s="2">
        <f t="shared" si="45"/>
        <v>0.7</v>
      </c>
      <c r="K935">
        <v>189.1</v>
      </c>
      <c r="L935" s="1">
        <f t="shared" si="43"/>
        <v>6.3033333333333328</v>
      </c>
      <c r="M935">
        <v>6.6073940111942502</v>
      </c>
      <c r="N935">
        <v>1.4260562614088299</v>
      </c>
      <c r="O935">
        <v>0.95070417427255405</v>
      </c>
      <c r="P935">
        <v>0.34645669291338499</v>
      </c>
      <c r="Q935">
        <v>0.68292682999999998</v>
      </c>
      <c r="U935">
        <v>4.56338003650826</v>
      </c>
      <c r="V935">
        <v>3.55287358358345</v>
      </c>
      <c r="X935">
        <v>4.5749835968017498</v>
      </c>
    </row>
    <row r="936" spans="1:24" x14ac:dyDescent="0.45">
      <c r="A936">
        <v>1997</v>
      </c>
      <c r="B936" t="s">
        <v>350</v>
      </c>
      <c r="C936" t="s">
        <v>27</v>
      </c>
      <c r="D936">
        <v>12</v>
      </c>
      <c r="E936">
        <v>12</v>
      </c>
      <c r="F936">
        <v>0</v>
      </c>
      <c r="G936">
        <v>33</v>
      </c>
      <c r="H936">
        <v>33</v>
      </c>
      <c r="I936">
        <f t="shared" si="44"/>
        <v>24</v>
      </c>
      <c r="J936" s="2">
        <f t="shared" si="45"/>
        <v>0.72727272727272729</v>
      </c>
      <c r="K936">
        <v>183.2</v>
      </c>
      <c r="L936" s="1">
        <f t="shared" si="43"/>
        <v>5.5515151515151508</v>
      </c>
      <c r="M936">
        <v>6.1742295300477803</v>
      </c>
      <c r="N936">
        <v>3.3811256950261601</v>
      </c>
      <c r="O936">
        <v>1.1760437200091001</v>
      </c>
      <c r="P936">
        <v>0.32160804020100497</v>
      </c>
      <c r="Q936">
        <v>0.67463377000000002</v>
      </c>
      <c r="U936">
        <v>5.2921967400409597</v>
      </c>
      <c r="V936">
        <v>4.69360386949075</v>
      </c>
      <c r="X936">
        <v>1.99608814716339</v>
      </c>
    </row>
    <row r="937" spans="1:24" x14ac:dyDescent="0.45">
      <c r="A937">
        <v>1997</v>
      </c>
      <c r="B937" t="s">
        <v>196</v>
      </c>
      <c r="C937" t="s">
        <v>233</v>
      </c>
      <c r="D937">
        <v>17</v>
      </c>
      <c r="E937">
        <v>8</v>
      </c>
      <c r="F937">
        <v>0</v>
      </c>
      <c r="G937">
        <v>31</v>
      </c>
      <c r="H937">
        <v>31</v>
      </c>
      <c r="I937">
        <f t="shared" si="44"/>
        <v>25</v>
      </c>
      <c r="J937" s="2">
        <f t="shared" si="45"/>
        <v>0.80645161290322576</v>
      </c>
      <c r="K937">
        <v>241.1</v>
      </c>
      <c r="L937" s="1">
        <f t="shared" si="43"/>
        <v>7.7774193548387096</v>
      </c>
      <c r="M937">
        <v>11.3743089128227</v>
      </c>
      <c r="N937">
        <v>2.4986186792102298</v>
      </c>
      <c r="O937">
        <v>0.59668505772184599</v>
      </c>
      <c r="P937">
        <v>0.25818181818181801</v>
      </c>
      <c r="Q937">
        <v>0.79867675000000005</v>
      </c>
      <c r="U937">
        <v>1.90193362148838</v>
      </c>
      <c r="V937">
        <v>2.3882171908423602</v>
      </c>
      <c r="X937">
        <v>8.5314378738403303</v>
      </c>
    </row>
    <row r="938" spans="1:24" x14ac:dyDescent="0.45">
      <c r="A938">
        <v>1997</v>
      </c>
      <c r="B938" t="s">
        <v>242</v>
      </c>
      <c r="C938" t="s">
        <v>31</v>
      </c>
      <c r="D938">
        <v>13</v>
      </c>
      <c r="E938">
        <v>12</v>
      </c>
      <c r="F938">
        <v>0</v>
      </c>
      <c r="G938">
        <v>32</v>
      </c>
      <c r="H938">
        <v>32</v>
      </c>
      <c r="I938">
        <f t="shared" si="44"/>
        <v>25</v>
      </c>
      <c r="J938" s="2">
        <f t="shared" si="45"/>
        <v>0.78125</v>
      </c>
      <c r="K938">
        <v>201.1</v>
      </c>
      <c r="L938" s="1">
        <f t="shared" si="43"/>
        <v>6.2843749999999998</v>
      </c>
      <c r="M938">
        <v>4.6490070923060802</v>
      </c>
      <c r="N938">
        <v>3.66556328431825</v>
      </c>
      <c r="O938">
        <v>1.2963577468930401</v>
      </c>
      <c r="P938">
        <v>0.278366111951588</v>
      </c>
      <c r="Q938">
        <v>0.73474002000000005</v>
      </c>
      <c r="U938">
        <v>4.2019871795843402</v>
      </c>
      <c r="V938">
        <v>5.3343774233600296</v>
      </c>
      <c r="X938">
        <v>1.0325572490692101</v>
      </c>
    </row>
    <row r="939" spans="1:24" x14ac:dyDescent="0.45">
      <c r="A939">
        <v>1997</v>
      </c>
      <c r="B939" t="s">
        <v>34</v>
      </c>
      <c r="C939" t="s">
        <v>35</v>
      </c>
      <c r="D939">
        <v>12</v>
      </c>
      <c r="E939">
        <v>13</v>
      </c>
      <c r="F939">
        <v>0</v>
      </c>
      <c r="G939">
        <v>29</v>
      </c>
      <c r="H939">
        <v>29</v>
      </c>
      <c r="I939">
        <f t="shared" si="44"/>
        <v>25</v>
      </c>
      <c r="J939" s="2">
        <f t="shared" si="45"/>
        <v>0.86206896551724133</v>
      </c>
      <c r="K939">
        <v>185.1</v>
      </c>
      <c r="L939" s="1">
        <f t="shared" si="43"/>
        <v>6.3827586206896552</v>
      </c>
      <c r="M939">
        <v>6.5557555755987202</v>
      </c>
      <c r="N939">
        <v>3.83633104053555</v>
      </c>
      <c r="O939">
        <v>1.1169065054723699</v>
      </c>
      <c r="P939">
        <v>0.29143897996356999</v>
      </c>
      <c r="Q939">
        <v>0.71895425000000002</v>
      </c>
      <c r="U939">
        <v>4.3219425646539698</v>
      </c>
      <c r="V939">
        <v>4.7872692355988198</v>
      </c>
      <c r="X939">
        <v>1.5962820053100499</v>
      </c>
    </row>
    <row r="940" spans="1:24" x14ac:dyDescent="0.45">
      <c r="A940">
        <v>1997</v>
      </c>
      <c r="B940" t="s">
        <v>334</v>
      </c>
      <c r="C940" t="s">
        <v>121</v>
      </c>
      <c r="D940">
        <v>16</v>
      </c>
      <c r="E940">
        <v>9</v>
      </c>
      <c r="F940">
        <v>0</v>
      </c>
      <c r="G940">
        <v>35</v>
      </c>
      <c r="H940">
        <v>35</v>
      </c>
      <c r="I940">
        <f t="shared" si="44"/>
        <v>25</v>
      </c>
      <c r="J940" s="2">
        <f t="shared" si="45"/>
        <v>0.7142857142857143</v>
      </c>
      <c r="K940">
        <v>234.1</v>
      </c>
      <c r="L940" s="1">
        <f t="shared" si="43"/>
        <v>6.6885714285714286</v>
      </c>
      <c r="M940">
        <v>7.2588906269728</v>
      </c>
      <c r="N940">
        <v>3.2261736119879099</v>
      </c>
      <c r="O940">
        <v>0.80654340299697802</v>
      </c>
      <c r="P940">
        <v>0.28751753155680199</v>
      </c>
      <c r="Q940">
        <v>0.72284908000000003</v>
      </c>
      <c r="U940">
        <v>3.6102418991293299</v>
      </c>
      <c r="V940">
        <v>3.7749299999680499</v>
      </c>
      <c r="X940">
        <v>4.9927034378051696</v>
      </c>
    </row>
    <row r="941" spans="1:24" x14ac:dyDescent="0.45">
      <c r="A941">
        <v>1997</v>
      </c>
      <c r="B941" t="s">
        <v>351</v>
      </c>
      <c r="C941" t="s">
        <v>35</v>
      </c>
      <c r="D941">
        <v>6</v>
      </c>
      <c r="E941">
        <v>9</v>
      </c>
      <c r="F941">
        <v>0</v>
      </c>
      <c r="G941">
        <v>25</v>
      </c>
      <c r="H941">
        <v>25</v>
      </c>
      <c r="I941">
        <f t="shared" si="44"/>
        <v>15</v>
      </c>
      <c r="J941" s="2">
        <f t="shared" si="45"/>
        <v>0.6</v>
      </c>
      <c r="K941">
        <v>165.1</v>
      </c>
      <c r="L941" s="1">
        <f t="shared" si="43"/>
        <v>6.6040000000000001</v>
      </c>
      <c r="M941">
        <v>7.2943550631109302</v>
      </c>
      <c r="N941">
        <v>3.5927420460098598</v>
      </c>
      <c r="O941">
        <v>0.489919369910436</v>
      </c>
      <c r="P941">
        <v>0.27777777777777701</v>
      </c>
      <c r="Q941">
        <v>0.68862274999999995</v>
      </c>
      <c r="U941">
        <v>3.5927420460098598</v>
      </c>
      <c r="V941">
        <v>3.4479213234289099</v>
      </c>
      <c r="X941">
        <v>3.9206027984619101</v>
      </c>
    </row>
    <row r="942" spans="1:24" x14ac:dyDescent="0.45">
      <c r="A942">
        <v>1997</v>
      </c>
      <c r="B942" t="s">
        <v>177</v>
      </c>
      <c r="C942" t="s">
        <v>99</v>
      </c>
      <c r="D942">
        <v>11</v>
      </c>
      <c r="E942">
        <v>14</v>
      </c>
      <c r="F942">
        <v>0</v>
      </c>
      <c r="G942">
        <v>32</v>
      </c>
      <c r="H942">
        <v>32</v>
      </c>
      <c r="I942">
        <f t="shared" si="44"/>
        <v>25</v>
      </c>
      <c r="J942" s="2">
        <f t="shared" si="45"/>
        <v>0.78125</v>
      </c>
      <c r="K942">
        <v>186.1</v>
      </c>
      <c r="L942" s="1">
        <f t="shared" si="43"/>
        <v>5.8156249999999998</v>
      </c>
      <c r="M942">
        <v>7.6797861694757499</v>
      </c>
      <c r="N942">
        <v>2.4633276392657999</v>
      </c>
      <c r="O942">
        <v>1.11091246476693</v>
      </c>
      <c r="P942">
        <v>0.30411449016100101</v>
      </c>
      <c r="Q942">
        <v>0.67199248</v>
      </c>
      <c r="U942">
        <v>4.54025094296051</v>
      </c>
      <c r="V942">
        <v>3.8444532185512901</v>
      </c>
      <c r="X942">
        <v>3.1319804191589302</v>
      </c>
    </row>
    <row r="943" spans="1:24" x14ac:dyDescent="0.45">
      <c r="A943">
        <v>1997</v>
      </c>
      <c r="B943" t="s">
        <v>335</v>
      </c>
      <c r="C943" t="s">
        <v>73</v>
      </c>
      <c r="D943">
        <v>11</v>
      </c>
      <c r="E943">
        <v>7</v>
      </c>
      <c r="F943">
        <v>0</v>
      </c>
      <c r="G943">
        <v>29</v>
      </c>
      <c r="H943">
        <v>29</v>
      </c>
      <c r="I943">
        <f t="shared" si="44"/>
        <v>18</v>
      </c>
      <c r="J943" s="2">
        <f t="shared" si="45"/>
        <v>0.62068965517241381</v>
      </c>
      <c r="K943">
        <v>187.2</v>
      </c>
      <c r="L943" s="1">
        <f t="shared" si="43"/>
        <v>6.455172413793103</v>
      </c>
      <c r="M943">
        <v>5.8028417610224796</v>
      </c>
      <c r="N943">
        <v>3.3090585248805899</v>
      </c>
      <c r="O943">
        <v>1.0550621383677199</v>
      </c>
      <c r="P943">
        <v>0.297113752122241</v>
      </c>
      <c r="Q943">
        <v>0.72815534000000004</v>
      </c>
      <c r="U943">
        <v>4.3161632933225098</v>
      </c>
      <c r="V943">
        <v>4.6385188765569598</v>
      </c>
      <c r="X943">
        <v>1.26046478748321</v>
      </c>
    </row>
    <row r="944" spans="1:24" x14ac:dyDescent="0.45">
      <c r="A944">
        <v>1997</v>
      </c>
      <c r="B944" t="s">
        <v>263</v>
      </c>
      <c r="C944" t="s">
        <v>221</v>
      </c>
      <c r="D944">
        <v>13</v>
      </c>
      <c r="E944">
        <v>6</v>
      </c>
      <c r="F944">
        <v>0</v>
      </c>
      <c r="G944">
        <v>25</v>
      </c>
      <c r="H944">
        <v>25</v>
      </c>
      <c r="I944">
        <f t="shared" si="44"/>
        <v>19</v>
      </c>
      <c r="J944" s="2">
        <f t="shared" si="45"/>
        <v>0.76</v>
      </c>
      <c r="K944">
        <v>164</v>
      </c>
      <c r="L944" s="1">
        <f t="shared" si="43"/>
        <v>6.56</v>
      </c>
      <c r="M944">
        <v>8.5060975609756095</v>
      </c>
      <c r="N944">
        <v>3.5670731707317</v>
      </c>
      <c r="O944">
        <v>1.09756097560975</v>
      </c>
      <c r="P944">
        <v>0.29662921348314603</v>
      </c>
      <c r="Q944">
        <v>0.73711340000000003</v>
      </c>
      <c r="U944">
        <v>4.2256097560975601</v>
      </c>
      <c r="V944">
        <v>4.0848213916871599</v>
      </c>
      <c r="X944">
        <v>2.9227240085601802</v>
      </c>
    </row>
    <row r="945" spans="1:24" x14ac:dyDescent="0.45">
      <c r="A945">
        <v>1997</v>
      </c>
      <c r="B945" t="s">
        <v>317</v>
      </c>
      <c r="C945" t="s">
        <v>88</v>
      </c>
      <c r="D945">
        <v>15</v>
      </c>
      <c r="E945">
        <v>11</v>
      </c>
      <c r="F945">
        <v>0</v>
      </c>
      <c r="G945">
        <v>34</v>
      </c>
      <c r="H945">
        <v>34</v>
      </c>
      <c r="I945">
        <f t="shared" si="44"/>
        <v>26</v>
      </c>
      <c r="J945" s="2">
        <f t="shared" si="45"/>
        <v>0.76470588235294112</v>
      </c>
      <c r="K945">
        <v>227</v>
      </c>
      <c r="L945" s="1">
        <f t="shared" si="43"/>
        <v>6.6764705882352944</v>
      </c>
      <c r="M945">
        <v>5.9074889867841396</v>
      </c>
      <c r="N945">
        <v>3.05286343612334</v>
      </c>
      <c r="O945">
        <v>1.0704845814977899</v>
      </c>
      <c r="P945">
        <v>0.30916552667578601</v>
      </c>
      <c r="Q945">
        <v>0.74197860999999998</v>
      </c>
      <c r="U945">
        <v>4.2819383259911898</v>
      </c>
      <c r="V945">
        <v>4.4528239703913597</v>
      </c>
      <c r="X945">
        <v>2.9052314758300701</v>
      </c>
    </row>
    <row r="946" spans="1:24" x14ac:dyDescent="0.45">
      <c r="A946">
        <v>1997</v>
      </c>
      <c r="B946" t="s">
        <v>224</v>
      </c>
      <c r="C946" t="s">
        <v>49</v>
      </c>
      <c r="D946">
        <v>15</v>
      </c>
      <c r="E946">
        <v>10</v>
      </c>
      <c r="F946">
        <v>0</v>
      </c>
      <c r="G946">
        <v>34</v>
      </c>
      <c r="H946">
        <v>34</v>
      </c>
      <c r="I946">
        <f t="shared" si="44"/>
        <v>25</v>
      </c>
      <c r="J946" s="2">
        <f t="shared" si="45"/>
        <v>0.73529411764705888</v>
      </c>
      <c r="K946">
        <v>223</v>
      </c>
      <c r="L946" s="1">
        <f t="shared" si="43"/>
        <v>6.5588235294117645</v>
      </c>
      <c r="M946">
        <v>5.60986585470744</v>
      </c>
      <c r="N946">
        <v>3.1076235310249798</v>
      </c>
      <c r="O946">
        <v>0.64573995449869803</v>
      </c>
      <c r="P946">
        <v>0.28429985855728401</v>
      </c>
      <c r="Q946">
        <v>0.69809942000000003</v>
      </c>
      <c r="U946">
        <v>3.83408097983602</v>
      </c>
      <c r="V946">
        <v>3.8580906105985</v>
      </c>
      <c r="X946">
        <v>3.0682058334350502</v>
      </c>
    </row>
    <row r="947" spans="1:24" x14ac:dyDescent="0.45">
      <c r="A947">
        <v>1997</v>
      </c>
      <c r="B947" t="s">
        <v>281</v>
      </c>
      <c r="C947" t="s">
        <v>128</v>
      </c>
      <c r="D947">
        <v>20</v>
      </c>
      <c r="E947">
        <v>5</v>
      </c>
      <c r="F947">
        <v>0</v>
      </c>
      <c r="G947">
        <v>34</v>
      </c>
      <c r="H947">
        <v>34</v>
      </c>
      <c r="I947">
        <f t="shared" si="44"/>
        <v>25</v>
      </c>
      <c r="J947" s="2">
        <f t="shared" si="45"/>
        <v>0.73529411764705888</v>
      </c>
      <c r="K947">
        <v>233.1</v>
      </c>
      <c r="L947" s="1">
        <f t="shared" si="43"/>
        <v>6.8558823529411761</v>
      </c>
      <c r="M947">
        <v>6.6342854250538199</v>
      </c>
      <c r="N947">
        <v>1.8899999176025399</v>
      </c>
      <c r="O947">
        <v>0.69428568401725999</v>
      </c>
      <c r="P947">
        <v>0.26495726495726402</v>
      </c>
      <c r="Q947">
        <v>0.73567150999999997</v>
      </c>
      <c r="U947">
        <v>2.9699998705182802</v>
      </c>
      <c r="V947">
        <v>3.3449259110275502</v>
      </c>
      <c r="X947">
        <v>5.2012968063354403</v>
      </c>
    </row>
    <row r="948" spans="1:24" x14ac:dyDescent="0.45">
      <c r="A948">
        <v>1997</v>
      </c>
      <c r="B948" t="s">
        <v>225</v>
      </c>
      <c r="C948" t="s">
        <v>86</v>
      </c>
      <c r="D948">
        <v>7</v>
      </c>
      <c r="E948">
        <v>9</v>
      </c>
      <c r="F948">
        <v>0</v>
      </c>
      <c r="G948">
        <v>27</v>
      </c>
      <c r="H948">
        <v>27</v>
      </c>
      <c r="I948">
        <f t="shared" si="44"/>
        <v>16</v>
      </c>
      <c r="J948" s="2">
        <f t="shared" si="45"/>
        <v>0.59259259259259256</v>
      </c>
      <c r="K948">
        <v>166.1</v>
      </c>
      <c r="L948" s="1">
        <f t="shared" si="43"/>
        <v>6.1518518518518519</v>
      </c>
      <c r="M948">
        <v>5.7354705911168899</v>
      </c>
      <c r="N948">
        <v>2.7595188693109498</v>
      </c>
      <c r="O948">
        <v>0.81162319685616302</v>
      </c>
      <c r="P948">
        <v>0.32720588235294101</v>
      </c>
      <c r="Q948">
        <v>0.67982456000000002</v>
      </c>
      <c r="U948">
        <v>4.7074145417657496</v>
      </c>
      <c r="V948">
        <v>4.0170272113324197</v>
      </c>
      <c r="X948">
        <v>3.3402581214904701</v>
      </c>
    </row>
    <row r="949" spans="1:24" x14ac:dyDescent="0.45">
      <c r="A949">
        <v>1997</v>
      </c>
      <c r="B949" t="s">
        <v>299</v>
      </c>
      <c r="C949" t="s">
        <v>79</v>
      </c>
      <c r="D949">
        <v>11</v>
      </c>
      <c r="E949">
        <v>12</v>
      </c>
      <c r="F949">
        <v>0</v>
      </c>
      <c r="G949">
        <v>31</v>
      </c>
      <c r="H949">
        <v>31</v>
      </c>
      <c r="I949">
        <f t="shared" si="44"/>
        <v>23</v>
      </c>
      <c r="J949" s="2">
        <f t="shared" si="45"/>
        <v>0.74193548387096775</v>
      </c>
      <c r="K949">
        <v>175.1</v>
      </c>
      <c r="L949" s="1">
        <f t="shared" si="43"/>
        <v>5.6483870967741936</v>
      </c>
      <c r="M949">
        <v>4.9790871635937597</v>
      </c>
      <c r="N949">
        <v>3.1311785255589601</v>
      </c>
      <c r="O949">
        <v>1.1292775010212599</v>
      </c>
      <c r="P949">
        <v>0.30085470085470001</v>
      </c>
      <c r="Q949">
        <v>0.71612350000000002</v>
      </c>
      <c r="U949">
        <v>4.6711023905879596</v>
      </c>
      <c r="V949">
        <v>4.7632039350651896</v>
      </c>
      <c r="X949">
        <v>2.0719201564788801</v>
      </c>
    </row>
    <row r="950" spans="1:24" x14ac:dyDescent="0.45">
      <c r="A950">
        <v>1997</v>
      </c>
      <c r="B950" t="s">
        <v>319</v>
      </c>
      <c r="C950" t="s">
        <v>58</v>
      </c>
      <c r="D950">
        <v>8</v>
      </c>
      <c r="E950">
        <v>12</v>
      </c>
      <c r="F950">
        <v>0</v>
      </c>
      <c r="G950">
        <v>32</v>
      </c>
      <c r="H950">
        <v>32</v>
      </c>
      <c r="I950">
        <f t="shared" si="44"/>
        <v>20</v>
      </c>
      <c r="J950" s="2">
        <f t="shared" si="45"/>
        <v>0.625</v>
      </c>
      <c r="K950">
        <v>193.2</v>
      </c>
      <c r="L950" s="1">
        <f t="shared" si="43"/>
        <v>6.0374999999999996</v>
      </c>
      <c r="M950">
        <v>7.2960411164737398</v>
      </c>
      <c r="N950">
        <v>3.5318415595668999</v>
      </c>
      <c r="O950">
        <v>0.97590358882769801</v>
      </c>
      <c r="P950">
        <v>0.29879101899827198</v>
      </c>
      <c r="Q950">
        <v>0.75732898999999998</v>
      </c>
      <c r="U950">
        <v>3.9965575542467602</v>
      </c>
      <c r="V950">
        <v>4.1522408680932701</v>
      </c>
      <c r="X950">
        <v>2.3778257369995099</v>
      </c>
    </row>
    <row r="951" spans="1:24" x14ac:dyDescent="0.45">
      <c r="A951">
        <v>1997</v>
      </c>
      <c r="B951" t="s">
        <v>249</v>
      </c>
      <c r="C951" t="s">
        <v>49</v>
      </c>
      <c r="D951">
        <v>9</v>
      </c>
      <c r="E951">
        <v>10</v>
      </c>
      <c r="F951">
        <v>0</v>
      </c>
      <c r="G951">
        <v>30</v>
      </c>
      <c r="H951">
        <v>30</v>
      </c>
      <c r="I951">
        <f t="shared" si="44"/>
        <v>19</v>
      </c>
      <c r="J951" s="2">
        <f t="shared" si="45"/>
        <v>0.6333333333333333</v>
      </c>
      <c r="K951">
        <v>181</v>
      </c>
      <c r="L951" s="1">
        <f t="shared" si="43"/>
        <v>6.0333333333333332</v>
      </c>
      <c r="M951">
        <v>7.5580116868845604</v>
      </c>
      <c r="N951">
        <v>2.3370167716024599</v>
      </c>
      <c r="O951">
        <v>0.94475146086057005</v>
      </c>
      <c r="P951">
        <v>0.30797101449275299</v>
      </c>
      <c r="Q951">
        <v>0.69209039999999999</v>
      </c>
      <c r="U951">
        <v>4.2265196933236</v>
      </c>
      <c r="V951">
        <v>3.6230238336014802</v>
      </c>
      <c r="X951">
        <v>3.00515413284301</v>
      </c>
    </row>
    <row r="952" spans="1:24" x14ac:dyDescent="0.45">
      <c r="A952">
        <v>1997</v>
      </c>
      <c r="B952" t="s">
        <v>265</v>
      </c>
      <c r="C952" t="s">
        <v>73</v>
      </c>
      <c r="D952">
        <v>9</v>
      </c>
      <c r="E952">
        <v>11</v>
      </c>
      <c r="F952">
        <v>0</v>
      </c>
      <c r="G952">
        <v>30</v>
      </c>
      <c r="H952">
        <v>30</v>
      </c>
      <c r="I952">
        <f t="shared" si="44"/>
        <v>20</v>
      </c>
      <c r="J952" s="2">
        <f t="shared" si="45"/>
        <v>0.66666666666666663</v>
      </c>
      <c r="K952">
        <v>200.2</v>
      </c>
      <c r="L952" s="1">
        <f t="shared" si="43"/>
        <v>6.6733333333333329</v>
      </c>
      <c r="M952">
        <v>6.4584720882008702</v>
      </c>
      <c r="N952">
        <v>2.1976745300127898</v>
      </c>
      <c r="O952">
        <v>0.76245851041260304</v>
      </c>
      <c r="P952">
        <v>0.29874213836477898</v>
      </c>
      <c r="Q952">
        <v>0.64502530000000002</v>
      </c>
      <c r="U952">
        <v>4.1262460563505501</v>
      </c>
      <c r="V952">
        <v>3.5826335864993801</v>
      </c>
      <c r="X952">
        <v>3.7720077037811199</v>
      </c>
    </row>
    <row r="953" spans="1:24" x14ac:dyDescent="0.45">
      <c r="A953">
        <v>1997</v>
      </c>
      <c r="B953" t="s">
        <v>250</v>
      </c>
      <c r="C953" t="s">
        <v>108</v>
      </c>
      <c r="D953">
        <v>16</v>
      </c>
      <c r="E953">
        <v>8</v>
      </c>
      <c r="F953">
        <v>0</v>
      </c>
      <c r="G953">
        <v>33</v>
      </c>
      <c r="H953">
        <v>33</v>
      </c>
      <c r="I953">
        <f t="shared" si="44"/>
        <v>24</v>
      </c>
      <c r="J953" s="2">
        <f t="shared" si="45"/>
        <v>0.72727272727272729</v>
      </c>
      <c r="K953">
        <v>237.1</v>
      </c>
      <c r="L953" s="1">
        <f t="shared" si="43"/>
        <v>7.1848484848484846</v>
      </c>
      <c r="M953">
        <v>7.7738765710954203</v>
      </c>
      <c r="N953">
        <v>2.50280904240145</v>
      </c>
      <c r="O953">
        <v>0.37921349127294701</v>
      </c>
      <c r="P953">
        <v>0.29955947136563799</v>
      </c>
      <c r="Q953">
        <v>0.77500000000000002</v>
      </c>
      <c r="U953">
        <v>2.6924157880379198</v>
      </c>
      <c r="V953">
        <v>2.94067230613495</v>
      </c>
      <c r="X953">
        <v>6.4714622497558496</v>
      </c>
    </row>
    <row r="954" spans="1:24" x14ac:dyDescent="0.45">
      <c r="A954">
        <v>1997</v>
      </c>
      <c r="B954" t="s">
        <v>352</v>
      </c>
      <c r="C954" t="s">
        <v>27</v>
      </c>
      <c r="D954">
        <v>6</v>
      </c>
      <c r="E954">
        <v>13</v>
      </c>
      <c r="F954">
        <v>0</v>
      </c>
      <c r="G954">
        <v>27</v>
      </c>
      <c r="H954">
        <v>27</v>
      </c>
      <c r="I954">
        <f t="shared" si="44"/>
        <v>19</v>
      </c>
      <c r="J954" s="2">
        <f t="shared" si="45"/>
        <v>0.70370370370370372</v>
      </c>
      <c r="K954">
        <v>169</v>
      </c>
      <c r="L954" s="1">
        <f t="shared" si="43"/>
        <v>6.2592592592592595</v>
      </c>
      <c r="M954">
        <v>4.6863909556724899</v>
      </c>
      <c r="N954">
        <v>2.5029588058705299</v>
      </c>
      <c r="O954">
        <v>1.2248521815962099</v>
      </c>
      <c r="P954">
        <v>0.27586206896551702</v>
      </c>
      <c r="Q954">
        <v>0.72937626</v>
      </c>
      <c r="U954">
        <v>4.0473376435353297</v>
      </c>
      <c r="V954">
        <v>4.8311052821813796</v>
      </c>
      <c r="X954">
        <v>1.1854316815733901</v>
      </c>
    </row>
    <row r="955" spans="1:24" x14ac:dyDescent="0.45">
      <c r="A955">
        <v>1997</v>
      </c>
      <c r="B955" t="s">
        <v>251</v>
      </c>
      <c r="C955" t="s">
        <v>33</v>
      </c>
      <c r="D955">
        <v>14</v>
      </c>
      <c r="E955">
        <v>12</v>
      </c>
      <c r="F955">
        <v>0</v>
      </c>
      <c r="G955">
        <v>33</v>
      </c>
      <c r="H955">
        <v>33</v>
      </c>
      <c r="I955">
        <f t="shared" si="44"/>
        <v>26</v>
      </c>
      <c r="J955" s="2">
        <f t="shared" si="45"/>
        <v>0.78787878787878785</v>
      </c>
      <c r="K955">
        <v>207.1</v>
      </c>
      <c r="L955" s="1">
        <f t="shared" si="43"/>
        <v>6.2757575757575754</v>
      </c>
      <c r="M955">
        <v>10.1141481580862</v>
      </c>
      <c r="N955">
        <v>3.9935692298022998</v>
      </c>
      <c r="O955">
        <v>0.99839230745057495</v>
      </c>
      <c r="P955">
        <v>0.31078610603290602</v>
      </c>
      <c r="Q955">
        <v>0.72574483999999995</v>
      </c>
      <c r="U955">
        <v>4.2540193969633098</v>
      </c>
      <c r="V955">
        <v>3.7651602047358699</v>
      </c>
      <c r="X955">
        <v>3.44298219680786</v>
      </c>
    </row>
    <row r="956" spans="1:24" x14ac:dyDescent="0.45">
      <c r="A956">
        <v>1997</v>
      </c>
      <c r="B956" t="s">
        <v>320</v>
      </c>
      <c r="C956" t="s">
        <v>221</v>
      </c>
      <c r="D956">
        <v>8</v>
      </c>
      <c r="E956">
        <v>9</v>
      </c>
      <c r="F956">
        <v>0</v>
      </c>
      <c r="G956">
        <v>28</v>
      </c>
      <c r="H956">
        <v>28</v>
      </c>
      <c r="I956">
        <f t="shared" si="44"/>
        <v>17</v>
      </c>
      <c r="J956" s="2">
        <f t="shared" si="45"/>
        <v>0.6071428571428571</v>
      </c>
      <c r="K956">
        <v>182</v>
      </c>
      <c r="L956" s="1">
        <f t="shared" si="43"/>
        <v>6.5</v>
      </c>
      <c r="M956">
        <v>3.1648351648351598</v>
      </c>
      <c r="N956">
        <v>3.2637362637362601</v>
      </c>
      <c r="O956">
        <v>1.5824175824175799</v>
      </c>
      <c r="P956">
        <v>0.24715447154471501</v>
      </c>
      <c r="Q956">
        <v>0.69702602000000002</v>
      </c>
      <c r="U956">
        <v>5.1428571428571397</v>
      </c>
      <c r="V956">
        <v>5.9443764707544302</v>
      </c>
      <c r="X956">
        <v>-0.18084970116615201</v>
      </c>
    </row>
    <row r="957" spans="1:24" x14ac:dyDescent="0.45">
      <c r="A957">
        <v>1997</v>
      </c>
      <c r="B957" t="s">
        <v>266</v>
      </c>
      <c r="C957" t="s">
        <v>75</v>
      </c>
      <c r="D957">
        <v>6</v>
      </c>
      <c r="E957">
        <v>9</v>
      </c>
      <c r="F957">
        <v>0</v>
      </c>
      <c r="G957">
        <v>27</v>
      </c>
      <c r="H957">
        <v>27</v>
      </c>
      <c r="I957">
        <f t="shared" si="44"/>
        <v>15</v>
      </c>
      <c r="J957" s="2">
        <f t="shared" si="45"/>
        <v>0.55555555555555558</v>
      </c>
      <c r="K957">
        <v>165.1</v>
      </c>
      <c r="L957" s="1">
        <f t="shared" si="43"/>
        <v>6.1148148148148147</v>
      </c>
      <c r="M957">
        <v>6.0423388955620396</v>
      </c>
      <c r="N957">
        <v>2.8306452483714</v>
      </c>
      <c r="O957">
        <v>1.4697581097312999</v>
      </c>
      <c r="P957">
        <v>0.314711359404096</v>
      </c>
      <c r="Q957">
        <v>0.68600368</v>
      </c>
      <c r="U957">
        <v>5.3891130690147904</v>
      </c>
      <c r="V957">
        <v>4.9600181441401299</v>
      </c>
      <c r="X957">
        <v>1.49047255516052</v>
      </c>
    </row>
    <row r="958" spans="1:24" x14ac:dyDescent="0.45">
      <c r="A958">
        <v>1997</v>
      </c>
      <c r="B958" t="s">
        <v>182</v>
      </c>
      <c r="C958" t="s">
        <v>115</v>
      </c>
      <c r="D958">
        <v>20</v>
      </c>
      <c r="E958">
        <v>10</v>
      </c>
      <c r="F958">
        <v>0</v>
      </c>
      <c r="G958">
        <v>35</v>
      </c>
      <c r="H958">
        <v>35</v>
      </c>
      <c r="I958">
        <f t="shared" si="44"/>
        <v>30</v>
      </c>
      <c r="J958" s="2">
        <f t="shared" si="45"/>
        <v>0.8571428571428571</v>
      </c>
      <c r="K958">
        <v>239.2</v>
      </c>
      <c r="L958" s="1">
        <f t="shared" si="43"/>
        <v>6.8342857142857136</v>
      </c>
      <c r="M958">
        <v>6.5340745496407999</v>
      </c>
      <c r="N958">
        <v>1.8025033240388399</v>
      </c>
      <c r="O958">
        <v>1.05146027235599</v>
      </c>
      <c r="P958">
        <v>0.28532608695652101</v>
      </c>
      <c r="Q958">
        <v>0.70056045</v>
      </c>
      <c r="U958">
        <v>3.8678717161666798</v>
      </c>
      <c r="V958">
        <v>3.8143576118918299</v>
      </c>
      <c r="X958">
        <v>4.8507275581359801</v>
      </c>
    </row>
    <row r="959" spans="1:24" x14ac:dyDescent="0.45">
      <c r="A959">
        <v>1997</v>
      </c>
      <c r="B959" t="s">
        <v>267</v>
      </c>
      <c r="C959" t="s">
        <v>58</v>
      </c>
      <c r="D959">
        <v>13</v>
      </c>
      <c r="E959">
        <v>9</v>
      </c>
      <c r="F959">
        <v>0</v>
      </c>
      <c r="G959">
        <v>31</v>
      </c>
      <c r="H959">
        <v>31</v>
      </c>
      <c r="I959">
        <f t="shared" si="44"/>
        <v>22</v>
      </c>
      <c r="J959" s="2">
        <f t="shared" si="45"/>
        <v>0.70967741935483875</v>
      </c>
      <c r="K959">
        <v>202.2</v>
      </c>
      <c r="L959" s="1">
        <f t="shared" si="43"/>
        <v>6.5225806451612902</v>
      </c>
      <c r="M959">
        <v>4.7072367239691904</v>
      </c>
      <c r="N959">
        <v>1.3766447022928701</v>
      </c>
      <c r="O959">
        <v>0.84374997882466596</v>
      </c>
      <c r="P959">
        <v>0.25465838509316702</v>
      </c>
      <c r="Q959">
        <v>0.74324323999999997</v>
      </c>
      <c r="U959">
        <v>2.9753288726974998</v>
      </c>
      <c r="V959">
        <v>3.8148037231447298</v>
      </c>
      <c r="X959">
        <v>3.2796387672424299</v>
      </c>
    </row>
    <row r="960" spans="1:24" x14ac:dyDescent="0.45">
      <c r="A960">
        <v>1997</v>
      </c>
      <c r="B960" t="s">
        <v>206</v>
      </c>
      <c r="C960" t="s">
        <v>44</v>
      </c>
      <c r="D960">
        <v>21</v>
      </c>
      <c r="E960">
        <v>7</v>
      </c>
      <c r="F960">
        <v>0</v>
      </c>
      <c r="G960">
        <v>34</v>
      </c>
      <c r="H960">
        <v>34</v>
      </c>
      <c r="I960">
        <f t="shared" si="44"/>
        <v>28</v>
      </c>
      <c r="J960" s="2">
        <f t="shared" si="45"/>
        <v>0.82352941176470584</v>
      </c>
      <c r="K960">
        <v>264</v>
      </c>
      <c r="L960" s="1">
        <f t="shared" si="43"/>
        <v>7.7647058823529411</v>
      </c>
      <c r="M960">
        <v>9.9545454545454497</v>
      </c>
      <c r="N960">
        <v>2.3181818181818099</v>
      </c>
      <c r="O960">
        <v>0.30681818181818099</v>
      </c>
      <c r="P960">
        <v>0.29411764705882298</v>
      </c>
      <c r="Q960">
        <v>0.80692704000000004</v>
      </c>
      <c r="U960">
        <v>2.0454545454545401</v>
      </c>
      <c r="V960">
        <v>2.24936315074111</v>
      </c>
      <c r="X960">
        <v>10.6985969543457</v>
      </c>
    </row>
    <row r="961" spans="1:24" x14ac:dyDescent="0.45">
      <c r="A961">
        <v>1997</v>
      </c>
      <c r="B961" t="s">
        <v>61</v>
      </c>
      <c r="C961" t="s">
        <v>95</v>
      </c>
      <c r="D961">
        <v>15</v>
      </c>
      <c r="E961">
        <v>8</v>
      </c>
      <c r="F961">
        <v>0</v>
      </c>
      <c r="G961">
        <v>33</v>
      </c>
      <c r="H961">
        <v>33</v>
      </c>
      <c r="I961">
        <f t="shared" si="44"/>
        <v>23</v>
      </c>
      <c r="J961" s="2">
        <f t="shared" si="45"/>
        <v>0.69696969696969702</v>
      </c>
      <c r="K961">
        <v>224.2</v>
      </c>
      <c r="L961" s="1">
        <f t="shared" si="43"/>
        <v>6.7939393939393939</v>
      </c>
      <c r="M961">
        <v>8.7329380808725805</v>
      </c>
      <c r="N961">
        <v>2.1632048457207298</v>
      </c>
      <c r="O961">
        <v>1.08160242286036</v>
      </c>
      <c r="P961">
        <v>0.28192371475953498</v>
      </c>
      <c r="Q961">
        <v>0.77243293000000002</v>
      </c>
      <c r="U961">
        <v>3.2047479195862598</v>
      </c>
      <c r="V961">
        <v>3.49200097042907</v>
      </c>
      <c r="X961">
        <v>5.4376649856567303</v>
      </c>
    </row>
    <row r="962" spans="1:24" x14ac:dyDescent="0.45">
      <c r="A962">
        <v>1997</v>
      </c>
      <c r="B962" t="s">
        <v>63</v>
      </c>
      <c r="C962" t="s">
        <v>62</v>
      </c>
      <c r="D962">
        <v>18</v>
      </c>
      <c r="E962">
        <v>7</v>
      </c>
      <c r="F962">
        <v>0</v>
      </c>
      <c r="G962">
        <v>35</v>
      </c>
      <c r="H962">
        <v>35</v>
      </c>
      <c r="I962">
        <f t="shared" si="44"/>
        <v>25</v>
      </c>
      <c r="J962" s="2">
        <f t="shared" si="45"/>
        <v>0.7142857142857143</v>
      </c>
      <c r="K962">
        <v>240.1</v>
      </c>
      <c r="L962" s="1">
        <f t="shared" si="43"/>
        <v>6.8599999999999994</v>
      </c>
      <c r="M962">
        <v>6.2163662896729797</v>
      </c>
      <c r="N962">
        <v>2.4341193302936301</v>
      </c>
      <c r="O962">
        <v>0.26213592787777601</v>
      </c>
      <c r="P962">
        <v>0.30335570469798601</v>
      </c>
      <c r="Q962">
        <v>0.73832418</v>
      </c>
      <c r="U962">
        <v>2.8834952066555402</v>
      </c>
      <c r="V962">
        <v>2.9552587890581998</v>
      </c>
      <c r="X962">
        <v>7.2482953071594203</v>
      </c>
    </row>
    <row r="963" spans="1:24" x14ac:dyDescent="0.45">
      <c r="A963">
        <v>1997</v>
      </c>
      <c r="B963" t="s">
        <v>207</v>
      </c>
      <c r="C963" t="s">
        <v>62</v>
      </c>
      <c r="D963">
        <v>16</v>
      </c>
      <c r="E963">
        <v>10</v>
      </c>
      <c r="F963">
        <v>0</v>
      </c>
      <c r="G963">
        <v>32</v>
      </c>
      <c r="H963">
        <v>32</v>
      </c>
      <c r="I963">
        <f t="shared" si="44"/>
        <v>26</v>
      </c>
      <c r="J963" s="2">
        <f t="shared" si="45"/>
        <v>0.8125</v>
      </c>
      <c r="K963">
        <v>218</v>
      </c>
      <c r="L963" s="1">
        <f t="shared" ref="L963:L1026" si="46">K963/H963</f>
        <v>6.8125</v>
      </c>
      <c r="M963">
        <v>6.4403674232670003</v>
      </c>
      <c r="N963">
        <v>1.85779829517317</v>
      </c>
      <c r="O963">
        <v>0.99082575742569301</v>
      </c>
      <c r="P963">
        <v>0.31114327062228597</v>
      </c>
      <c r="Q963">
        <v>0.70592823999999998</v>
      </c>
      <c r="U963">
        <v>4.2110094690591904</v>
      </c>
      <c r="V963">
        <v>3.8110465470994601</v>
      </c>
      <c r="X963">
        <v>4.2887887954711896</v>
      </c>
    </row>
    <row r="964" spans="1:24" x14ac:dyDescent="0.45">
      <c r="A964">
        <v>1997</v>
      </c>
      <c r="B964" t="s">
        <v>269</v>
      </c>
      <c r="C964" t="s">
        <v>27</v>
      </c>
      <c r="D964">
        <v>11</v>
      </c>
      <c r="E964">
        <v>10</v>
      </c>
      <c r="F964">
        <v>0</v>
      </c>
      <c r="G964">
        <v>31</v>
      </c>
      <c r="H964">
        <v>31</v>
      </c>
      <c r="I964">
        <f t="shared" ref="I964:I1027" si="47">SUM(D964:E964)</f>
        <v>21</v>
      </c>
      <c r="J964" s="2">
        <f t="shared" ref="J964:J1027" si="48">I964/H964</f>
        <v>0.67741935483870963</v>
      </c>
      <c r="K964">
        <v>198.1</v>
      </c>
      <c r="L964" s="1">
        <f t="shared" si="46"/>
        <v>6.3903225806451607</v>
      </c>
      <c r="M964">
        <v>7.3966382760882503</v>
      </c>
      <c r="N964">
        <v>2.7680670849164599</v>
      </c>
      <c r="O964">
        <v>1.08907557439336</v>
      </c>
      <c r="P964">
        <v>0.29272419627749502</v>
      </c>
      <c r="Q964">
        <v>0.72407882999999995</v>
      </c>
      <c r="U964">
        <v>4.2201678507742804</v>
      </c>
      <c r="V964">
        <v>4.0974468790206098</v>
      </c>
      <c r="X964">
        <v>2.8685841560363698</v>
      </c>
    </row>
    <row r="965" spans="1:24" x14ac:dyDescent="0.45">
      <c r="A965">
        <v>1997</v>
      </c>
      <c r="B965" t="s">
        <v>230</v>
      </c>
      <c r="C965" t="s">
        <v>65</v>
      </c>
      <c r="D965">
        <v>19</v>
      </c>
      <c r="E965">
        <v>5</v>
      </c>
      <c r="F965">
        <v>0</v>
      </c>
      <c r="G965">
        <v>32</v>
      </c>
      <c r="H965">
        <v>32</v>
      </c>
      <c r="I965">
        <f t="shared" si="47"/>
        <v>24</v>
      </c>
      <c r="J965" s="2">
        <f t="shared" si="48"/>
        <v>0.75</v>
      </c>
      <c r="K965">
        <v>201</v>
      </c>
      <c r="L965" s="1">
        <f t="shared" si="46"/>
        <v>6.28125</v>
      </c>
      <c r="M965">
        <v>8.1044776119402897</v>
      </c>
      <c r="N965">
        <v>4.4776119402985</v>
      </c>
      <c r="O965">
        <v>0.53731343283582</v>
      </c>
      <c r="P965">
        <v>0.273722627737226</v>
      </c>
      <c r="Q965">
        <v>0.75039493999999995</v>
      </c>
      <c r="U965">
        <v>3.1791044776119399</v>
      </c>
      <c r="V965">
        <v>3.6962763122065101</v>
      </c>
      <c r="X965">
        <v>3.6123874187469398</v>
      </c>
    </row>
    <row r="966" spans="1:24" x14ac:dyDescent="0.45">
      <c r="A966">
        <v>1997</v>
      </c>
      <c r="B966" t="s">
        <v>184</v>
      </c>
      <c r="C966" t="s">
        <v>29</v>
      </c>
      <c r="D966">
        <v>8</v>
      </c>
      <c r="E966">
        <v>12</v>
      </c>
      <c r="F966">
        <v>0</v>
      </c>
      <c r="G966">
        <v>34</v>
      </c>
      <c r="H966">
        <v>34</v>
      </c>
      <c r="I966">
        <f t="shared" si="47"/>
        <v>20</v>
      </c>
      <c r="J966" s="2">
        <f t="shared" si="48"/>
        <v>0.58823529411764708</v>
      </c>
      <c r="K966">
        <v>201.1</v>
      </c>
      <c r="L966" s="1">
        <f t="shared" si="46"/>
        <v>5.9147058823529406</v>
      </c>
      <c r="M966">
        <v>7.1523180614829602</v>
      </c>
      <c r="N966">
        <v>3.0844371640145298</v>
      </c>
      <c r="O966">
        <v>1.4304636122965899</v>
      </c>
      <c r="P966">
        <v>0.315359477124183</v>
      </c>
      <c r="Q966">
        <v>0.74350905</v>
      </c>
      <c r="U966">
        <v>4.5149007763111202</v>
      </c>
      <c r="V966">
        <v>4.6886818741670799</v>
      </c>
      <c r="X966">
        <v>1.7360304594039899</v>
      </c>
    </row>
    <row r="967" spans="1:24" x14ac:dyDescent="0.45">
      <c r="A967">
        <v>1997</v>
      </c>
      <c r="B967" t="s">
        <v>288</v>
      </c>
      <c r="C967" t="s">
        <v>58</v>
      </c>
      <c r="D967">
        <v>15</v>
      </c>
      <c r="E967">
        <v>9</v>
      </c>
      <c r="F967">
        <v>0</v>
      </c>
      <c r="G967">
        <v>30</v>
      </c>
      <c r="H967">
        <v>30</v>
      </c>
      <c r="I967">
        <f t="shared" si="47"/>
        <v>24</v>
      </c>
      <c r="J967" s="2">
        <f t="shared" si="48"/>
        <v>0.8</v>
      </c>
      <c r="K967">
        <v>193.1</v>
      </c>
      <c r="L967" s="1">
        <f t="shared" si="46"/>
        <v>6.4366666666666665</v>
      </c>
      <c r="M967">
        <v>5.8189652110677104</v>
      </c>
      <c r="N967">
        <v>2.9327584663781199</v>
      </c>
      <c r="O967">
        <v>1.117241320525</v>
      </c>
      <c r="P967">
        <v>0.258445945945945</v>
      </c>
      <c r="Q967">
        <v>0.73896353000000004</v>
      </c>
      <c r="U967">
        <v>3.6310342917062499</v>
      </c>
      <c r="V967">
        <v>4.4385219104735096</v>
      </c>
      <c r="X967">
        <v>1.75505578517913</v>
      </c>
    </row>
    <row r="968" spans="1:24" x14ac:dyDescent="0.45">
      <c r="A968">
        <v>1997</v>
      </c>
      <c r="B968" t="s">
        <v>289</v>
      </c>
      <c r="C968" t="s">
        <v>37</v>
      </c>
      <c r="D968">
        <v>12</v>
      </c>
      <c r="E968">
        <v>15</v>
      </c>
      <c r="F968">
        <v>0</v>
      </c>
      <c r="G968">
        <v>32</v>
      </c>
      <c r="H968">
        <v>32</v>
      </c>
      <c r="I968">
        <f t="shared" si="47"/>
        <v>27</v>
      </c>
      <c r="J968" s="2">
        <f t="shared" si="48"/>
        <v>0.84375</v>
      </c>
      <c r="K968">
        <v>200</v>
      </c>
      <c r="L968" s="1">
        <f t="shared" si="46"/>
        <v>6.25</v>
      </c>
      <c r="M968">
        <v>6.3000004806518897</v>
      </c>
      <c r="N968">
        <v>3.7350002849578998</v>
      </c>
      <c r="O968">
        <v>0.85500006523132799</v>
      </c>
      <c r="P968">
        <v>0.294303797468354</v>
      </c>
      <c r="Q968">
        <v>0.61936937000000003</v>
      </c>
      <c r="U968">
        <v>5.2650004016876499</v>
      </c>
      <c r="V968">
        <v>4.2642117237091099</v>
      </c>
      <c r="X968">
        <v>2.8857469558715798</v>
      </c>
    </row>
    <row r="969" spans="1:24" x14ac:dyDescent="0.45">
      <c r="A969">
        <v>1997</v>
      </c>
      <c r="B969" t="s">
        <v>76</v>
      </c>
      <c r="C969" t="s">
        <v>121</v>
      </c>
      <c r="D969">
        <v>17</v>
      </c>
      <c r="E969">
        <v>5</v>
      </c>
      <c r="F969">
        <v>0</v>
      </c>
      <c r="G969">
        <v>30</v>
      </c>
      <c r="H969">
        <v>30</v>
      </c>
      <c r="I969">
        <f t="shared" si="47"/>
        <v>22</v>
      </c>
      <c r="J969" s="2">
        <f t="shared" si="48"/>
        <v>0.73333333333333328</v>
      </c>
      <c r="K969">
        <v>188.2</v>
      </c>
      <c r="L969" s="1">
        <f t="shared" si="46"/>
        <v>6.2733333333333325</v>
      </c>
      <c r="M969">
        <v>5.3904596546003001</v>
      </c>
      <c r="N969">
        <v>2.0512368597151598</v>
      </c>
      <c r="O969">
        <v>1.00176683846554</v>
      </c>
      <c r="P969">
        <v>0.27529021558872302</v>
      </c>
      <c r="Q969">
        <v>0.74662812999999995</v>
      </c>
      <c r="U969">
        <v>3.8639578055099499</v>
      </c>
      <c r="V969">
        <v>4.1533813031965403</v>
      </c>
      <c r="X969">
        <v>3.21310186386108</v>
      </c>
    </row>
    <row r="970" spans="1:24" x14ac:dyDescent="0.45">
      <c r="A970">
        <v>1997</v>
      </c>
      <c r="B970" t="s">
        <v>235</v>
      </c>
      <c r="C970" t="s">
        <v>65</v>
      </c>
      <c r="D970">
        <v>13</v>
      </c>
      <c r="E970">
        <v>6</v>
      </c>
      <c r="F970">
        <v>0</v>
      </c>
      <c r="G970">
        <v>32</v>
      </c>
      <c r="H970">
        <v>32</v>
      </c>
      <c r="I970">
        <f t="shared" si="47"/>
        <v>19</v>
      </c>
      <c r="J970" s="2">
        <f t="shared" si="48"/>
        <v>0.59375</v>
      </c>
      <c r="K970">
        <v>190.2</v>
      </c>
      <c r="L970" s="1">
        <f t="shared" si="46"/>
        <v>5.9437499999999996</v>
      </c>
      <c r="M970">
        <v>5.4283219679357302</v>
      </c>
      <c r="N970">
        <v>2.4073427857801901</v>
      </c>
      <c r="O970">
        <v>0.80244759526006504</v>
      </c>
      <c r="P970">
        <v>0.28640776699029102</v>
      </c>
      <c r="Q970">
        <v>0.73357335999999995</v>
      </c>
      <c r="U970">
        <v>3.4458043796461602</v>
      </c>
      <c r="V970">
        <v>3.88019069770221</v>
      </c>
      <c r="X970">
        <v>3.0137765407562198</v>
      </c>
    </row>
    <row r="971" spans="1:24" x14ac:dyDescent="0.45">
      <c r="A971">
        <v>1997</v>
      </c>
      <c r="B971" t="s">
        <v>188</v>
      </c>
      <c r="C971" t="s">
        <v>99</v>
      </c>
      <c r="D971">
        <v>10</v>
      </c>
      <c r="E971">
        <v>9</v>
      </c>
      <c r="F971">
        <v>0</v>
      </c>
      <c r="G971">
        <v>32</v>
      </c>
      <c r="H971">
        <v>32</v>
      </c>
      <c r="I971">
        <f t="shared" si="47"/>
        <v>19</v>
      </c>
      <c r="J971" s="2">
        <f t="shared" si="48"/>
        <v>0.59375</v>
      </c>
      <c r="K971">
        <v>187.2</v>
      </c>
      <c r="L971" s="1">
        <f t="shared" si="46"/>
        <v>5.85</v>
      </c>
      <c r="M971">
        <v>6.5222028402163996</v>
      </c>
      <c r="N971">
        <v>3.6447604107091598</v>
      </c>
      <c r="O971">
        <v>0.76731798120192896</v>
      </c>
      <c r="P971">
        <v>0.30102040816326497</v>
      </c>
      <c r="Q971">
        <v>0.67292644999999995</v>
      </c>
      <c r="U971">
        <v>4.6039078872115704</v>
      </c>
      <c r="V971">
        <v>4.1269736801004901</v>
      </c>
      <c r="X971">
        <v>2.5490548610687198</v>
      </c>
    </row>
    <row r="972" spans="1:24" x14ac:dyDescent="0.45">
      <c r="A972">
        <v>1997</v>
      </c>
      <c r="B972" t="s">
        <v>307</v>
      </c>
      <c r="C972" t="s">
        <v>47</v>
      </c>
      <c r="D972">
        <v>10</v>
      </c>
      <c r="E972">
        <v>7</v>
      </c>
      <c r="F972">
        <v>0</v>
      </c>
      <c r="G972">
        <v>26</v>
      </c>
      <c r="H972">
        <v>26</v>
      </c>
      <c r="I972">
        <f t="shared" si="47"/>
        <v>17</v>
      </c>
      <c r="J972" s="2">
        <f t="shared" si="48"/>
        <v>0.65384615384615385</v>
      </c>
      <c r="K972">
        <v>177</v>
      </c>
      <c r="L972" s="1">
        <f t="shared" si="46"/>
        <v>6.8076923076923075</v>
      </c>
      <c r="M972">
        <v>8.8983050847457594</v>
      </c>
      <c r="N972">
        <v>3.1016949152542299</v>
      </c>
      <c r="O972">
        <v>0.45762711864406702</v>
      </c>
      <c r="P972">
        <v>0.29350104821802903</v>
      </c>
      <c r="Q972">
        <v>0.74604742999999996</v>
      </c>
      <c r="U972">
        <v>3.1016949152542299</v>
      </c>
      <c r="V972">
        <v>2.9114715225952401</v>
      </c>
      <c r="X972">
        <v>5.1067643165588299</v>
      </c>
    </row>
    <row r="973" spans="1:24" x14ac:dyDescent="0.45">
      <c r="A973">
        <v>1997</v>
      </c>
      <c r="B973" t="s">
        <v>290</v>
      </c>
      <c r="C973" t="s">
        <v>49</v>
      </c>
      <c r="D973">
        <v>19</v>
      </c>
      <c r="E973">
        <v>7</v>
      </c>
      <c r="F973">
        <v>0</v>
      </c>
      <c r="G973">
        <v>34</v>
      </c>
      <c r="H973">
        <v>34</v>
      </c>
      <c r="I973">
        <f t="shared" si="47"/>
        <v>26</v>
      </c>
      <c r="J973" s="2">
        <f t="shared" si="48"/>
        <v>0.76470588235294112</v>
      </c>
      <c r="K973">
        <v>255.2</v>
      </c>
      <c r="L973" s="1">
        <f t="shared" si="46"/>
        <v>7.5058823529411764</v>
      </c>
      <c r="M973">
        <v>7.2164274965919804</v>
      </c>
      <c r="N973">
        <v>3.3089960228275399</v>
      </c>
      <c r="O973">
        <v>0.66883962163535504</v>
      </c>
      <c r="P973">
        <v>0.25961538461538403</v>
      </c>
      <c r="Q973">
        <v>0.78836720000000005</v>
      </c>
      <c r="U973">
        <v>2.5697522304937301</v>
      </c>
      <c r="V973">
        <v>3.6920017152601701</v>
      </c>
      <c r="X973">
        <v>4.0327692031860298</v>
      </c>
    </row>
    <row r="974" spans="1:24" x14ac:dyDescent="0.45">
      <c r="A974">
        <v>1997</v>
      </c>
      <c r="B974" t="s">
        <v>150</v>
      </c>
      <c r="C974" t="s">
        <v>47</v>
      </c>
      <c r="D974">
        <v>12</v>
      </c>
      <c r="E974">
        <v>9</v>
      </c>
      <c r="F974">
        <v>0</v>
      </c>
      <c r="G974">
        <v>33</v>
      </c>
      <c r="H974">
        <v>33</v>
      </c>
      <c r="I974">
        <f t="shared" si="47"/>
        <v>21</v>
      </c>
      <c r="J974" s="2">
        <f t="shared" si="48"/>
        <v>0.63636363636363635</v>
      </c>
      <c r="K974">
        <v>217</v>
      </c>
      <c r="L974" s="1">
        <f t="shared" si="46"/>
        <v>6.5757575757575761</v>
      </c>
      <c r="M974">
        <v>6.1797235023041397</v>
      </c>
      <c r="N974">
        <v>2.86175115207373</v>
      </c>
      <c r="O974">
        <v>0.497695852534562</v>
      </c>
      <c r="P974">
        <v>0.295625942684766</v>
      </c>
      <c r="Q974">
        <v>0.73353292999999997</v>
      </c>
      <c r="U974">
        <v>3.19354838709677</v>
      </c>
      <c r="V974">
        <v>3.5055249996448898</v>
      </c>
      <c r="X974">
        <v>4.6485276222229004</v>
      </c>
    </row>
    <row r="975" spans="1:24" x14ac:dyDescent="0.45">
      <c r="A975">
        <v>1997</v>
      </c>
      <c r="B975" t="s">
        <v>151</v>
      </c>
      <c r="C975" t="s">
        <v>44</v>
      </c>
      <c r="D975">
        <v>9</v>
      </c>
      <c r="E975">
        <v>14</v>
      </c>
      <c r="F975">
        <v>0</v>
      </c>
      <c r="G975">
        <v>31</v>
      </c>
      <c r="H975">
        <v>31</v>
      </c>
      <c r="I975">
        <f t="shared" si="47"/>
        <v>23</v>
      </c>
      <c r="J975" s="2">
        <f t="shared" si="48"/>
        <v>0.74193548387096775</v>
      </c>
      <c r="K975">
        <v>194.2</v>
      </c>
      <c r="L975" s="1">
        <f t="shared" si="46"/>
        <v>6.2645161290322573</v>
      </c>
      <c r="M975">
        <v>5.7328770119067096</v>
      </c>
      <c r="N975">
        <v>3.0513700224664699</v>
      </c>
      <c r="O975">
        <v>1.4332192529766701</v>
      </c>
      <c r="P975">
        <v>0.28006589785831898</v>
      </c>
      <c r="Q975">
        <v>0.76115485999999999</v>
      </c>
      <c r="U975">
        <v>4.34589063805831</v>
      </c>
      <c r="V975">
        <v>4.9996226932792602</v>
      </c>
      <c r="X975">
        <v>1.40324711799621</v>
      </c>
    </row>
    <row r="976" spans="1:24" x14ac:dyDescent="0.45">
      <c r="A976">
        <v>1997</v>
      </c>
      <c r="B976" t="s">
        <v>353</v>
      </c>
      <c r="C976" t="s">
        <v>27</v>
      </c>
      <c r="D976">
        <v>13</v>
      </c>
      <c r="E976">
        <v>11</v>
      </c>
      <c r="F976">
        <v>0</v>
      </c>
      <c r="G976">
        <v>33</v>
      </c>
      <c r="H976">
        <v>33</v>
      </c>
      <c r="I976">
        <f t="shared" si="47"/>
        <v>24</v>
      </c>
      <c r="J976" s="2">
        <f t="shared" si="48"/>
        <v>0.72727272727272729</v>
      </c>
      <c r="K976">
        <v>212</v>
      </c>
      <c r="L976" s="1">
        <f t="shared" si="46"/>
        <v>6.4242424242424239</v>
      </c>
      <c r="M976">
        <v>7.5990566037735796</v>
      </c>
      <c r="N976">
        <v>3.86320754716981</v>
      </c>
      <c r="O976">
        <v>0.76415094339622602</v>
      </c>
      <c r="P976">
        <v>0.26821192052980097</v>
      </c>
      <c r="Q976">
        <v>0.71257006000000001</v>
      </c>
      <c r="U976">
        <v>3.4811320754716899</v>
      </c>
      <c r="V976">
        <v>3.86864559785375</v>
      </c>
      <c r="X976">
        <v>3.8279855847358699</v>
      </c>
    </row>
    <row r="977" spans="1:24" x14ac:dyDescent="0.45">
      <c r="A977">
        <v>1997</v>
      </c>
      <c r="B977" t="s">
        <v>291</v>
      </c>
      <c r="C977" t="s">
        <v>33</v>
      </c>
      <c r="D977">
        <v>14</v>
      </c>
      <c r="E977">
        <v>8</v>
      </c>
      <c r="F977">
        <v>0</v>
      </c>
      <c r="G977">
        <v>29</v>
      </c>
      <c r="H977">
        <v>29</v>
      </c>
      <c r="I977">
        <f t="shared" si="47"/>
        <v>22</v>
      </c>
      <c r="J977" s="2">
        <f t="shared" si="48"/>
        <v>0.75862068965517238</v>
      </c>
      <c r="K977">
        <v>187.2</v>
      </c>
      <c r="L977" s="1">
        <f t="shared" si="46"/>
        <v>6.455172413793103</v>
      </c>
      <c r="M977">
        <v>7.7690939279805198</v>
      </c>
      <c r="N977">
        <v>3.35701589480639</v>
      </c>
      <c r="O977">
        <v>1.1030195082935299</v>
      </c>
      <c r="P977">
        <v>0.24077669902912599</v>
      </c>
      <c r="Q977">
        <v>0.75726141000000002</v>
      </c>
      <c r="U977">
        <v>3.4049732647322002</v>
      </c>
      <c r="V977">
        <v>4.2228883371999704</v>
      </c>
      <c r="X977">
        <v>2.12255835533142</v>
      </c>
    </row>
    <row r="978" spans="1:24" x14ac:dyDescent="0.45">
      <c r="A978">
        <v>1997</v>
      </c>
      <c r="B978" t="s">
        <v>238</v>
      </c>
      <c r="C978" t="s">
        <v>33</v>
      </c>
      <c r="D978">
        <v>10</v>
      </c>
      <c r="E978">
        <v>11</v>
      </c>
      <c r="F978">
        <v>0</v>
      </c>
      <c r="G978">
        <v>30</v>
      </c>
      <c r="H978">
        <v>30</v>
      </c>
      <c r="I978">
        <f t="shared" si="47"/>
        <v>21</v>
      </c>
      <c r="J978" s="2">
        <f t="shared" si="48"/>
        <v>0.7</v>
      </c>
      <c r="K978">
        <v>196.2</v>
      </c>
      <c r="L978" s="1">
        <f t="shared" si="46"/>
        <v>6.54</v>
      </c>
      <c r="M978">
        <v>6.4067799924057702</v>
      </c>
      <c r="N978">
        <v>2.15084756887908</v>
      </c>
      <c r="O978">
        <v>0.73220342770351698</v>
      </c>
      <c r="P978">
        <v>0.26315789473684198</v>
      </c>
      <c r="Q978">
        <v>0.77039274999999996</v>
      </c>
      <c r="U978">
        <v>2.6542374254252499</v>
      </c>
      <c r="V978">
        <v>3.5058218255956701</v>
      </c>
      <c r="X978">
        <v>3.88165831565856</v>
      </c>
    </row>
    <row r="979" spans="1:24" x14ac:dyDescent="0.45">
      <c r="A979">
        <v>1997</v>
      </c>
      <c r="B979" t="s">
        <v>214</v>
      </c>
      <c r="C979" t="s">
        <v>99</v>
      </c>
      <c r="D979">
        <v>11</v>
      </c>
      <c r="E979">
        <v>11</v>
      </c>
      <c r="F979">
        <v>0</v>
      </c>
      <c r="G979">
        <v>32</v>
      </c>
      <c r="H979">
        <v>32</v>
      </c>
      <c r="I979">
        <f t="shared" si="47"/>
        <v>22</v>
      </c>
      <c r="J979" s="2">
        <f t="shared" si="48"/>
        <v>0.6875</v>
      </c>
      <c r="K979">
        <v>193.1</v>
      </c>
      <c r="L979" s="1">
        <f t="shared" si="46"/>
        <v>6.0343749999999998</v>
      </c>
      <c r="M979">
        <v>5.5862066026250004</v>
      </c>
      <c r="N979">
        <v>2.5137929711812501</v>
      </c>
      <c r="O979">
        <v>0.79137926870520903</v>
      </c>
      <c r="P979">
        <v>0.30817610062893003</v>
      </c>
      <c r="Q979">
        <v>0.70532914999999996</v>
      </c>
      <c r="U979">
        <v>4.18965495196875</v>
      </c>
      <c r="V979">
        <v>4.0350736558394802</v>
      </c>
      <c r="X979">
        <v>2.82713317871093</v>
      </c>
    </row>
    <row r="980" spans="1:24" x14ac:dyDescent="0.45">
      <c r="A980">
        <v>1997</v>
      </c>
      <c r="B980" t="s">
        <v>354</v>
      </c>
      <c r="C980" t="s">
        <v>54</v>
      </c>
      <c r="D980">
        <v>13</v>
      </c>
      <c r="E980">
        <v>15</v>
      </c>
      <c r="F980">
        <v>0</v>
      </c>
      <c r="G980">
        <v>34</v>
      </c>
      <c r="H980">
        <v>34</v>
      </c>
      <c r="I980">
        <f t="shared" si="47"/>
        <v>28</v>
      </c>
      <c r="J980" s="2">
        <f t="shared" si="48"/>
        <v>0.82352941176470584</v>
      </c>
      <c r="K980">
        <v>202</v>
      </c>
      <c r="L980" s="1">
        <f t="shared" si="46"/>
        <v>5.9411764705882355</v>
      </c>
      <c r="M980">
        <v>5.4356439749571503</v>
      </c>
      <c r="N980">
        <v>3.9653468341900502</v>
      </c>
      <c r="O980">
        <v>1.38118822314485</v>
      </c>
      <c r="P980">
        <v>0.27760252365930599</v>
      </c>
      <c r="Q980">
        <v>0.71483180000000002</v>
      </c>
      <c r="U980">
        <v>4.9900993868459098</v>
      </c>
      <c r="V980">
        <v>5.3517860624161804</v>
      </c>
      <c r="X980">
        <v>0.84303230047225897</v>
      </c>
    </row>
    <row r="981" spans="1:24" x14ac:dyDescent="0.45">
      <c r="A981">
        <v>1997</v>
      </c>
      <c r="B981" t="s">
        <v>324</v>
      </c>
      <c r="C981" t="s">
        <v>62</v>
      </c>
      <c r="D981">
        <v>12</v>
      </c>
      <c r="E981">
        <v>6</v>
      </c>
      <c r="F981">
        <v>0</v>
      </c>
      <c r="G981">
        <v>29</v>
      </c>
      <c r="H981">
        <v>29</v>
      </c>
      <c r="I981">
        <f t="shared" si="47"/>
        <v>18</v>
      </c>
      <c r="J981" s="2">
        <f t="shared" si="48"/>
        <v>0.62068965517241381</v>
      </c>
      <c r="K981">
        <v>195</v>
      </c>
      <c r="L981" s="1">
        <f t="shared" si="46"/>
        <v>6.7241379310344831</v>
      </c>
      <c r="M981">
        <v>10.246153846153801</v>
      </c>
      <c r="N981">
        <v>3.96923076923076</v>
      </c>
      <c r="O981">
        <v>0.78461538461538405</v>
      </c>
      <c r="P981">
        <v>0.28991596638655398</v>
      </c>
      <c r="Q981">
        <v>0.80470162999999995</v>
      </c>
      <c r="U981">
        <v>2.8153846153846098</v>
      </c>
      <c r="V981">
        <v>3.35023727661524</v>
      </c>
      <c r="X981">
        <v>4.9082918167114196</v>
      </c>
    </row>
    <row r="982" spans="1:24" x14ac:dyDescent="0.45">
      <c r="A982">
        <v>1997</v>
      </c>
      <c r="B982" t="s">
        <v>337</v>
      </c>
      <c r="C982" t="s">
        <v>79</v>
      </c>
      <c r="D982">
        <v>15</v>
      </c>
      <c r="E982">
        <v>11</v>
      </c>
      <c r="F982">
        <v>0</v>
      </c>
      <c r="G982">
        <v>32</v>
      </c>
      <c r="H982">
        <v>32</v>
      </c>
      <c r="I982">
        <f t="shared" si="47"/>
        <v>26</v>
      </c>
      <c r="J982" s="2">
        <f t="shared" si="48"/>
        <v>0.8125</v>
      </c>
      <c r="K982">
        <v>223.1</v>
      </c>
      <c r="L982" s="1">
        <f t="shared" si="46"/>
        <v>6.9718749999999998</v>
      </c>
      <c r="M982">
        <v>6.0850747654490602</v>
      </c>
      <c r="N982">
        <v>2.65970155311018</v>
      </c>
      <c r="O982">
        <v>0.80597016760914697</v>
      </c>
      <c r="P982">
        <v>0.25766871165644101</v>
      </c>
      <c r="Q982">
        <v>0.76315789000000001</v>
      </c>
      <c r="U982">
        <v>3.0223881285342999</v>
      </c>
      <c r="V982">
        <v>3.83458478643783</v>
      </c>
      <c r="X982">
        <v>4.8731327056884703</v>
      </c>
    </row>
    <row r="983" spans="1:24" x14ac:dyDescent="0.45">
      <c r="A983">
        <v>1997</v>
      </c>
      <c r="B983" t="s">
        <v>355</v>
      </c>
      <c r="C983" t="s">
        <v>86</v>
      </c>
      <c r="D983">
        <v>9</v>
      </c>
      <c r="E983">
        <v>10</v>
      </c>
      <c r="F983">
        <v>0</v>
      </c>
      <c r="G983">
        <v>29</v>
      </c>
      <c r="H983">
        <v>29</v>
      </c>
      <c r="I983">
        <f t="shared" si="47"/>
        <v>19</v>
      </c>
      <c r="J983" s="2">
        <f t="shared" si="48"/>
        <v>0.65517241379310343</v>
      </c>
      <c r="K983">
        <v>191</v>
      </c>
      <c r="L983" s="1">
        <f t="shared" si="46"/>
        <v>6.5862068965517242</v>
      </c>
      <c r="M983">
        <v>3.9581154994557499</v>
      </c>
      <c r="N983">
        <v>3.2984295828797898</v>
      </c>
      <c r="O983">
        <v>1.2722514105393501</v>
      </c>
      <c r="P983">
        <v>0.28549141965678598</v>
      </c>
      <c r="Q983">
        <v>0.74451411000000001</v>
      </c>
      <c r="U983">
        <v>4.2879584577437297</v>
      </c>
      <c r="V983">
        <v>5.3709919209928803</v>
      </c>
      <c r="X983">
        <v>1.2303785085678101</v>
      </c>
    </row>
    <row r="984" spans="1:24" x14ac:dyDescent="0.45">
      <c r="A984">
        <v>1997</v>
      </c>
      <c r="B984" t="s">
        <v>338</v>
      </c>
      <c r="C984" t="s">
        <v>75</v>
      </c>
      <c r="D984">
        <v>13</v>
      </c>
      <c r="E984">
        <v>12</v>
      </c>
      <c r="F984">
        <v>0</v>
      </c>
      <c r="G984">
        <v>32</v>
      </c>
      <c r="H984">
        <v>32</v>
      </c>
      <c r="I984">
        <f t="shared" si="47"/>
        <v>25</v>
      </c>
      <c r="J984" s="2">
        <f t="shared" si="48"/>
        <v>0.78125</v>
      </c>
      <c r="K984">
        <v>213.1</v>
      </c>
      <c r="L984" s="1">
        <f t="shared" si="46"/>
        <v>6.6593749999999998</v>
      </c>
      <c r="M984">
        <v>4.76718761365861</v>
      </c>
      <c r="N984">
        <v>2.9531250704079799</v>
      </c>
      <c r="O984">
        <v>1.3078125311806801</v>
      </c>
      <c r="P984">
        <v>0.298022598870056</v>
      </c>
      <c r="Q984">
        <v>0.69078947000000002</v>
      </c>
      <c r="U984">
        <v>5.0203126196935797</v>
      </c>
      <c r="V984">
        <v>4.9935866805166</v>
      </c>
      <c r="X984">
        <v>1.85196125507354</v>
      </c>
    </row>
    <row r="985" spans="1:24" x14ac:dyDescent="0.45">
      <c r="A985">
        <v>1997</v>
      </c>
      <c r="B985" t="s">
        <v>356</v>
      </c>
      <c r="C985" t="s">
        <v>79</v>
      </c>
      <c r="D985">
        <v>14</v>
      </c>
      <c r="E985">
        <v>8</v>
      </c>
      <c r="F985">
        <v>0</v>
      </c>
      <c r="G985">
        <v>27</v>
      </c>
      <c r="H985">
        <v>27</v>
      </c>
      <c r="I985">
        <f t="shared" si="47"/>
        <v>22</v>
      </c>
      <c r="J985" s="2">
        <f t="shared" si="48"/>
        <v>0.81481481481481477</v>
      </c>
      <c r="K985">
        <v>170.2</v>
      </c>
      <c r="L985" s="1">
        <f t="shared" si="46"/>
        <v>6.3037037037037029</v>
      </c>
      <c r="M985">
        <v>4.5878900780808802</v>
      </c>
      <c r="N985">
        <v>2.3203122233972202</v>
      </c>
      <c r="O985">
        <v>0.84374989941717304</v>
      </c>
      <c r="P985">
        <v>0.291228070175438</v>
      </c>
      <c r="Q985">
        <v>0.70667957000000003</v>
      </c>
      <c r="U985">
        <v>4.1660151283722904</v>
      </c>
      <c r="V985">
        <v>4.1346021383535199</v>
      </c>
      <c r="X985">
        <v>3.1500053405761701</v>
      </c>
    </row>
    <row r="986" spans="1:24" x14ac:dyDescent="0.45">
      <c r="A986">
        <v>1997</v>
      </c>
      <c r="B986" t="s">
        <v>341</v>
      </c>
      <c r="C986" t="s">
        <v>27</v>
      </c>
      <c r="D986">
        <v>14</v>
      </c>
      <c r="E986">
        <v>8</v>
      </c>
      <c r="F986">
        <v>0</v>
      </c>
      <c r="G986">
        <v>31</v>
      </c>
      <c r="H986">
        <v>31</v>
      </c>
      <c r="I986">
        <f t="shared" si="47"/>
        <v>22</v>
      </c>
      <c r="J986" s="2">
        <f t="shared" si="48"/>
        <v>0.70967741935483875</v>
      </c>
      <c r="K986">
        <v>202</v>
      </c>
      <c r="L986" s="1">
        <f t="shared" si="46"/>
        <v>6.5161290322580649</v>
      </c>
      <c r="M986">
        <v>5.3910895161460202</v>
      </c>
      <c r="N986">
        <v>2.5841586110452002</v>
      </c>
      <c r="O986">
        <v>1.06930701146698</v>
      </c>
      <c r="P986">
        <v>0.28527131782945703</v>
      </c>
      <c r="Q986">
        <v>0.75296107999999995</v>
      </c>
      <c r="U986">
        <v>3.7425745401344299</v>
      </c>
      <c r="V986">
        <v>4.3765384639949101</v>
      </c>
      <c r="X986">
        <v>2.15668308734893</v>
      </c>
    </row>
    <row r="987" spans="1:24" x14ac:dyDescent="0.45">
      <c r="A987">
        <v>1997</v>
      </c>
      <c r="B987" t="s">
        <v>357</v>
      </c>
      <c r="C987" t="s">
        <v>99</v>
      </c>
      <c r="D987">
        <v>9</v>
      </c>
      <c r="E987">
        <v>15</v>
      </c>
      <c r="F987">
        <v>0</v>
      </c>
      <c r="G987">
        <v>32</v>
      </c>
      <c r="H987">
        <v>32</v>
      </c>
      <c r="I987">
        <f t="shared" si="47"/>
        <v>24</v>
      </c>
      <c r="J987" s="2">
        <f t="shared" si="48"/>
        <v>0.75</v>
      </c>
      <c r="K987">
        <v>167.1</v>
      </c>
      <c r="L987" s="1">
        <f t="shared" si="46"/>
        <v>5.2218749999999998</v>
      </c>
      <c r="M987">
        <v>5.8625489098068</v>
      </c>
      <c r="N987">
        <v>4.1414336335332402</v>
      </c>
      <c r="O987">
        <v>0.80677278575322897</v>
      </c>
      <c r="P987">
        <v>0.30952380952380898</v>
      </c>
      <c r="Q987">
        <v>0.70281123999999995</v>
      </c>
      <c r="U987">
        <v>4.3027881906838896</v>
      </c>
      <c r="V987">
        <v>4.5135938922711398</v>
      </c>
      <c r="X987">
        <v>1.5572494268417301</v>
      </c>
    </row>
    <row r="988" spans="1:24" x14ac:dyDescent="0.45">
      <c r="A988">
        <v>1997</v>
      </c>
      <c r="B988" t="s">
        <v>342</v>
      </c>
      <c r="C988" t="s">
        <v>99</v>
      </c>
      <c r="D988">
        <v>11</v>
      </c>
      <c r="E988">
        <v>8</v>
      </c>
      <c r="F988">
        <v>0</v>
      </c>
      <c r="G988">
        <v>29</v>
      </c>
      <c r="H988">
        <v>29</v>
      </c>
      <c r="I988">
        <f t="shared" si="47"/>
        <v>19</v>
      </c>
      <c r="J988" s="2">
        <f t="shared" si="48"/>
        <v>0.65517241379310343</v>
      </c>
      <c r="K988">
        <v>178.2</v>
      </c>
      <c r="L988" s="1">
        <f t="shared" si="46"/>
        <v>6.1448275862068957</v>
      </c>
      <c r="M988">
        <v>6.09514960076344</v>
      </c>
      <c r="N988">
        <v>2.4682837226232102</v>
      </c>
      <c r="O988">
        <v>0.70522392074948903</v>
      </c>
      <c r="P988">
        <v>0.29219600725952799</v>
      </c>
      <c r="Q988">
        <v>0.71696344999999995</v>
      </c>
      <c r="U988">
        <v>3.6268658781402201</v>
      </c>
      <c r="V988">
        <v>3.7472713734105598</v>
      </c>
      <c r="X988">
        <v>3.2065145969390798</v>
      </c>
    </row>
    <row r="989" spans="1:24" x14ac:dyDescent="0.45">
      <c r="A989">
        <v>1997</v>
      </c>
      <c r="B989" t="s">
        <v>358</v>
      </c>
      <c r="C989" t="s">
        <v>221</v>
      </c>
      <c r="D989">
        <v>12</v>
      </c>
      <c r="E989">
        <v>9</v>
      </c>
      <c r="F989">
        <v>0</v>
      </c>
      <c r="G989">
        <v>32</v>
      </c>
      <c r="H989">
        <v>32</v>
      </c>
      <c r="I989">
        <f t="shared" si="47"/>
        <v>21</v>
      </c>
      <c r="J989" s="2">
        <f t="shared" si="48"/>
        <v>0.65625</v>
      </c>
      <c r="K989">
        <v>197.1</v>
      </c>
      <c r="L989" s="1">
        <f t="shared" si="46"/>
        <v>6.1593749999999998</v>
      </c>
      <c r="M989">
        <v>5.1993248603743298</v>
      </c>
      <c r="N989">
        <v>2.3716218661356598</v>
      </c>
      <c r="O989">
        <v>1.45945960992963</v>
      </c>
      <c r="P989">
        <v>0.30441400304414001</v>
      </c>
      <c r="Q989">
        <v>0.73111292000000005</v>
      </c>
      <c r="U989">
        <v>4.4239869425992104</v>
      </c>
      <c r="V989">
        <v>4.9588739884518098</v>
      </c>
      <c r="X989">
        <v>1.6840068101882899</v>
      </c>
    </row>
    <row r="990" spans="1:24" x14ac:dyDescent="0.45">
      <c r="A990">
        <v>1997</v>
      </c>
      <c r="B990" t="s">
        <v>359</v>
      </c>
      <c r="C990" t="s">
        <v>37</v>
      </c>
      <c r="D990">
        <v>12</v>
      </c>
      <c r="E990">
        <v>11</v>
      </c>
      <c r="F990">
        <v>0</v>
      </c>
      <c r="G990">
        <v>31</v>
      </c>
      <c r="H990">
        <v>31</v>
      </c>
      <c r="I990">
        <f t="shared" si="47"/>
        <v>23</v>
      </c>
      <c r="J990" s="2">
        <f t="shared" si="48"/>
        <v>0.74193548387096775</v>
      </c>
      <c r="K990">
        <v>169.1</v>
      </c>
      <c r="L990" s="1">
        <f t="shared" si="46"/>
        <v>5.4548387096774196</v>
      </c>
      <c r="M990">
        <v>4.5177170782274896</v>
      </c>
      <c r="N990">
        <v>3.66732327526702</v>
      </c>
      <c r="O990">
        <v>1.59448838055088</v>
      </c>
      <c r="P990">
        <v>0.25782688766114098</v>
      </c>
      <c r="Q990">
        <v>0.66666667000000002</v>
      </c>
      <c r="U990">
        <v>5.7401581699831699</v>
      </c>
      <c r="V990">
        <v>5.7017316321149201</v>
      </c>
      <c r="X990">
        <v>-7.7505961060523904E-2</v>
      </c>
    </row>
    <row r="991" spans="1:24" x14ac:dyDescent="0.45">
      <c r="A991">
        <v>1997</v>
      </c>
      <c r="B991" t="s">
        <v>360</v>
      </c>
      <c r="C991" t="s">
        <v>108</v>
      </c>
      <c r="D991">
        <v>17</v>
      </c>
      <c r="E991">
        <v>12</v>
      </c>
      <c r="F991">
        <v>0</v>
      </c>
      <c r="G991">
        <v>32</v>
      </c>
      <c r="H991">
        <v>32</v>
      </c>
      <c r="I991">
        <f t="shared" si="47"/>
        <v>29</v>
      </c>
      <c r="J991" s="2">
        <f t="shared" si="48"/>
        <v>0.90625</v>
      </c>
      <c r="K991">
        <v>220.2</v>
      </c>
      <c r="L991" s="1">
        <f t="shared" si="46"/>
        <v>6.8812499999999996</v>
      </c>
      <c r="M991">
        <v>7.4637465676366599</v>
      </c>
      <c r="N991">
        <v>2.8141995255023402</v>
      </c>
      <c r="O991">
        <v>1.0196375092399801</v>
      </c>
      <c r="P991">
        <v>0.26966292134831399</v>
      </c>
      <c r="Q991">
        <v>0.74891775000000005</v>
      </c>
      <c r="U991">
        <v>3.58912403252473</v>
      </c>
      <c r="V991">
        <v>3.915858198455</v>
      </c>
      <c r="X991">
        <v>3.3430681228637602</v>
      </c>
    </row>
    <row r="992" spans="1:24" x14ac:dyDescent="0.45">
      <c r="A992">
        <v>1997</v>
      </c>
      <c r="B992" t="s">
        <v>343</v>
      </c>
      <c r="C992" t="s">
        <v>65</v>
      </c>
      <c r="D992">
        <v>12</v>
      </c>
      <c r="E992">
        <v>9</v>
      </c>
      <c r="F992">
        <v>0</v>
      </c>
      <c r="G992">
        <v>30</v>
      </c>
      <c r="H992">
        <v>30</v>
      </c>
      <c r="I992">
        <f t="shared" si="47"/>
        <v>21</v>
      </c>
      <c r="J992" s="2">
        <f t="shared" si="48"/>
        <v>0.7</v>
      </c>
      <c r="K992">
        <v>180.1</v>
      </c>
      <c r="L992" s="1">
        <f t="shared" si="46"/>
        <v>6.003333333333333</v>
      </c>
      <c r="M992">
        <v>6.7874303010426296</v>
      </c>
      <c r="N992">
        <v>2.8447318173487499</v>
      </c>
      <c r="O992">
        <v>1.39741212080289</v>
      </c>
      <c r="P992">
        <v>0.29520295202952002</v>
      </c>
      <c r="Q992">
        <v>0.74468084999999995</v>
      </c>
      <c r="U992">
        <v>4.2920515138945996</v>
      </c>
      <c r="V992">
        <v>4.5842577631037598</v>
      </c>
      <c r="X992">
        <v>1.4261348247528001</v>
      </c>
    </row>
    <row r="993" spans="1:24" x14ac:dyDescent="0.45">
      <c r="A993">
        <v>1997</v>
      </c>
      <c r="B993" t="s">
        <v>328</v>
      </c>
      <c r="C993" t="s">
        <v>88</v>
      </c>
      <c r="D993">
        <v>14</v>
      </c>
      <c r="E993">
        <v>6</v>
      </c>
      <c r="F993">
        <v>0</v>
      </c>
      <c r="G993">
        <v>32</v>
      </c>
      <c r="H993">
        <v>32</v>
      </c>
      <c r="I993">
        <f t="shared" si="47"/>
        <v>20</v>
      </c>
      <c r="J993" s="2">
        <f t="shared" si="48"/>
        <v>0.625</v>
      </c>
      <c r="K993">
        <v>195.1</v>
      </c>
      <c r="L993" s="1">
        <f t="shared" si="46"/>
        <v>6.0968749999999998</v>
      </c>
      <c r="M993">
        <v>4.9300338729476199</v>
      </c>
      <c r="N993">
        <v>3.1791807218073398</v>
      </c>
      <c r="O993">
        <v>1.1979521560433399</v>
      </c>
      <c r="P993">
        <v>0.28221859706362101</v>
      </c>
      <c r="Q993">
        <v>0.71723000999999997</v>
      </c>
      <c r="U993">
        <v>4.4692830437001803</v>
      </c>
      <c r="V993">
        <v>4.97269276721258</v>
      </c>
      <c r="X993">
        <v>1.43158590793609</v>
      </c>
    </row>
    <row r="994" spans="1:24" x14ac:dyDescent="0.45">
      <c r="A994">
        <v>1997</v>
      </c>
      <c r="B994" t="s">
        <v>361</v>
      </c>
      <c r="C994" t="s">
        <v>27</v>
      </c>
      <c r="D994">
        <v>9</v>
      </c>
      <c r="E994">
        <v>12</v>
      </c>
      <c r="F994">
        <v>0</v>
      </c>
      <c r="G994">
        <v>31</v>
      </c>
      <c r="H994">
        <v>31</v>
      </c>
      <c r="I994">
        <f t="shared" si="47"/>
        <v>21</v>
      </c>
      <c r="J994" s="2">
        <f t="shared" si="48"/>
        <v>0.67741935483870963</v>
      </c>
      <c r="K994">
        <v>190</v>
      </c>
      <c r="L994" s="1">
        <f t="shared" si="46"/>
        <v>6.129032258064516</v>
      </c>
      <c r="M994">
        <v>5.0210524299600499</v>
      </c>
      <c r="N994">
        <v>4.4999998193038202</v>
      </c>
      <c r="O994">
        <v>0.89999996386076397</v>
      </c>
      <c r="P994">
        <v>0.286885245901639</v>
      </c>
      <c r="Q994">
        <v>0.71213263000000004</v>
      </c>
      <c r="U994">
        <v>4.5473682384543803</v>
      </c>
      <c r="V994">
        <v>4.8407905134269704</v>
      </c>
      <c r="X994">
        <v>1.88864797353744</v>
      </c>
    </row>
    <row r="995" spans="1:24" x14ac:dyDescent="0.45">
      <c r="A995">
        <v>1997</v>
      </c>
      <c r="B995" t="s">
        <v>314</v>
      </c>
      <c r="C995" t="s">
        <v>49</v>
      </c>
      <c r="D995">
        <v>8</v>
      </c>
      <c r="E995">
        <v>12</v>
      </c>
      <c r="F995">
        <v>0</v>
      </c>
      <c r="G995">
        <v>32</v>
      </c>
      <c r="H995">
        <v>32</v>
      </c>
      <c r="I995">
        <f t="shared" si="47"/>
        <v>20</v>
      </c>
      <c r="J995" s="2">
        <f t="shared" si="48"/>
        <v>0.625</v>
      </c>
      <c r="K995">
        <v>208.2</v>
      </c>
      <c r="L995" s="1">
        <f t="shared" si="46"/>
        <v>6.5062499999999996</v>
      </c>
      <c r="M995">
        <v>3.9680513116538498</v>
      </c>
      <c r="N995">
        <v>2.6309905435965799</v>
      </c>
      <c r="O995">
        <v>0.73322687280560395</v>
      </c>
      <c r="P995">
        <v>0.276353276353276</v>
      </c>
      <c r="Q995">
        <v>0.71038250999999997</v>
      </c>
      <c r="U995">
        <v>3.5367413864740902</v>
      </c>
      <c r="V995">
        <v>4.2785407660769597</v>
      </c>
      <c r="X995">
        <v>1.84650826454162</v>
      </c>
    </row>
    <row r="996" spans="1:24" x14ac:dyDescent="0.45">
      <c r="A996">
        <v>1997</v>
      </c>
      <c r="B996" t="s">
        <v>362</v>
      </c>
      <c r="C996" t="s">
        <v>95</v>
      </c>
      <c r="D996">
        <v>10</v>
      </c>
      <c r="E996">
        <v>6</v>
      </c>
      <c r="F996">
        <v>0</v>
      </c>
      <c r="G996">
        <v>30</v>
      </c>
      <c r="H996">
        <v>30</v>
      </c>
      <c r="I996">
        <f t="shared" si="47"/>
        <v>16</v>
      </c>
      <c r="J996" s="2">
        <f t="shared" si="48"/>
        <v>0.53333333333333333</v>
      </c>
      <c r="K996">
        <v>179.1</v>
      </c>
      <c r="L996" s="1">
        <f t="shared" si="46"/>
        <v>5.97</v>
      </c>
      <c r="M996">
        <v>5.4702603781961798</v>
      </c>
      <c r="N996">
        <v>3.3624536269646201</v>
      </c>
      <c r="O996">
        <v>1.00371750058645</v>
      </c>
      <c r="P996">
        <v>0.28191489361702099</v>
      </c>
      <c r="Q996">
        <v>0.75225224999999996</v>
      </c>
      <c r="U996">
        <v>4.0148700023458197</v>
      </c>
      <c r="V996">
        <v>4.5311447614204097</v>
      </c>
      <c r="X996">
        <v>2.2358870506286599</v>
      </c>
    </row>
    <row r="997" spans="1:24" x14ac:dyDescent="0.45">
      <c r="A997">
        <v>1997</v>
      </c>
      <c r="B997" t="s">
        <v>329</v>
      </c>
      <c r="C997" t="s">
        <v>54</v>
      </c>
      <c r="D997">
        <v>10</v>
      </c>
      <c r="E997">
        <v>13</v>
      </c>
      <c r="F997">
        <v>0</v>
      </c>
      <c r="G997">
        <v>32</v>
      </c>
      <c r="H997">
        <v>32</v>
      </c>
      <c r="I997">
        <f t="shared" si="47"/>
        <v>23</v>
      </c>
      <c r="J997" s="2">
        <f t="shared" si="48"/>
        <v>0.71875</v>
      </c>
      <c r="K997">
        <v>193.1</v>
      </c>
      <c r="L997" s="1">
        <f t="shared" si="46"/>
        <v>6.0343749999999998</v>
      </c>
      <c r="M997">
        <v>5.5396557553685399</v>
      </c>
      <c r="N997">
        <v>3.1189658454595901</v>
      </c>
      <c r="O997">
        <v>1.0706897678443399</v>
      </c>
      <c r="P997">
        <v>0.301916932907348</v>
      </c>
      <c r="Q997">
        <v>0.71770334999999996</v>
      </c>
      <c r="U997">
        <v>4.4689659875242</v>
      </c>
      <c r="V997">
        <v>4.5264531640405599</v>
      </c>
      <c r="X997">
        <v>2.4417471885681099</v>
      </c>
    </row>
    <row r="998" spans="1:24" x14ac:dyDescent="0.45">
      <c r="A998">
        <v>1997</v>
      </c>
      <c r="B998" t="s">
        <v>363</v>
      </c>
      <c r="C998" t="s">
        <v>95</v>
      </c>
      <c r="D998">
        <v>16</v>
      </c>
      <c r="E998">
        <v>10</v>
      </c>
      <c r="F998">
        <v>0</v>
      </c>
      <c r="G998">
        <v>34</v>
      </c>
      <c r="H998">
        <v>34</v>
      </c>
      <c r="I998">
        <f t="shared" si="47"/>
        <v>26</v>
      </c>
      <c r="J998" s="2">
        <f t="shared" si="48"/>
        <v>0.76470588235294112</v>
      </c>
      <c r="K998">
        <v>212.1</v>
      </c>
      <c r="L998" s="1">
        <f t="shared" si="46"/>
        <v>6.2382352941176471</v>
      </c>
      <c r="M998">
        <v>5.9764518329876903</v>
      </c>
      <c r="N998">
        <v>3.4756670234396498</v>
      </c>
      <c r="O998">
        <v>1.01726839710428</v>
      </c>
      <c r="P998">
        <v>0.28615384615384598</v>
      </c>
      <c r="Q998">
        <v>0.78587699</v>
      </c>
      <c r="U998">
        <v>3.4332808402269701</v>
      </c>
      <c r="V998">
        <v>4.4796982261328697</v>
      </c>
      <c r="X998">
        <v>2.7640099525451598</v>
      </c>
    </row>
    <row r="999" spans="1:24" x14ac:dyDescent="0.45">
      <c r="A999">
        <v>1997</v>
      </c>
      <c r="B999" t="s">
        <v>364</v>
      </c>
      <c r="C999" t="s">
        <v>67</v>
      </c>
      <c r="D999">
        <v>10</v>
      </c>
      <c r="E999">
        <v>17</v>
      </c>
      <c r="F999">
        <v>0</v>
      </c>
      <c r="G999">
        <v>31</v>
      </c>
      <c r="H999">
        <v>31</v>
      </c>
      <c r="I999">
        <f t="shared" si="47"/>
        <v>27</v>
      </c>
      <c r="J999" s="2">
        <f t="shared" si="48"/>
        <v>0.87096774193548387</v>
      </c>
      <c r="K999">
        <v>182.2</v>
      </c>
      <c r="L999" s="1">
        <f t="shared" si="46"/>
        <v>5.8774193548387093</v>
      </c>
      <c r="M999">
        <v>7.2919705998783897</v>
      </c>
      <c r="N999">
        <v>3.1532845837311898</v>
      </c>
      <c r="O999">
        <v>1.23175179051999</v>
      </c>
      <c r="P999">
        <v>0.32593856655290099</v>
      </c>
      <c r="Q999">
        <v>0.61811024000000003</v>
      </c>
      <c r="U999">
        <v>5.66605823639199</v>
      </c>
      <c r="V999">
        <v>4.4668758313627501</v>
      </c>
      <c r="X999">
        <v>1.81513535976409</v>
      </c>
    </row>
    <row r="1000" spans="1:24" x14ac:dyDescent="0.45">
      <c r="A1000">
        <v>1997</v>
      </c>
      <c r="B1000" t="s">
        <v>365</v>
      </c>
      <c r="C1000" t="s">
        <v>37</v>
      </c>
      <c r="D1000">
        <v>9</v>
      </c>
      <c r="E1000">
        <v>14</v>
      </c>
      <c r="F1000">
        <v>0</v>
      </c>
      <c r="G1000">
        <v>33</v>
      </c>
      <c r="H1000">
        <v>33</v>
      </c>
      <c r="I1000">
        <f t="shared" si="47"/>
        <v>23</v>
      </c>
      <c r="J1000" s="2">
        <f t="shared" si="48"/>
        <v>0.69696969696969702</v>
      </c>
      <c r="K1000">
        <v>209.2</v>
      </c>
      <c r="L1000" s="1">
        <f t="shared" si="46"/>
        <v>6.3393939393939389</v>
      </c>
      <c r="M1000">
        <v>6.0953898028879703</v>
      </c>
      <c r="N1000">
        <v>3.1335454620480401</v>
      </c>
      <c r="O1000">
        <v>0.94435616664461497</v>
      </c>
      <c r="P1000">
        <v>0.34170153417015298</v>
      </c>
      <c r="Q1000">
        <v>0.60217809</v>
      </c>
      <c r="U1000">
        <v>5.7949128407737698</v>
      </c>
      <c r="V1000">
        <v>4.2061910210858704</v>
      </c>
      <c r="X1000">
        <v>3.1601321697235099</v>
      </c>
    </row>
    <row r="1001" spans="1:24" x14ac:dyDescent="0.45">
      <c r="A1001">
        <v>1997</v>
      </c>
      <c r="B1001" t="s">
        <v>330</v>
      </c>
      <c r="C1001" t="s">
        <v>27</v>
      </c>
      <c r="D1001">
        <v>6</v>
      </c>
      <c r="E1001">
        <v>10</v>
      </c>
      <c r="F1001">
        <v>0</v>
      </c>
      <c r="G1001">
        <v>31</v>
      </c>
      <c r="H1001">
        <v>31</v>
      </c>
      <c r="I1001">
        <f t="shared" si="47"/>
        <v>16</v>
      </c>
      <c r="J1001" s="2">
        <f t="shared" si="48"/>
        <v>0.5161290322580645</v>
      </c>
      <c r="K1001">
        <v>177.1</v>
      </c>
      <c r="L1001" s="1">
        <f t="shared" si="46"/>
        <v>5.7129032258064516</v>
      </c>
      <c r="M1001">
        <v>5.2274434216060701</v>
      </c>
      <c r="N1001">
        <v>4.00939835249397</v>
      </c>
      <c r="O1001">
        <v>0.91353380183406996</v>
      </c>
      <c r="P1001">
        <v>0.29879101899827198</v>
      </c>
      <c r="Q1001">
        <v>0.68269977000000004</v>
      </c>
      <c r="U1001">
        <v>4.8721802764483702</v>
      </c>
      <c r="V1001">
        <v>4.8234972884140204</v>
      </c>
      <c r="X1001">
        <v>1.9281832873821201</v>
      </c>
    </row>
    <row r="1002" spans="1:24" x14ac:dyDescent="0.45">
      <c r="A1002">
        <v>1997</v>
      </c>
      <c r="B1002" t="s">
        <v>346</v>
      </c>
      <c r="C1002" t="s">
        <v>233</v>
      </c>
      <c r="D1002">
        <v>12</v>
      </c>
      <c r="E1002">
        <v>13</v>
      </c>
      <c r="F1002">
        <v>0</v>
      </c>
      <c r="G1002">
        <v>32</v>
      </c>
      <c r="H1002">
        <v>32</v>
      </c>
      <c r="I1002">
        <f t="shared" si="47"/>
        <v>25</v>
      </c>
      <c r="J1002" s="2">
        <f t="shared" si="48"/>
        <v>0.78125</v>
      </c>
      <c r="K1002">
        <v>205.2</v>
      </c>
      <c r="L1002" s="1">
        <f t="shared" si="46"/>
        <v>6.4124999999999996</v>
      </c>
      <c r="M1002">
        <v>4.7698540149397104</v>
      </c>
      <c r="N1002">
        <v>2.1004861717165699</v>
      </c>
      <c r="O1002">
        <v>0.91896270012600001</v>
      </c>
      <c r="P1002">
        <v>0.272047832585949</v>
      </c>
      <c r="Q1002">
        <v>0.65159573999999998</v>
      </c>
      <c r="U1002">
        <v>3.8508913148137101</v>
      </c>
      <c r="V1002">
        <v>4.1351435389048596</v>
      </c>
      <c r="X1002">
        <v>2.6684432029724099</v>
      </c>
    </row>
    <row r="1003" spans="1:24" x14ac:dyDescent="0.45">
      <c r="A1003">
        <v>1997</v>
      </c>
      <c r="B1003" t="s">
        <v>331</v>
      </c>
      <c r="C1003" t="s">
        <v>75</v>
      </c>
      <c r="D1003">
        <v>9</v>
      </c>
      <c r="E1003">
        <v>12</v>
      </c>
      <c r="F1003">
        <v>0</v>
      </c>
      <c r="G1003">
        <v>33</v>
      </c>
      <c r="H1003">
        <v>33</v>
      </c>
      <c r="I1003">
        <f t="shared" si="47"/>
        <v>21</v>
      </c>
      <c r="J1003" s="2">
        <f t="shared" si="48"/>
        <v>0.63636363636363635</v>
      </c>
      <c r="K1003">
        <v>203.1</v>
      </c>
      <c r="L1003" s="1">
        <f t="shared" si="46"/>
        <v>6.1545454545454543</v>
      </c>
      <c r="M1003">
        <v>5.70983577991744</v>
      </c>
      <c r="N1003">
        <v>3.23114737933312</v>
      </c>
      <c r="O1003">
        <v>1.150819614557</v>
      </c>
      <c r="P1003">
        <v>0.28043143297380502</v>
      </c>
      <c r="Q1003">
        <v>0.67578439000000001</v>
      </c>
      <c r="U1003">
        <v>4.6918030439631702</v>
      </c>
      <c r="V1003">
        <v>4.6387197557914197</v>
      </c>
      <c r="X1003">
        <v>2.50490975379943</v>
      </c>
    </row>
    <row r="1004" spans="1:24" x14ac:dyDescent="0.45">
      <c r="A1004">
        <v>1997</v>
      </c>
      <c r="B1004" t="s">
        <v>366</v>
      </c>
      <c r="C1004" t="s">
        <v>115</v>
      </c>
      <c r="D1004">
        <v>8</v>
      </c>
      <c r="E1004">
        <v>13</v>
      </c>
      <c r="F1004">
        <v>0</v>
      </c>
      <c r="G1004">
        <v>26</v>
      </c>
      <c r="H1004">
        <v>26</v>
      </c>
      <c r="I1004">
        <f t="shared" si="47"/>
        <v>21</v>
      </c>
      <c r="J1004" s="2">
        <f t="shared" si="48"/>
        <v>0.80769230769230771</v>
      </c>
      <c r="K1004">
        <v>168.2</v>
      </c>
      <c r="L1004" s="1">
        <f t="shared" si="46"/>
        <v>6.4692307692307685</v>
      </c>
      <c r="M1004">
        <v>4.9090912051651596</v>
      </c>
      <c r="N1004">
        <v>1.6541502973926101</v>
      </c>
      <c r="O1004">
        <v>0.64031624415197796</v>
      </c>
      <c r="P1004">
        <v>0.321367521367521</v>
      </c>
      <c r="Q1004">
        <v>0.69237917999999998</v>
      </c>
      <c r="U1004">
        <v>4.2154152740005202</v>
      </c>
      <c r="V1004">
        <v>3.5123737152408401</v>
      </c>
      <c r="X1004">
        <v>4.0071525573730398</v>
      </c>
    </row>
    <row r="1005" spans="1:24" x14ac:dyDescent="0.45">
      <c r="A1005">
        <v>1997</v>
      </c>
      <c r="B1005" t="s">
        <v>367</v>
      </c>
      <c r="C1005" t="s">
        <v>221</v>
      </c>
      <c r="D1005">
        <v>12</v>
      </c>
      <c r="E1005">
        <v>12</v>
      </c>
      <c r="F1005">
        <v>0</v>
      </c>
      <c r="G1005">
        <v>34</v>
      </c>
      <c r="H1005">
        <v>34</v>
      </c>
      <c r="I1005">
        <f t="shared" si="47"/>
        <v>24</v>
      </c>
      <c r="J1005" s="2">
        <f t="shared" si="48"/>
        <v>0.70588235294117652</v>
      </c>
      <c r="K1005">
        <v>199</v>
      </c>
      <c r="L1005" s="1">
        <f t="shared" si="46"/>
        <v>5.8529411764705879</v>
      </c>
      <c r="M1005">
        <v>6.3768844221105496</v>
      </c>
      <c r="N1005">
        <v>3.30150753768844</v>
      </c>
      <c r="O1005">
        <v>1.6281407035175799</v>
      </c>
      <c r="P1005">
        <v>0.29126213592233002</v>
      </c>
      <c r="Q1005">
        <v>0.72587186000000004</v>
      </c>
      <c r="U1005">
        <v>4.7939698492462304</v>
      </c>
      <c r="V1005">
        <v>5.2649905300619597</v>
      </c>
      <c r="X1005">
        <v>1.08532166481018</v>
      </c>
    </row>
    <row r="1006" spans="1:24" x14ac:dyDescent="0.45">
      <c r="A1006">
        <v>1997</v>
      </c>
      <c r="B1006" t="s">
        <v>332</v>
      </c>
      <c r="C1006" t="s">
        <v>31</v>
      </c>
      <c r="D1006">
        <v>11</v>
      </c>
      <c r="E1006">
        <v>12</v>
      </c>
      <c r="F1006">
        <v>0</v>
      </c>
      <c r="G1006">
        <v>32</v>
      </c>
      <c r="H1006">
        <v>32</v>
      </c>
      <c r="I1006">
        <f t="shared" si="47"/>
        <v>23</v>
      </c>
      <c r="J1006" s="2">
        <f t="shared" si="48"/>
        <v>0.71875</v>
      </c>
      <c r="K1006">
        <v>205.2</v>
      </c>
      <c r="L1006" s="1">
        <f t="shared" si="46"/>
        <v>6.4124999999999996</v>
      </c>
      <c r="M1006">
        <v>5.2512158188887899</v>
      </c>
      <c r="N1006">
        <v>3.1944896231573501</v>
      </c>
      <c r="O1006">
        <v>1.4440843501944101</v>
      </c>
      <c r="P1006">
        <v>0.30666666666666598</v>
      </c>
      <c r="Q1006">
        <v>0.73288690000000001</v>
      </c>
      <c r="U1006">
        <v>4.9011347642962102</v>
      </c>
      <c r="V1006">
        <v>5.1221776994969703</v>
      </c>
      <c r="X1006">
        <v>1.48629474639892</v>
      </c>
    </row>
    <row r="1007" spans="1:24" x14ac:dyDescent="0.45">
      <c r="A1007">
        <v>1996</v>
      </c>
      <c r="B1007" t="s">
        <v>258</v>
      </c>
      <c r="C1007" t="s">
        <v>75</v>
      </c>
      <c r="D1007">
        <v>14</v>
      </c>
      <c r="E1007">
        <v>11</v>
      </c>
      <c r="F1007">
        <v>0</v>
      </c>
      <c r="G1007">
        <v>32</v>
      </c>
      <c r="H1007">
        <v>32</v>
      </c>
      <c r="I1007">
        <f t="shared" si="47"/>
        <v>25</v>
      </c>
      <c r="J1007" s="2">
        <f t="shared" si="48"/>
        <v>0.78125</v>
      </c>
      <c r="K1007">
        <v>211.1</v>
      </c>
      <c r="L1007" s="1">
        <f t="shared" si="46"/>
        <v>6.5968749999999998</v>
      </c>
      <c r="M1007">
        <v>8.8154576254151493</v>
      </c>
      <c r="N1007">
        <v>3.1940063860199799</v>
      </c>
      <c r="O1007">
        <v>0.72397478083119604</v>
      </c>
      <c r="P1007">
        <v>0.30701754385964902</v>
      </c>
      <c r="Q1007">
        <v>0.74536663999999997</v>
      </c>
      <c r="U1007">
        <v>3.61987390415598</v>
      </c>
      <c r="V1007">
        <v>3.3939703576697999</v>
      </c>
      <c r="X1007">
        <v>6.3041205406188903</v>
      </c>
    </row>
    <row r="1008" spans="1:24" x14ac:dyDescent="0.45">
      <c r="A1008">
        <v>1996</v>
      </c>
      <c r="B1008" t="s">
        <v>295</v>
      </c>
      <c r="C1008" t="s">
        <v>86</v>
      </c>
      <c r="D1008">
        <v>8</v>
      </c>
      <c r="E1008">
        <v>9</v>
      </c>
      <c r="F1008">
        <v>0</v>
      </c>
      <c r="G1008">
        <v>30</v>
      </c>
      <c r="H1008">
        <v>30</v>
      </c>
      <c r="I1008">
        <f t="shared" si="47"/>
        <v>17</v>
      </c>
      <c r="J1008" s="2">
        <f t="shared" si="48"/>
        <v>0.56666666666666665</v>
      </c>
      <c r="K1008">
        <v>168.2</v>
      </c>
      <c r="L1008" s="1">
        <f t="shared" si="46"/>
        <v>5.6066666666666665</v>
      </c>
      <c r="M1008">
        <v>4.6956520323123199</v>
      </c>
      <c r="N1008">
        <v>2.6146244270829899</v>
      </c>
      <c r="O1008">
        <v>1.44071141900491</v>
      </c>
      <c r="P1008">
        <v>0.29946524064171098</v>
      </c>
      <c r="Q1008">
        <v>0.72490706000000005</v>
      </c>
      <c r="U1008">
        <v>4.9624504432391596</v>
      </c>
      <c r="V1008">
        <v>5.2407427740535804</v>
      </c>
      <c r="X1008">
        <v>1.4089322090148899</v>
      </c>
    </row>
    <row r="1009" spans="1:24" x14ac:dyDescent="0.45">
      <c r="A1009">
        <v>1996</v>
      </c>
      <c r="B1009" t="s">
        <v>175</v>
      </c>
      <c r="C1009" t="s">
        <v>67</v>
      </c>
      <c r="D1009">
        <v>9</v>
      </c>
      <c r="E1009">
        <v>10</v>
      </c>
      <c r="F1009">
        <v>0</v>
      </c>
      <c r="G1009">
        <v>26</v>
      </c>
      <c r="H1009">
        <v>26</v>
      </c>
      <c r="I1009">
        <f t="shared" si="47"/>
        <v>19</v>
      </c>
      <c r="J1009" s="2">
        <f t="shared" si="48"/>
        <v>0.73076923076923073</v>
      </c>
      <c r="K1009">
        <v>183.1</v>
      </c>
      <c r="L1009" s="1">
        <f t="shared" si="46"/>
        <v>7.0423076923076922</v>
      </c>
      <c r="M1009">
        <v>8.9345457024188093</v>
      </c>
      <c r="N1009">
        <v>2.4545455226425301</v>
      </c>
      <c r="O1009">
        <v>0.78545456724561002</v>
      </c>
      <c r="P1009">
        <v>0.27650727650727602</v>
      </c>
      <c r="Q1009">
        <v>0.74053451999999997</v>
      </c>
      <c r="U1009">
        <v>3.1909091794352902</v>
      </c>
      <c r="V1009">
        <v>3.1879365127941699</v>
      </c>
      <c r="X1009">
        <v>4.6540594100952104</v>
      </c>
    </row>
    <row r="1010" spans="1:24" x14ac:dyDescent="0.45">
      <c r="A1010">
        <v>1996</v>
      </c>
      <c r="B1010" t="s">
        <v>333</v>
      </c>
      <c r="C1010" t="s">
        <v>47</v>
      </c>
      <c r="D1010">
        <v>14</v>
      </c>
      <c r="E1010">
        <v>11</v>
      </c>
      <c r="F1010">
        <v>0</v>
      </c>
      <c r="G1010">
        <v>33</v>
      </c>
      <c r="H1010">
        <v>33</v>
      </c>
      <c r="I1010">
        <f t="shared" si="47"/>
        <v>25</v>
      </c>
      <c r="J1010" s="2">
        <f t="shared" si="48"/>
        <v>0.75757575757575757</v>
      </c>
      <c r="K1010">
        <v>221.1</v>
      </c>
      <c r="L1010" s="1">
        <f t="shared" si="46"/>
        <v>6.7</v>
      </c>
      <c r="M1010">
        <v>7.8072285568408004</v>
      </c>
      <c r="N1010">
        <v>3.7816263322197599</v>
      </c>
      <c r="O1010">
        <v>1.21987946200637</v>
      </c>
      <c r="P1010">
        <v>0.260096930533117</v>
      </c>
      <c r="Q1010">
        <v>0.76422763999999999</v>
      </c>
      <c r="U1010">
        <v>3.9036142784204002</v>
      </c>
      <c r="V1010">
        <v>4.5134402841835701</v>
      </c>
      <c r="X1010">
        <v>2.2222371101379301</v>
      </c>
    </row>
    <row r="1011" spans="1:24" x14ac:dyDescent="0.45">
      <c r="A1011">
        <v>1996</v>
      </c>
      <c r="B1011" t="s">
        <v>143</v>
      </c>
      <c r="C1011" t="s">
        <v>128</v>
      </c>
      <c r="D1011">
        <v>15</v>
      </c>
      <c r="E1011">
        <v>10</v>
      </c>
      <c r="F1011">
        <v>0</v>
      </c>
      <c r="G1011">
        <v>36</v>
      </c>
      <c r="H1011">
        <v>36</v>
      </c>
      <c r="I1011">
        <f t="shared" si="47"/>
        <v>25</v>
      </c>
      <c r="J1011" s="2">
        <f t="shared" si="48"/>
        <v>0.69444444444444442</v>
      </c>
      <c r="K1011">
        <v>235.1</v>
      </c>
      <c r="L1011" s="1">
        <f t="shared" si="46"/>
        <v>6.530555555555555</v>
      </c>
      <c r="M1011">
        <v>6.9220960180657096</v>
      </c>
      <c r="N1011">
        <v>3.2507080747822399</v>
      </c>
      <c r="O1011">
        <v>0.53541074172883896</v>
      </c>
      <c r="P1011">
        <v>0.291316526610644</v>
      </c>
      <c r="Q1011">
        <v>0.75156575999999997</v>
      </c>
      <c r="U1011">
        <v>2.98300270391782</v>
      </c>
      <c r="V1011">
        <v>3.4902697460532499</v>
      </c>
      <c r="X1011">
        <v>5.2596926689147896</v>
      </c>
    </row>
    <row r="1012" spans="1:24" x14ac:dyDescent="0.45">
      <c r="A1012">
        <v>1996</v>
      </c>
      <c r="B1012" t="s">
        <v>26</v>
      </c>
      <c r="C1012" t="s">
        <v>128</v>
      </c>
      <c r="D1012">
        <v>15</v>
      </c>
      <c r="E1012">
        <v>11</v>
      </c>
      <c r="F1012">
        <v>0</v>
      </c>
      <c r="G1012">
        <v>35</v>
      </c>
      <c r="H1012">
        <v>35</v>
      </c>
      <c r="I1012">
        <f t="shared" si="47"/>
        <v>26</v>
      </c>
      <c r="J1012" s="2">
        <f t="shared" si="48"/>
        <v>0.74285714285714288</v>
      </c>
      <c r="K1012">
        <v>245</v>
      </c>
      <c r="L1012" s="1">
        <f t="shared" si="46"/>
        <v>7</v>
      </c>
      <c r="M1012">
        <v>6.3183673469387696</v>
      </c>
      <c r="N1012">
        <v>1.02857142857142</v>
      </c>
      <c r="O1012">
        <v>0.40408163265306102</v>
      </c>
      <c r="P1012">
        <v>0.28010471204188397</v>
      </c>
      <c r="Q1012">
        <v>0.71072318999999995</v>
      </c>
      <c r="U1012">
        <v>2.7183673469387699</v>
      </c>
      <c r="V1012">
        <v>2.73075654944595</v>
      </c>
      <c r="X1012">
        <v>7.8171715736389098</v>
      </c>
    </row>
    <row r="1013" spans="1:24" x14ac:dyDescent="0.45">
      <c r="A1013">
        <v>1996</v>
      </c>
      <c r="B1013" t="s">
        <v>144</v>
      </c>
      <c r="C1013" t="s">
        <v>128</v>
      </c>
      <c r="D1013">
        <v>24</v>
      </c>
      <c r="E1013">
        <v>8</v>
      </c>
      <c r="F1013">
        <v>0</v>
      </c>
      <c r="G1013">
        <v>35</v>
      </c>
      <c r="H1013">
        <v>35</v>
      </c>
      <c r="I1013">
        <f t="shared" si="47"/>
        <v>32</v>
      </c>
      <c r="J1013" s="2">
        <f t="shared" si="48"/>
        <v>0.91428571428571426</v>
      </c>
      <c r="K1013">
        <v>253.2</v>
      </c>
      <c r="L1013" s="1">
        <f t="shared" si="46"/>
        <v>7.234285714285714</v>
      </c>
      <c r="M1013">
        <v>9.7923788421020799</v>
      </c>
      <c r="N1013">
        <v>1.95137984172324</v>
      </c>
      <c r="O1013">
        <v>0.67411303623166496</v>
      </c>
      <c r="P1013">
        <v>0.27993779160186599</v>
      </c>
      <c r="Q1013">
        <v>0.71054925999999996</v>
      </c>
      <c r="U1013">
        <v>2.9448095793278002</v>
      </c>
      <c r="V1013">
        <v>2.64332055518683</v>
      </c>
      <c r="X1013">
        <v>8.4068536758422798</v>
      </c>
    </row>
    <row r="1014" spans="1:24" x14ac:dyDescent="0.45">
      <c r="A1014">
        <v>1996</v>
      </c>
      <c r="B1014" t="s">
        <v>316</v>
      </c>
      <c r="C1014" t="s">
        <v>95</v>
      </c>
      <c r="D1014">
        <v>13</v>
      </c>
      <c r="E1014">
        <v>12</v>
      </c>
      <c r="F1014">
        <v>0</v>
      </c>
      <c r="G1014">
        <v>34</v>
      </c>
      <c r="H1014">
        <v>34</v>
      </c>
      <c r="I1014">
        <f t="shared" si="47"/>
        <v>25</v>
      </c>
      <c r="J1014" s="2">
        <f t="shared" si="48"/>
        <v>0.73529411764705888</v>
      </c>
      <c r="K1014">
        <v>222.1</v>
      </c>
      <c r="L1014" s="1">
        <f t="shared" si="46"/>
        <v>6.5323529411764705</v>
      </c>
      <c r="M1014">
        <v>4.0479763824120996</v>
      </c>
      <c r="N1014">
        <v>2.6716644123919799</v>
      </c>
      <c r="O1014">
        <v>0.85007504030654102</v>
      </c>
      <c r="P1014">
        <v>0.31298701298701298</v>
      </c>
      <c r="Q1014">
        <v>0.65245478000000001</v>
      </c>
      <c r="U1014">
        <v>5.0194907141909999</v>
      </c>
      <c r="V1014">
        <v>4.5388893429246497</v>
      </c>
      <c r="X1014">
        <v>3.64642262458801</v>
      </c>
    </row>
    <row r="1015" spans="1:24" x14ac:dyDescent="0.45">
      <c r="A1015">
        <v>1996</v>
      </c>
      <c r="B1015" t="s">
        <v>296</v>
      </c>
      <c r="C1015" t="s">
        <v>44</v>
      </c>
      <c r="D1015">
        <v>20</v>
      </c>
      <c r="E1015">
        <v>10</v>
      </c>
      <c r="F1015">
        <v>0</v>
      </c>
      <c r="G1015">
        <v>35</v>
      </c>
      <c r="H1015">
        <v>35</v>
      </c>
      <c r="I1015">
        <f t="shared" si="47"/>
        <v>30</v>
      </c>
      <c r="J1015" s="2">
        <f t="shared" si="48"/>
        <v>0.8571428571428571</v>
      </c>
      <c r="K1015">
        <v>265.2</v>
      </c>
      <c r="L1015" s="1">
        <f t="shared" si="46"/>
        <v>7.5771428571428565</v>
      </c>
      <c r="M1015">
        <v>5.9962361141663703</v>
      </c>
      <c r="N1015">
        <v>3.18444177814485</v>
      </c>
      <c r="O1015">
        <v>0.677540803860607</v>
      </c>
      <c r="P1015">
        <v>0.27114427860696499</v>
      </c>
      <c r="Q1015">
        <v>0.75080906000000003</v>
      </c>
      <c r="U1015">
        <v>3.2183188183378801</v>
      </c>
      <c r="V1015">
        <v>3.9356883381082399</v>
      </c>
      <c r="X1015">
        <v>6.0111422538757298</v>
      </c>
    </row>
    <row r="1016" spans="1:24" x14ac:dyDescent="0.45">
      <c r="A1016">
        <v>1996</v>
      </c>
      <c r="B1016" t="s">
        <v>241</v>
      </c>
      <c r="C1016" t="s">
        <v>27</v>
      </c>
      <c r="D1016">
        <v>11</v>
      </c>
      <c r="E1016">
        <v>12</v>
      </c>
      <c r="F1016">
        <v>0</v>
      </c>
      <c r="G1016">
        <v>34</v>
      </c>
      <c r="H1016">
        <v>34</v>
      </c>
      <c r="I1016">
        <f t="shared" si="47"/>
        <v>23</v>
      </c>
      <c r="J1016" s="2">
        <f t="shared" si="48"/>
        <v>0.67647058823529416</v>
      </c>
      <c r="K1016">
        <v>222.2</v>
      </c>
      <c r="L1016" s="1">
        <f t="shared" si="46"/>
        <v>6.5352941176470587</v>
      </c>
      <c r="M1016">
        <v>6.2649703460953896</v>
      </c>
      <c r="N1016">
        <v>2.3443114843453698</v>
      </c>
      <c r="O1016">
        <v>0.76796410694072503</v>
      </c>
      <c r="P1016">
        <v>0.30129124820659903</v>
      </c>
      <c r="Q1016">
        <v>0.65938205999999999</v>
      </c>
      <c r="U1016">
        <v>4.2440121699355799</v>
      </c>
      <c r="V1016">
        <v>3.7374411653013002</v>
      </c>
      <c r="X1016">
        <v>4.5518214702606201</v>
      </c>
    </row>
    <row r="1017" spans="1:24" x14ac:dyDescent="0.45">
      <c r="A1017">
        <v>1996</v>
      </c>
      <c r="B1017" t="s">
        <v>350</v>
      </c>
      <c r="C1017" t="s">
        <v>29</v>
      </c>
      <c r="D1017">
        <v>7</v>
      </c>
      <c r="E1017">
        <v>16</v>
      </c>
      <c r="F1017">
        <v>0</v>
      </c>
      <c r="G1017">
        <v>33</v>
      </c>
      <c r="H1017">
        <v>33</v>
      </c>
      <c r="I1017">
        <f t="shared" si="47"/>
        <v>23</v>
      </c>
      <c r="J1017" s="2">
        <f t="shared" si="48"/>
        <v>0.69696969696969702</v>
      </c>
      <c r="K1017">
        <v>182.1</v>
      </c>
      <c r="L1017" s="1">
        <f t="shared" si="46"/>
        <v>5.5181818181818176</v>
      </c>
      <c r="M1017">
        <v>6.8610610946360797</v>
      </c>
      <c r="N1017">
        <v>2.2705669809587001</v>
      </c>
      <c r="O1017">
        <v>1.38208424927921</v>
      </c>
      <c r="P1017">
        <v>0.31866197183098499</v>
      </c>
      <c r="Q1017">
        <v>0.67470956000000004</v>
      </c>
      <c r="U1017">
        <v>5.2815362383169804</v>
      </c>
      <c r="V1017">
        <v>4.53171928002911</v>
      </c>
      <c r="X1017">
        <v>1.93773806095123</v>
      </c>
    </row>
    <row r="1018" spans="1:24" x14ac:dyDescent="0.45">
      <c r="A1018">
        <v>1996</v>
      </c>
      <c r="B1018" t="s">
        <v>368</v>
      </c>
      <c r="C1018" t="s">
        <v>75</v>
      </c>
      <c r="D1018">
        <v>10</v>
      </c>
      <c r="E1018">
        <v>14</v>
      </c>
      <c r="F1018">
        <v>0</v>
      </c>
      <c r="G1018">
        <v>35</v>
      </c>
      <c r="H1018">
        <v>35</v>
      </c>
      <c r="I1018">
        <f t="shared" si="47"/>
        <v>24</v>
      </c>
      <c r="J1018" s="2">
        <f t="shared" si="48"/>
        <v>0.68571428571428572</v>
      </c>
      <c r="K1018">
        <v>228</v>
      </c>
      <c r="L1018" s="1">
        <f t="shared" si="46"/>
        <v>6.5142857142857142</v>
      </c>
      <c r="M1018">
        <v>4.5394736842105203</v>
      </c>
      <c r="N1018">
        <v>2.0131578947368398</v>
      </c>
      <c r="O1018">
        <v>1.1447368421052599</v>
      </c>
      <c r="P1018">
        <v>0.30241423125794098</v>
      </c>
      <c r="Q1018">
        <v>0.66337332000000004</v>
      </c>
      <c r="U1018">
        <v>4.6973684210526301</v>
      </c>
      <c r="V1018">
        <v>4.5663097180818202</v>
      </c>
      <c r="X1018">
        <v>3.8750987052917401</v>
      </c>
    </row>
    <row r="1019" spans="1:24" x14ac:dyDescent="0.45">
      <c r="A1019">
        <v>1996</v>
      </c>
      <c r="B1019" t="s">
        <v>196</v>
      </c>
      <c r="C1019" t="s">
        <v>233</v>
      </c>
      <c r="D1019">
        <v>13</v>
      </c>
      <c r="E1019">
        <v>10</v>
      </c>
      <c r="F1019">
        <v>0</v>
      </c>
      <c r="G1019">
        <v>33</v>
      </c>
      <c r="H1019">
        <v>33</v>
      </c>
      <c r="I1019">
        <f t="shared" si="47"/>
        <v>23</v>
      </c>
      <c r="J1019" s="2">
        <f t="shared" si="48"/>
        <v>0.69696969696969702</v>
      </c>
      <c r="K1019">
        <v>216.2</v>
      </c>
      <c r="L1019" s="1">
        <f t="shared" si="46"/>
        <v>6.5515151515151508</v>
      </c>
      <c r="M1019">
        <v>9.2215382450622894</v>
      </c>
      <c r="N1019">
        <v>2.9076922394340499</v>
      </c>
      <c r="O1019">
        <v>0.78923075070352899</v>
      </c>
      <c r="P1019">
        <v>0.289608177172061</v>
      </c>
      <c r="Q1019">
        <v>0.68819030999999997</v>
      </c>
      <c r="U1019">
        <v>3.6969229901375802</v>
      </c>
      <c r="V1019">
        <v>3.2731113351314001</v>
      </c>
      <c r="X1019">
        <v>5.1000938415527299</v>
      </c>
    </row>
    <row r="1020" spans="1:24" x14ac:dyDescent="0.45">
      <c r="A1020">
        <v>1996</v>
      </c>
      <c r="B1020" t="s">
        <v>242</v>
      </c>
      <c r="C1020" t="s">
        <v>31</v>
      </c>
      <c r="D1020">
        <v>14</v>
      </c>
      <c r="E1020">
        <v>6</v>
      </c>
      <c r="F1020">
        <v>0</v>
      </c>
      <c r="G1020">
        <v>30</v>
      </c>
      <c r="H1020">
        <v>30</v>
      </c>
      <c r="I1020">
        <f t="shared" si="47"/>
        <v>20</v>
      </c>
      <c r="J1020" s="2">
        <f t="shared" si="48"/>
        <v>0.66666666666666663</v>
      </c>
      <c r="K1020">
        <v>173.2</v>
      </c>
      <c r="L1020" s="1">
        <f t="shared" si="46"/>
        <v>5.7733333333333325</v>
      </c>
      <c r="M1020">
        <v>5.8042229887347903</v>
      </c>
      <c r="N1020">
        <v>3.9385798852128899</v>
      </c>
      <c r="O1020">
        <v>1.0364683908454899</v>
      </c>
      <c r="P1020">
        <v>0.30411449016100101</v>
      </c>
      <c r="Q1020">
        <v>0.72177418999999998</v>
      </c>
      <c r="U1020">
        <v>4.6641077588047404</v>
      </c>
      <c r="V1020">
        <v>4.8644712476908696</v>
      </c>
      <c r="X1020">
        <v>2.2898244857788002</v>
      </c>
    </row>
    <row r="1021" spans="1:24" x14ac:dyDescent="0.45">
      <c r="A1021">
        <v>1996</v>
      </c>
      <c r="B1021" t="s">
        <v>34</v>
      </c>
      <c r="C1021" t="s">
        <v>35</v>
      </c>
      <c r="D1021">
        <v>14</v>
      </c>
      <c r="E1021">
        <v>13</v>
      </c>
      <c r="F1021">
        <v>0</v>
      </c>
      <c r="G1021">
        <v>32</v>
      </c>
      <c r="H1021">
        <v>32</v>
      </c>
      <c r="I1021">
        <f t="shared" si="47"/>
        <v>27</v>
      </c>
      <c r="J1021" s="2">
        <f t="shared" si="48"/>
        <v>0.84375</v>
      </c>
      <c r="K1021">
        <v>211.2</v>
      </c>
      <c r="L1021" s="1">
        <f t="shared" si="46"/>
        <v>6.6</v>
      </c>
      <c r="M1021">
        <v>5.9527561915963796</v>
      </c>
      <c r="N1021">
        <v>3.8267718374548099</v>
      </c>
      <c r="O1021">
        <v>1.61574810914758</v>
      </c>
      <c r="P1021">
        <v>0.29282576866764198</v>
      </c>
      <c r="Q1021">
        <v>0.65899582000000001</v>
      </c>
      <c r="U1021">
        <v>5.1448821370225799</v>
      </c>
      <c r="V1021">
        <v>5.6282659074290304</v>
      </c>
      <c r="X1021">
        <v>0.99198472499847401</v>
      </c>
    </row>
    <row r="1022" spans="1:24" x14ac:dyDescent="0.45">
      <c r="A1022">
        <v>1996</v>
      </c>
      <c r="B1022" t="s">
        <v>369</v>
      </c>
      <c r="C1022" t="s">
        <v>47</v>
      </c>
      <c r="D1022">
        <v>12</v>
      </c>
      <c r="E1022">
        <v>9</v>
      </c>
      <c r="F1022">
        <v>0</v>
      </c>
      <c r="G1022">
        <v>32</v>
      </c>
      <c r="H1022">
        <v>32</v>
      </c>
      <c r="I1022">
        <f t="shared" si="47"/>
        <v>21</v>
      </c>
      <c r="J1022" s="2">
        <f t="shared" si="48"/>
        <v>0.65625</v>
      </c>
      <c r="K1022">
        <v>188</v>
      </c>
      <c r="L1022" s="1">
        <f t="shared" si="46"/>
        <v>5.875</v>
      </c>
      <c r="M1022">
        <v>6.1755314136641903</v>
      </c>
      <c r="N1022">
        <v>4.0691486059027602</v>
      </c>
      <c r="O1022">
        <v>1.2446807500408399</v>
      </c>
      <c r="P1022">
        <v>0.27854671280276799</v>
      </c>
      <c r="Q1022">
        <v>0.66364385999999997</v>
      </c>
      <c r="U1022">
        <v>4.8829783270833103</v>
      </c>
      <c r="V1022">
        <v>5.0651897435600697</v>
      </c>
      <c r="X1022">
        <v>0.80122345685958796</v>
      </c>
    </row>
    <row r="1023" spans="1:24" x14ac:dyDescent="0.45">
      <c r="A1023">
        <v>1996</v>
      </c>
      <c r="B1023" t="s">
        <v>334</v>
      </c>
      <c r="C1023" t="s">
        <v>233</v>
      </c>
      <c r="D1023">
        <v>15</v>
      </c>
      <c r="E1023">
        <v>11</v>
      </c>
      <c r="F1023">
        <v>0</v>
      </c>
      <c r="G1023">
        <v>34</v>
      </c>
      <c r="H1023">
        <v>34</v>
      </c>
      <c r="I1023">
        <f t="shared" si="47"/>
        <v>26</v>
      </c>
      <c r="J1023" s="2">
        <f t="shared" si="48"/>
        <v>0.76470588235294112</v>
      </c>
      <c r="K1023">
        <v>231.2</v>
      </c>
      <c r="L1023" s="1">
        <f t="shared" si="46"/>
        <v>6.8</v>
      </c>
      <c r="M1023">
        <v>8.6244596742514403</v>
      </c>
      <c r="N1023">
        <v>2.13669045983707</v>
      </c>
      <c r="O1023">
        <v>0.77697834903166196</v>
      </c>
      <c r="P1023">
        <v>0.29535232383808002</v>
      </c>
      <c r="Q1023">
        <v>0.72874494000000001</v>
      </c>
      <c r="U1023">
        <v>3.3021579833845598</v>
      </c>
      <c r="V1023">
        <v>3.12840741214147</v>
      </c>
      <c r="X1023">
        <v>5.8798050880432102</v>
      </c>
    </row>
    <row r="1024" spans="1:24" x14ac:dyDescent="0.45">
      <c r="A1024">
        <v>1996</v>
      </c>
      <c r="B1024" t="s">
        <v>351</v>
      </c>
      <c r="C1024" t="s">
        <v>35</v>
      </c>
      <c r="D1024">
        <v>12</v>
      </c>
      <c r="E1024">
        <v>9</v>
      </c>
      <c r="F1024">
        <v>0</v>
      </c>
      <c r="G1024">
        <v>34</v>
      </c>
      <c r="H1024">
        <v>34</v>
      </c>
      <c r="I1024">
        <f t="shared" si="47"/>
        <v>21</v>
      </c>
      <c r="J1024" s="2">
        <f t="shared" si="48"/>
        <v>0.61764705882352944</v>
      </c>
      <c r="K1024">
        <v>215.2</v>
      </c>
      <c r="L1024" s="1">
        <f t="shared" si="46"/>
        <v>6.3294117647058821</v>
      </c>
      <c r="M1024">
        <v>7.1360127013505696</v>
      </c>
      <c r="N1024">
        <v>4.3817621850398298</v>
      </c>
      <c r="O1024">
        <v>1.16846991601062</v>
      </c>
      <c r="P1024">
        <v>0.32028985507246299</v>
      </c>
      <c r="Q1024">
        <v>0.67440401999999999</v>
      </c>
      <c r="U1024">
        <v>5.5919631694794001</v>
      </c>
      <c r="V1024">
        <v>4.7898109739436503</v>
      </c>
      <c r="X1024">
        <v>2.78740358352661</v>
      </c>
    </row>
    <row r="1025" spans="1:24" x14ac:dyDescent="0.45">
      <c r="A1025">
        <v>1996</v>
      </c>
      <c r="B1025" t="s">
        <v>370</v>
      </c>
      <c r="C1025" t="s">
        <v>47</v>
      </c>
      <c r="D1025">
        <v>13</v>
      </c>
      <c r="E1025">
        <v>9</v>
      </c>
      <c r="F1025">
        <v>0</v>
      </c>
      <c r="G1025">
        <v>30</v>
      </c>
      <c r="H1025">
        <v>30</v>
      </c>
      <c r="I1025">
        <f t="shared" si="47"/>
        <v>22</v>
      </c>
      <c r="J1025" s="2">
        <f t="shared" si="48"/>
        <v>0.73333333333333328</v>
      </c>
      <c r="K1025">
        <v>198.2</v>
      </c>
      <c r="L1025" s="1">
        <f t="shared" si="46"/>
        <v>6.6066666666666665</v>
      </c>
      <c r="M1025">
        <v>6.0704701094900102</v>
      </c>
      <c r="N1025">
        <v>2.58221489732037</v>
      </c>
      <c r="O1025">
        <v>0.99664434633417998</v>
      </c>
      <c r="P1025">
        <v>0.27796052631578899</v>
      </c>
      <c r="Q1025">
        <v>0.74243813000000003</v>
      </c>
      <c r="U1025">
        <v>3.5335572279120901</v>
      </c>
      <c r="V1025">
        <v>4.1380158784824301</v>
      </c>
      <c r="X1025">
        <v>2.8102638721465998</v>
      </c>
    </row>
    <row r="1026" spans="1:24" x14ac:dyDescent="0.45">
      <c r="A1026">
        <v>1996</v>
      </c>
      <c r="B1026" t="s">
        <v>335</v>
      </c>
      <c r="C1026" t="s">
        <v>73</v>
      </c>
      <c r="D1026">
        <v>15</v>
      </c>
      <c r="E1026">
        <v>9</v>
      </c>
      <c r="F1026">
        <v>0</v>
      </c>
      <c r="G1026">
        <v>33</v>
      </c>
      <c r="H1026">
        <v>33</v>
      </c>
      <c r="I1026">
        <f t="shared" si="47"/>
        <v>24</v>
      </c>
      <c r="J1026" s="2">
        <f t="shared" si="48"/>
        <v>0.72727272727272729</v>
      </c>
      <c r="K1026">
        <v>210.2</v>
      </c>
      <c r="L1026" s="1">
        <f t="shared" si="46"/>
        <v>6.3696969696969692</v>
      </c>
      <c r="M1026">
        <v>7.8607593038834302</v>
      </c>
      <c r="N1026">
        <v>3.5458859903387201</v>
      </c>
      <c r="O1026">
        <v>0.81170884116187603</v>
      </c>
      <c r="P1026">
        <v>0.30655737704918001</v>
      </c>
      <c r="Q1026">
        <v>0.72955048</v>
      </c>
      <c r="U1026">
        <v>4.1867087596770398</v>
      </c>
      <c r="V1026">
        <v>3.9073323518835199</v>
      </c>
      <c r="X1026">
        <v>3.3721964359283398</v>
      </c>
    </row>
    <row r="1027" spans="1:24" x14ac:dyDescent="0.45">
      <c r="A1027">
        <v>1996</v>
      </c>
      <c r="B1027" t="s">
        <v>263</v>
      </c>
      <c r="C1027" t="s">
        <v>371</v>
      </c>
      <c r="D1027">
        <v>15</v>
      </c>
      <c r="E1027">
        <v>16</v>
      </c>
      <c r="F1027">
        <v>0</v>
      </c>
      <c r="G1027">
        <v>35</v>
      </c>
      <c r="H1027">
        <v>35</v>
      </c>
      <c r="I1027">
        <f t="shared" si="47"/>
        <v>31</v>
      </c>
      <c r="J1027" s="2">
        <f t="shared" si="48"/>
        <v>0.88571428571428568</v>
      </c>
      <c r="K1027">
        <v>238</v>
      </c>
      <c r="L1027" s="1">
        <f t="shared" ref="L1027:L1090" si="49">K1027/H1027</f>
        <v>6.8</v>
      </c>
      <c r="M1027">
        <v>8.1302526220916302</v>
      </c>
      <c r="N1027">
        <v>3.5546220766354102</v>
      </c>
      <c r="O1027">
        <v>1.0210084688208101</v>
      </c>
      <c r="P1027">
        <v>0.31014492753623102</v>
      </c>
      <c r="Q1027">
        <v>0.72031149000000005</v>
      </c>
      <c r="U1027">
        <v>4.1596641322329297</v>
      </c>
      <c r="V1027">
        <v>4.16316957820582</v>
      </c>
      <c r="X1027">
        <v>4.95397901535034</v>
      </c>
    </row>
    <row r="1028" spans="1:24" x14ac:dyDescent="0.45">
      <c r="A1028">
        <v>1996</v>
      </c>
      <c r="B1028" t="s">
        <v>317</v>
      </c>
      <c r="C1028" t="s">
        <v>88</v>
      </c>
      <c r="D1028">
        <v>17</v>
      </c>
      <c r="E1028">
        <v>5</v>
      </c>
      <c r="F1028">
        <v>0</v>
      </c>
      <c r="G1028">
        <v>32</v>
      </c>
      <c r="H1028">
        <v>32</v>
      </c>
      <c r="I1028">
        <f t="shared" ref="I1028:I1091" si="50">SUM(D1028:E1028)</f>
        <v>22</v>
      </c>
      <c r="J1028" s="2">
        <f t="shared" ref="J1028:J1091" si="51">I1028/H1028</f>
        <v>0.6875</v>
      </c>
      <c r="K1028">
        <v>222</v>
      </c>
      <c r="L1028" s="1">
        <f t="shared" si="49"/>
        <v>6.9375</v>
      </c>
      <c r="M1028">
        <v>6.7702702702702702</v>
      </c>
      <c r="N1028">
        <v>2.4729729729729701</v>
      </c>
      <c r="O1028">
        <v>0.85135135135135098</v>
      </c>
      <c r="P1028">
        <v>0.29297458893871398</v>
      </c>
      <c r="Q1028">
        <v>0.76311605999999998</v>
      </c>
      <c r="U1028">
        <v>3.4054054054053999</v>
      </c>
      <c r="V1028">
        <v>3.7616629660666501</v>
      </c>
      <c r="X1028">
        <v>5.4296941757202104</v>
      </c>
    </row>
    <row r="1029" spans="1:24" x14ac:dyDescent="0.45">
      <c r="A1029">
        <v>1996</v>
      </c>
      <c r="B1029" t="s">
        <v>281</v>
      </c>
      <c r="C1029" t="s">
        <v>27</v>
      </c>
      <c r="D1029">
        <v>16</v>
      </c>
      <c r="E1029">
        <v>9</v>
      </c>
      <c r="F1029">
        <v>0</v>
      </c>
      <c r="G1029">
        <v>33</v>
      </c>
      <c r="H1029">
        <v>33</v>
      </c>
      <c r="I1029">
        <f t="shared" si="50"/>
        <v>25</v>
      </c>
      <c r="J1029" s="2">
        <f t="shared" si="51"/>
        <v>0.75757575757575757</v>
      </c>
      <c r="K1029">
        <v>221.1</v>
      </c>
      <c r="L1029" s="1">
        <f t="shared" si="49"/>
        <v>6.7</v>
      </c>
      <c r="M1029">
        <v>6.0587346612983302</v>
      </c>
      <c r="N1029">
        <v>1.9518071392102001</v>
      </c>
      <c r="O1029">
        <v>1.0572288670721901</v>
      </c>
      <c r="P1029">
        <v>0.29239766081871299</v>
      </c>
      <c r="Q1029">
        <v>0.76475477999999997</v>
      </c>
      <c r="U1029">
        <v>3.4969877910849401</v>
      </c>
      <c r="V1029">
        <v>4.0435607877070403</v>
      </c>
      <c r="X1029">
        <v>3.4313304573297501</v>
      </c>
    </row>
    <row r="1030" spans="1:24" x14ac:dyDescent="0.45">
      <c r="A1030">
        <v>1996</v>
      </c>
      <c r="B1030" t="s">
        <v>249</v>
      </c>
      <c r="C1030" t="s">
        <v>49</v>
      </c>
      <c r="D1030">
        <v>16</v>
      </c>
      <c r="E1030">
        <v>10</v>
      </c>
      <c r="F1030">
        <v>0</v>
      </c>
      <c r="G1030">
        <v>35</v>
      </c>
      <c r="H1030">
        <v>35</v>
      </c>
      <c r="I1030">
        <f t="shared" si="50"/>
        <v>26</v>
      </c>
      <c r="J1030" s="2">
        <f t="shared" si="51"/>
        <v>0.74285714285714288</v>
      </c>
      <c r="K1030">
        <v>239</v>
      </c>
      <c r="L1030" s="1">
        <f t="shared" si="49"/>
        <v>6.8285714285714283</v>
      </c>
      <c r="M1030">
        <v>7.6820088586533499</v>
      </c>
      <c r="N1030">
        <v>1.6569038714742499</v>
      </c>
      <c r="O1030">
        <v>0.75313812339738795</v>
      </c>
      <c r="P1030">
        <v>0.293617021276595</v>
      </c>
      <c r="Q1030">
        <v>0.70119522000000001</v>
      </c>
      <c r="U1030">
        <v>3.6527198984773301</v>
      </c>
      <c r="V1030">
        <v>3.2050456814608901</v>
      </c>
      <c r="X1030">
        <v>5.46333408355712</v>
      </c>
    </row>
    <row r="1031" spans="1:24" x14ac:dyDescent="0.45">
      <c r="A1031">
        <v>1996</v>
      </c>
      <c r="B1031" t="s">
        <v>250</v>
      </c>
      <c r="C1031" t="s">
        <v>108</v>
      </c>
      <c r="D1031">
        <v>17</v>
      </c>
      <c r="E1031">
        <v>11</v>
      </c>
      <c r="F1031">
        <v>0</v>
      </c>
      <c r="G1031">
        <v>32</v>
      </c>
      <c r="H1031">
        <v>32</v>
      </c>
      <c r="I1031">
        <f t="shared" si="50"/>
        <v>28</v>
      </c>
      <c r="J1031" s="2">
        <f t="shared" si="51"/>
        <v>0.875</v>
      </c>
      <c r="K1031">
        <v>233</v>
      </c>
      <c r="L1031" s="1">
        <f t="shared" si="49"/>
        <v>7.28125</v>
      </c>
      <c r="M1031">
        <v>6.1416309012875496</v>
      </c>
      <c r="N1031">
        <v>1.2746781115879799</v>
      </c>
      <c r="O1031">
        <v>0.30901287553647999</v>
      </c>
      <c r="P1031">
        <v>0.25942028985507198</v>
      </c>
      <c r="Q1031">
        <v>0.78291814999999998</v>
      </c>
      <c r="U1031">
        <v>1.89270386266094</v>
      </c>
      <c r="V1031">
        <v>2.8840192279078898</v>
      </c>
      <c r="X1031">
        <v>6.7447175979614196</v>
      </c>
    </row>
    <row r="1032" spans="1:24" x14ac:dyDescent="0.45">
      <c r="A1032">
        <v>1996</v>
      </c>
      <c r="B1032" t="s">
        <v>352</v>
      </c>
      <c r="C1032" t="s">
        <v>27</v>
      </c>
      <c r="D1032">
        <v>13</v>
      </c>
      <c r="E1032">
        <v>11</v>
      </c>
      <c r="F1032">
        <v>0</v>
      </c>
      <c r="G1032">
        <v>33</v>
      </c>
      <c r="H1032">
        <v>33</v>
      </c>
      <c r="I1032">
        <f t="shared" si="50"/>
        <v>24</v>
      </c>
      <c r="J1032" s="2">
        <f t="shared" si="51"/>
        <v>0.72727272727272729</v>
      </c>
      <c r="K1032">
        <v>202.2</v>
      </c>
      <c r="L1032" s="1">
        <f t="shared" si="49"/>
        <v>6.127272727272727</v>
      </c>
      <c r="M1032">
        <v>3.8190788515221699</v>
      </c>
      <c r="N1032">
        <v>2.1759867874951899</v>
      </c>
      <c r="O1032">
        <v>0.97697365969171801</v>
      </c>
      <c r="P1032">
        <v>0.296191819464033</v>
      </c>
      <c r="Q1032">
        <v>0.68181818000000005</v>
      </c>
      <c r="U1032">
        <v>4.6628288303468297</v>
      </c>
      <c r="V1032">
        <v>4.5334149470619796</v>
      </c>
      <c r="X1032">
        <v>2.47399389743804</v>
      </c>
    </row>
    <row r="1033" spans="1:24" x14ac:dyDescent="0.45">
      <c r="A1033">
        <v>1996</v>
      </c>
      <c r="B1033" t="s">
        <v>251</v>
      </c>
      <c r="C1033" t="s">
        <v>33</v>
      </c>
      <c r="D1033">
        <v>16</v>
      </c>
      <c r="E1033">
        <v>11</v>
      </c>
      <c r="F1033">
        <v>0</v>
      </c>
      <c r="G1033">
        <v>33</v>
      </c>
      <c r="H1033">
        <v>33</v>
      </c>
      <c r="I1033">
        <f t="shared" si="50"/>
        <v>27</v>
      </c>
      <c r="J1033" s="2">
        <f t="shared" si="51"/>
        <v>0.81818181818181823</v>
      </c>
      <c r="K1033">
        <v>228.1</v>
      </c>
      <c r="L1033" s="1">
        <f t="shared" si="49"/>
        <v>6.9121212121212121</v>
      </c>
      <c r="M1033">
        <v>9.2233572533218595</v>
      </c>
      <c r="N1033">
        <v>3.35036481424084</v>
      </c>
      <c r="O1033">
        <v>0.90656930267693503</v>
      </c>
      <c r="P1033">
        <v>0.26700680272108801</v>
      </c>
      <c r="Q1033">
        <v>0.74105622000000004</v>
      </c>
      <c r="U1033">
        <v>3.1927005876883299</v>
      </c>
      <c r="V1033">
        <v>3.5744925660551998</v>
      </c>
      <c r="X1033">
        <v>4.3560895919799796</v>
      </c>
    </row>
    <row r="1034" spans="1:24" x14ac:dyDescent="0.45">
      <c r="A1034">
        <v>1996</v>
      </c>
      <c r="B1034" t="s">
        <v>182</v>
      </c>
      <c r="C1034" t="s">
        <v>115</v>
      </c>
      <c r="D1034">
        <v>11</v>
      </c>
      <c r="E1034">
        <v>16</v>
      </c>
      <c r="F1034">
        <v>0</v>
      </c>
      <c r="G1034">
        <v>35</v>
      </c>
      <c r="H1034">
        <v>35</v>
      </c>
      <c r="I1034">
        <f t="shared" si="50"/>
        <v>27</v>
      </c>
      <c r="J1034" s="2">
        <f t="shared" si="51"/>
        <v>0.77142857142857146</v>
      </c>
      <c r="K1034">
        <v>232</v>
      </c>
      <c r="L1034" s="1">
        <f t="shared" si="49"/>
        <v>6.628571428571429</v>
      </c>
      <c r="M1034">
        <v>5.74137968795905</v>
      </c>
      <c r="N1034">
        <v>2.2112070419842298</v>
      </c>
      <c r="O1034">
        <v>1.5517242399889299</v>
      </c>
      <c r="P1034">
        <v>0.26381215469613201</v>
      </c>
      <c r="Q1034">
        <v>0.70762712000000005</v>
      </c>
      <c r="U1034">
        <v>4.4612071899681798</v>
      </c>
      <c r="V1034">
        <v>4.9258833361862697</v>
      </c>
      <c r="X1034">
        <v>2.8160872459411599</v>
      </c>
    </row>
    <row r="1035" spans="1:24" x14ac:dyDescent="0.45">
      <c r="A1035">
        <v>1996</v>
      </c>
      <c r="B1035" t="s">
        <v>206</v>
      </c>
      <c r="C1035" t="s">
        <v>35</v>
      </c>
      <c r="D1035">
        <v>10</v>
      </c>
      <c r="E1035">
        <v>13</v>
      </c>
      <c r="F1035">
        <v>0</v>
      </c>
      <c r="G1035">
        <v>34</v>
      </c>
      <c r="H1035">
        <v>34</v>
      </c>
      <c r="I1035">
        <f t="shared" si="50"/>
        <v>23</v>
      </c>
      <c r="J1035" s="2">
        <f t="shared" si="51"/>
        <v>0.67647058823529416</v>
      </c>
      <c r="K1035">
        <v>242.2</v>
      </c>
      <c r="L1035" s="1">
        <f t="shared" si="49"/>
        <v>7.1235294117647054</v>
      </c>
      <c r="M1035">
        <v>9.5315926074694399</v>
      </c>
      <c r="N1035">
        <v>3.9313183517189101</v>
      </c>
      <c r="O1035">
        <v>0.70467027059112597</v>
      </c>
      <c r="P1035">
        <v>0.304953560371517</v>
      </c>
      <c r="Q1035">
        <v>0.73480294000000002</v>
      </c>
      <c r="U1035">
        <v>3.6346150798910699</v>
      </c>
      <c r="V1035">
        <v>3.4311882388259201</v>
      </c>
      <c r="X1035">
        <v>6.7860603332519496</v>
      </c>
    </row>
    <row r="1036" spans="1:24" x14ac:dyDescent="0.45">
      <c r="A1036">
        <v>1996</v>
      </c>
      <c r="B1036" t="s">
        <v>322</v>
      </c>
      <c r="C1036" t="s">
        <v>121</v>
      </c>
      <c r="D1036">
        <v>13</v>
      </c>
      <c r="E1036">
        <v>9</v>
      </c>
      <c r="F1036">
        <v>0</v>
      </c>
      <c r="G1036">
        <v>35</v>
      </c>
      <c r="H1036">
        <v>35</v>
      </c>
      <c r="I1036">
        <f t="shared" si="50"/>
        <v>22</v>
      </c>
      <c r="J1036" s="2">
        <f t="shared" si="51"/>
        <v>0.62857142857142856</v>
      </c>
      <c r="K1036">
        <v>196.2</v>
      </c>
      <c r="L1036" s="1">
        <f t="shared" si="49"/>
        <v>5.605714285714285</v>
      </c>
      <c r="M1036">
        <v>6.0406773411971404</v>
      </c>
      <c r="N1036">
        <v>3.3406776205105402</v>
      </c>
      <c r="O1036">
        <v>1.23559309251759</v>
      </c>
      <c r="P1036">
        <v>0.33746130030959698</v>
      </c>
      <c r="Q1036">
        <v>0.67548746999999998</v>
      </c>
      <c r="U1036">
        <v>5.35423673424292</v>
      </c>
      <c r="V1036">
        <v>4.8342845683767797</v>
      </c>
      <c r="X1036">
        <v>2.70586705207824</v>
      </c>
    </row>
    <row r="1037" spans="1:24" x14ac:dyDescent="0.45">
      <c r="A1037">
        <v>1996</v>
      </c>
      <c r="B1037" t="s">
        <v>61</v>
      </c>
      <c r="C1037" t="s">
        <v>95</v>
      </c>
      <c r="D1037">
        <v>19</v>
      </c>
      <c r="E1037">
        <v>11</v>
      </c>
      <c r="F1037">
        <v>0</v>
      </c>
      <c r="G1037">
        <v>36</v>
      </c>
      <c r="H1037">
        <v>36</v>
      </c>
      <c r="I1037">
        <f t="shared" si="50"/>
        <v>30</v>
      </c>
      <c r="J1037" s="2">
        <f t="shared" si="51"/>
        <v>0.83333333333333337</v>
      </c>
      <c r="K1037">
        <v>243.1</v>
      </c>
      <c r="L1037" s="1">
        <f t="shared" si="49"/>
        <v>6.7527777777777773</v>
      </c>
      <c r="M1037">
        <v>7.5452051640254902</v>
      </c>
      <c r="N1037">
        <v>2.5520546878321499</v>
      </c>
      <c r="O1037">
        <v>1.1465752945332801</v>
      </c>
      <c r="P1037">
        <v>0.31830601092896099</v>
      </c>
      <c r="Q1037">
        <v>0.68010936</v>
      </c>
      <c r="U1037">
        <v>4.8082189770750698</v>
      </c>
      <c r="V1037">
        <v>4.0386961273977899</v>
      </c>
      <c r="X1037">
        <v>5.2949523925781197</v>
      </c>
    </row>
    <row r="1038" spans="1:24" x14ac:dyDescent="0.45">
      <c r="A1038">
        <v>1996</v>
      </c>
      <c r="B1038" t="s">
        <v>63</v>
      </c>
      <c r="C1038" t="s">
        <v>62</v>
      </c>
      <c r="D1038">
        <v>20</v>
      </c>
      <c r="E1038">
        <v>8</v>
      </c>
      <c r="F1038">
        <v>0</v>
      </c>
      <c r="G1038">
        <v>34</v>
      </c>
      <c r="H1038">
        <v>34</v>
      </c>
      <c r="I1038">
        <f t="shared" si="50"/>
        <v>28</v>
      </c>
      <c r="J1038" s="2">
        <f t="shared" si="51"/>
        <v>0.82352941176470584</v>
      </c>
      <c r="K1038">
        <v>218</v>
      </c>
      <c r="L1038" s="1">
        <f t="shared" si="49"/>
        <v>6.4117647058823533</v>
      </c>
      <c r="M1038">
        <v>6.6055045871559601</v>
      </c>
      <c r="N1038">
        <v>2.9724770642201799</v>
      </c>
      <c r="O1038">
        <v>0.94954128440366903</v>
      </c>
      <c r="P1038">
        <v>0.30711043872919802</v>
      </c>
      <c r="Q1038">
        <v>0.72916667000000002</v>
      </c>
      <c r="U1038">
        <v>3.9220183486238498</v>
      </c>
      <c r="V1038">
        <v>4.1073526924903199</v>
      </c>
      <c r="X1038">
        <v>4.3785085678100497</v>
      </c>
    </row>
    <row r="1039" spans="1:24" x14ac:dyDescent="0.45">
      <c r="A1039">
        <v>1996</v>
      </c>
      <c r="B1039" t="s">
        <v>207</v>
      </c>
      <c r="C1039" t="s">
        <v>95</v>
      </c>
      <c r="D1039">
        <v>11</v>
      </c>
      <c r="E1039">
        <v>14</v>
      </c>
      <c r="F1039">
        <v>0</v>
      </c>
      <c r="G1039">
        <v>34</v>
      </c>
      <c r="H1039">
        <v>34</v>
      </c>
      <c r="I1039">
        <f t="shared" si="50"/>
        <v>25</v>
      </c>
      <c r="J1039" s="2">
        <f t="shared" si="51"/>
        <v>0.73529411764705888</v>
      </c>
      <c r="K1039">
        <v>224.1</v>
      </c>
      <c r="L1039" s="1">
        <f t="shared" si="49"/>
        <v>6.591176470588235</v>
      </c>
      <c r="M1039">
        <v>5.2154536676463996</v>
      </c>
      <c r="N1039">
        <v>2.0460625926920502</v>
      </c>
      <c r="O1039">
        <v>1.28380397972834</v>
      </c>
      <c r="P1039">
        <v>0.29614325068870501</v>
      </c>
      <c r="Q1039">
        <v>0.66487317000000001</v>
      </c>
      <c r="U1039">
        <v>5.1352159189133797</v>
      </c>
      <c r="V1039">
        <v>4.6425982694152896</v>
      </c>
      <c r="X1039">
        <v>3.4381933212280198</v>
      </c>
    </row>
    <row r="1040" spans="1:24" x14ac:dyDescent="0.45">
      <c r="A1040">
        <v>1996</v>
      </c>
      <c r="B1040" t="s">
        <v>269</v>
      </c>
      <c r="C1040" t="s">
        <v>33</v>
      </c>
      <c r="D1040">
        <v>9</v>
      </c>
      <c r="E1040">
        <v>8</v>
      </c>
      <c r="F1040">
        <v>0</v>
      </c>
      <c r="G1040">
        <v>32</v>
      </c>
      <c r="H1040">
        <v>32</v>
      </c>
      <c r="I1040">
        <f t="shared" si="50"/>
        <v>17</v>
      </c>
      <c r="J1040" s="2">
        <f t="shared" si="51"/>
        <v>0.53125</v>
      </c>
      <c r="K1040">
        <v>204.1</v>
      </c>
      <c r="L1040" s="1">
        <f t="shared" si="49"/>
        <v>6.3781249999999998</v>
      </c>
      <c r="M1040">
        <v>5.5497550255055703</v>
      </c>
      <c r="N1040">
        <v>2.6867861631415799</v>
      </c>
      <c r="O1040">
        <v>0.79282214650079597</v>
      </c>
      <c r="P1040">
        <v>0.289719626168224</v>
      </c>
      <c r="Q1040">
        <v>0.75562700999999999</v>
      </c>
      <c r="U1040">
        <v>3.5676996592535799</v>
      </c>
      <c r="V1040">
        <v>4.1112139384960198</v>
      </c>
      <c r="X1040">
        <v>2.60975909233093</v>
      </c>
    </row>
    <row r="1041" spans="1:24" x14ac:dyDescent="0.45">
      <c r="A1041">
        <v>1996</v>
      </c>
      <c r="B1041" t="s">
        <v>231</v>
      </c>
      <c r="C1041" t="s">
        <v>108</v>
      </c>
      <c r="D1041">
        <v>16</v>
      </c>
      <c r="E1041">
        <v>12</v>
      </c>
      <c r="F1041">
        <v>0</v>
      </c>
      <c r="G1041">
        <v>33</v>
      </c>
      <c r="H1041">
        <v>33</v>
      </c>
      <c r="I1041">
        <f t="shared" si="50"/>
        <v>28</v>
      </c>
      <c r="J1041" s="2">
        <f t="shared" si="51"/>
        <v>0.84848484848484851</v>
      </c>
      <c r="K1041">
        <v>215.1</v>
      </c>
      <c r="L1041" s="1">
        <f t="shared" si="49"/>
        <v>6.5181818181818176</v>
      </c>
      <c r="M1041">
        <v>8.3591321397040694</v>
      </c>
      <c r="N1041">
        <v>4.9736836231239199</v>
      </c>
      <c r="O1041">
        <v>0.585139249779285</v>
      </c>
      <c r="P1041">
        <v>0.251811594202898</v>
      </c>
      <c r="Q1041">
        <v>0.79347000999999995</v>
      </c>
      <c r="U1041">
        <v>2.9256962488964202</v>
      </c>
      <c r="V1041">
        <v>3.9703343915482798</v>
      </c>
      <c r="X1041">
        <v>3.3603954315185498</v>
      </c>
    </row>
    <row r="1042" spans="1:24" x14ac:dyDescent="0.45">
      <c r="A1042">
        <v>1996</v>
      </c>
      <c r="B1042" t="s">
        <v>184</v>
      </c>
      <c r="C1042" t="s">
        <v>29</v>
      </c>
      <c r="D1042">
        <v>13</v>
      </c>
      <c r="E1042">
        <v>9</v>
      </c>
      <c r="F1042">
        <v>0</v>
      </c>
      <c r="G1042">
        <v>31</v>
      </c>
      <c r="H1042">
        <v>31</v>
      </c>
      <c r="I1042">
        <f t="shared" si="50"/>
        <v>22</v>
      </c>
      <c r="J1042" s="2">
        <f t="shared" si="51"/>
        <v>0.70967741935483875</v>
      </c>
      <c r="K1042">
        <v>205</v>
      </c>
      <c r="L1042" s="1">
        <f t="shared" si="49"/>
        <v>6.612903225806452</v>
      </c>
      <c r="M1042">
        <v>5.7951219512195102</v>
      </c>
      <c r="N1042">
        <v>2.72195121951219</v>
      </c>
      <c r="O1042">
        <v>1.3170731707317</v>
      </c>
      <c r="P1042">
        <v>0.24632952691680199</v>
      </c>
      <c r="Q1042">
        <v>0.80861243999999999</v>
      </c>
      <c r="U1042">
        <v>3.0292682926829202</v>
      </c>
      <c r="V1042">
        <v>4.8105972662204604</v>
      </c>
      <c r="X1042">
        <v>1.5807904005050599</v>
      </c>
    </row>
    <row r="1043" spans="1:24" x14ac:dyDescent="0.45">
      <c r="A1043">
        <v>1996</v>
      </c>
      <c r="B1043" t="s">
        <v>288</v>
      </c>
      <c r="C1043" t="s">
        <v>58</v>
      </c>
      <c r="D1043">
        <v>12</v>
      </c>
      <c r="E1043">
        <v>8</v>
      </c>
      <c r="F1043">
        <v>0</v>
      </c>
      <c r="G1043">
        <v>31</v>
      </c>
      <c r="H1043">
        <v>31</v>
      </c>
      <c r="I1043">
        <f t="shared" si="50"/>
        <v>20</v>
      </c>
      <c r="J1043" s="2">
        <f t="shared" si="51"/>
        <v>0.64516129032258063</v>
      </c>
      <c r="K1043">
        <v>195.2</v>
      </c>
      <c r="L1043" s="1">
        <f t="shared" si="49"/>
        <v>6.2967741935483863</v>
      </c>
      <c r="M1043">
        <v>5.3356050474101204</v>
      </c>
      <c r="N1043">
        <v>2.1158433808695301</v>
      </c>
      <c r="O1043">
        <v>1.19591147614364</v>
      </c>
      <c r="P1043">
        <v>0.30393700787401501</v>
      </c>
      <c r="Q1043">
        <v>0.71675301999999996</v>
      </c>
      <c r="U1043">
        <v>4.4156731426842404</v>
      </c>
      <c r="V1043">
        <v>4.4645882753968298</v>
      </c>
      <c r="X1043">
        <v>1.9216158390045099</v>
      </c>
    </row>
    <row r="1044" spans="1:24" x14ac:dyDescent="0.45">
      <c r="A1044">
        <v>1996</v>
      </c>
      <c r="B1044" t="s">
        <v>289</v>
      </c>
      <c r="C1044" t="s">
        <v>37</v>
      </c>
      <c r="D1044">
        <v>11</v>
      </c>
      <c r="E1044">
        <v>6</v>
      </c>
      <c r="F1044">
        <v>0</v>
      </c>
      <c r="G1044">
        <v>28</v>
      </c>
      <c r="H1044">
        <v>28</v>
      </c>
      <c r="I1044">
        <f t="shared" si="50"/>
        <v>17</v>
      </c>
      <c r="J1044" s="2">
        <f t="shared" si="51"/>
        <v>0.6071428571428571</v>
      </c>
      <c r="K1044">
        <v>169</v>
      </c>
      <c r="L1044" s="1">
        <f t="shared" si="49"/>
        <v>6.0357142857142856</v>
      </c>
      <c r="M1044">
        <v>6.7633142201182501</v>
      </c>
      <c r="N1044">
        <v>3.0355032326515001</v>
      </c>
      <c r="O1044">
        <v>1.27810662427431</v>
      </c>
      <c r="P1044">
        <v>0.28402366863905298</v>
      </c>
      <c r="Q1044">
        <v>0.72159671999999997</v>
      </c>
      <c r="U1044">
        <v>4.4201187422819999</v>
      </c>
      <c r="V1044">
        <v>4.5976085076900297</v>
      </c>
      <c r="X1044">
        <v>2.4609079360961901</v>
      </c>
    </row>
    <row r="1045" spans="1:24" x14ac:dyDescent="0.45">
      <c r="A1045">
        <v>1996</v>
      </c>
      <c r="B1045" t="s">
        <v>307</v>
      </c>
      <c r="C1045" t="s">
        <v>47</v>
      </c>
      <c r="D1045">
        <v>18</v>
      </c>
      <c r="E1045">
        <v>10</v>
      </c>
      <c r="F1045">
        <v>0</v>
      </c>
      <c r="G1045">
        <v>34</v>
      </c>
      <c r="H1045">
        <v>34</v>
      </c>
      <c r="I1045">
        <f t="shared" si="50"/>
        <v>28</v>
      </c>
      <c r="J1045" s="2">
        <f t="shared" si="51"/>
        <v>0.82352941176470584</v>
      </c>
      <c r="K1045">
        <v>229.1</v>
      </c>
      <c r="L1045" s="1">
        <f t="shared" si="49"/>
        <v>6.7382352941176471</v>
      </c>
      <c r="M1045">
        <v>6.2398253046157599</v>
      </c>
      <c r="N1045">
        <v>2.9433138229319602</v>
      </c>
      <c r="O1045">
        <v>1.0988371605612599</v>
      </c>
      <c r="P1045">
        <v>0.268895348837209</v>
      </c>
      <c r="Q1045">
        <v>0.74175824000000001</v>
      </c>
      <c r="U1045">
        <v>3.76744169335291</v>
      </c>
      <c r="V1045">
        <v>4.4317472386837196</v>
      </c>
      <c r="X1045">
        <v>2.5041601657867401</v>
      </c>
    </row>
    <row r="1046" spans="1:24" x14ac:dyDescent="0.45">
      <c r="A1046">
        <v>1996</v>
      </c>
      <c r="B1046" t="s">
        <v>372</v>
      </c>
      <c r="C1046" t="s">
        <v>58</v>
      </c>
      <c r="D1046">
        <v>6</v>
      </c>
      <c r="E1046">
        <v>14</v>
      </c>
      <c r="F1046">
        <v>0</v>
      </c>
      <c r="G1046">
        <v>27</v>
      </c>
      <c r="H1046">
        <v>27</v>
      </c>
      <c r="I1046">
        <f t="shared" si="50"/>
        <v>20</v>
      </c>
      <c r="J1046" s="2">
        <f t="shared" si="51"/>
        <v>0.7407407407407407</v>
      </c>
      <c r="K1046">
        <v>171.2</v>
      </c>
      <c r="L1046" s="1">
        <f t="shared" si="49"/>
        <v>6.3407407407407401</v>
      </c>
      <c r="M1046">
        <v>5.9766988520442901</v>
      </c>
      <c r="N1046">
        <v>3.8271843526248501</v>
      </c>
      <c r="O1046">
        <v>0.68155337786470005</v>
      </c>
      <c r="P1046">
        <v>0.31720430107526798</v>
      </c>
      <c r="Q1046">
        <v>0.66455695999999997</v>
      </c>
      <c r="U1046">
        <v>4.7708736450528999</v>
      </c>
      <c r="V1046">
        <v>4.2434175044133502</v>
      </c>
      <c r="X1046">
        <v>2.1028466224670401</v>
      </c>
    </row>
    <row r="1047" spans="1:24" x14ac:dyDescent="0.45">
      <c r="A1047">
        <v>1996</v>
      </c>
      <c r="B1047" t="s">
        <v>290</v>
      </c>
      <c r="C1047" t="s">
        <v>49</v>
      </c>
      <c r="D1047">
        <v>12</v>
      </c>
      <c r="E1047">
        <v>11</v>
      </c>
      <c r="F1047">
        <v>0</v>
      </c>
      <c r="G1047">
        <v>33</v>
      </c>
      <c r="H1047">
        <v>33</v>
      </c>
      <c r="I1047">
        <f t="shared" si="50"/>
        <v>23</v>
      </c>
      <c r="J1047" s="2">
        <f t="shared" si="51"/>
        <v>0.69696969696969702</v>
      </c>
      <c r="K1047">
        <v>216</v>
      </c>
      <c r="L1047" s="1">
        <f t="shared" si="49"/>
        <v>6.5454545454545459</v>
      </c>
      <c r="M1047">
        <v>9.0833326916636192</v>
      </c>
      <c r="N1047">
        <v>3.9583330537066201</v>
      </c>
      <c r="O1047">
        <v>0.66666661957164197</v>
      </c>
      <c r="P1047">
        <v>0.34846029173419701</v>
      </c>
      <c r="Q1047">
        <v>0.71652064999999998</v>
      </c>
      <c r="U1047">
        <v>4.2499996997692104</v>
      </c>
      <c r="V1047">
        <v>3.6576839527475502</v>
      </c>
      <c r="X1047">
        <v>3.71969270706176</v>
      </c>
    </row>
    <row r="1048" spans="1:24" x14ac:dyDescent="0.45">
      <c r="A1048">
        <v>1996</v>
      </c>
      <c r="B1048" t="s">
        <v>353</v>
      </c>
      <c r="C1048" t="s">
        <v>37</v>
      </c>
      <c r="D1048">
        <v>15</v>
      </c>
      <c r="E1048">
        <v>10</v>
      </c>
      <c r="F1048">
        <v>0</v>
      </c>
      <c r="G1048">
        <v>35</v>
      </c>
      <c r="H1048">
        <v>35</v>
      </c>
      <c r="I1048">
        <f t="shared" si="50"/>
        <v>25</v>
      </c>
      <c r="J1048" s="2">
        <f t="shared" si="51"/>
        <v>0.7142857142857143</v>
      </c>
      <c r="K1048">
        <v>217.1</v>
      </c>
      <c r="L1048" s="1">
        <f t="shared" si="49"/>
        <v>6.2028571428571428</v>
      </c>
      <c r="M1048">
        <v>7.4953994746669901</v>
      </c>
      <c r="N1048">
        <v>4.0168715416723604</v>
      </c>
      <c r="O1048">
        <v>0.86963198324865598</v>
      </c>
      <c r="P1048">
        <v>0.30326594090202103</v>
      </c>
      <c r="Q1048">
        <v>0.73365786</v>
      </c>
      <c r="U1048">
        <v>4.2239267757791801</v>
      </c>
      <c r="V1048">
        <v>4.1562355448401203</v>
      </c>
      <c r="X1048">
        <v>4.1904931068420401</v>
      </c>
    </row>
    <row r="1049" spans="1:24" x14ac:dyDescent="0.45">
      <c r="A1049">
        <v>1996</v>
      </c>
      <c r="B1049" t="s">
        <v>308</v>
      </c>
      <c r="C1049" t="s">
        <v>71</v>
      </c>
      <c r="D1049">
        <v>11</v>
      </c>
      <c r="E1049">
        <v>13</v>
      </c>
      <c r="F1049">
        <v>0</v>
      </c>
      <c r="G1049">
        <v>33</v>
      </c>
      <c r="H1049">
        <v>33</v>
      </c>
      <c r="I1049">
        <f t="shared" si="50"/>
        <v>24</v>
      </c>
      <c r="J1049" s="2">
        <f t="shared" si="51"/>
        <v>0.72727272727272729</v>
      </c>
      <c r="K1049">
        <v>193</v>
      </c>
      <c r="L1049" s="1">
        <f t="shared" si="49"/>
        <v>5.8484848484848486</v>
      </c>
      <c r="M1049">
        <v>6.8082906937112497</v>
      </c>
      <c r="N1049">
        <v>4.52331641979446</v>
      </c>
      <c r="O1049">
        <v>0.839378304704126</v>
      </c>
      <c r="P1049">
        <v>0.27508650519031103</v>
      </c>
      <c r="Q1049">
        <v>0.71657325999999999</v>
      </c>
      <c r="U1049">
        <v>3.8704666272467998</v>
      </c>
      <c r="V1049">
        <v>4.3943709001134303</v>
      </c>
      <c r="X1049">
        <v>2.2767086029052699</v>
      </c>
    </row>
    <row r="1050" spans="1:24" x14ac:dyDescent="0.45">
      <c r="A1050">
        <v>1996</v>
      </c>
      <c r="B1050" t="s">
        <v>78</v>
      </c>
      <c r="C1050" t="s">
        <v>62</v>
      </c>
      <c r="D1050">
        <v>12</v>
      </c>
      <c r="E1050">
        <v>8</v>
      </c>
      <c r="F1050">
        <v>0</v>
      </c>
      <c r="G1050">
        <v>30</v>
      </c>
      <c r="H1050">
        <v>30</v>
      </c>
      <c r="I1050">
        <f t="shared" si="50"/>
        <v>20</v>
      </c>
      <c r="J1050" s="2">
        <f t="shared" si="51"/>
        <v>0.66666666666666663</v>
      </c>
      <c r="K1050">
        <v>179</v>
      </c>
      <c r="L1050" s="1">
        <f t="shared" si="49"/>
        <v>5.9666666666666668</v>
      </c>
      <c r="M1050">
        <v>4.6256983240223404</v>
      </c>
      <c r="N1050">
        <v>4.1731843575418903</v>
      </c>
      <c r="O1050">
        <v>0.80446927374301602</v>
      </c>
      <c r="P1050">
        <v>0.277683134582623</v>
      </c>
      <c r="Q1050">
        <v>0.69870759000000005</v>
      </c>
      <c r="U1050">
        <v>4.6759776536312803</v>
      </c>
      <c r="V1050">
        <v>4.8307907530715299</v>
      </c>
      <c r="X1050">
        <v>2.2248120307922301</v>
      </c>
    </row>
    <row r="1051" spans="1:24" x14ac:dyDescent="0.45">
      <c r="A1051">
        <v>1996</v>
      </c>
      <c r="B1051" t="s">
        <v>238</v>
      </c>
      <c r="C1051" t="s">
        <v>33</v>
      </c>
      <c r="D1051">
        <v>15</v>
      </c>
      <c r="E1051">
        <v>7</v>
      </c>
      <c r="F1051">
        <v>0</v>
      </c>
      <c r="G1051">
        <v>33</v>
      </c>
      <c r="H1051">
        <v>33</v>
      </c>
      <c r="I1051">
        <f t="shared" si="50"/>
        <v>22</v>
      </c>
      <c r="J1051" s="2">
        <f t="shared" si="51"/>
        <v>0.66666666666666663</v>
      </c>
      <c r="K1051">
        <v>225</v>
      </c>
      <c r="L1051" s="1">
        <f t="shared" si="49"/>
        <v>6.8181818181818183</v>
      </c>
      <c r="M1051">
        <v>6.92</v>
      </c>
      <c r="N1051">
        <v>2.16</v>
      </c>
      <c r="O1051">
        <v>0.8</v>
      </c>
      <c r="P1051">
        <v>0.28633093525179798</v>
      </c>
      <c r="Q1051">
        <v>0.73387097000000001</v>
      </c>
      <c r="U1051">
        <v>3.32</v>
      </c>
      <c r="V1051">
        <v>3.54935065375434</v>
      </c>
      <c r="X1051">
        <v>4.3603892326354901</v>
      </c>
    </row>
    <row r="1052" spans="1:24" x14ac:dyDescent="0.45">
      <c r="A1052">
        <v>1996</v>
      </c>
      <c r="B1052" t="s">
        <v>338</v>
      </c>
      <c r="C1052" t="s">
        <v>75</v>
      </c>
      <c r="D1052">
        <v>15</v>
      </c>
      <c r="E1052">
        <v>11</v>
      </c>
      <c r="F1052">
        <v>0</v>
      </c>
      <c r="G1052">
        <v>35</v>
      </c>
      <c r="H1052">
        <v>35</v>
      </c>
      <c r="I1052">
        <f t="shared" si="50"/>
        <v>26</v>
      </c>
      <c r="J1052" s="2">
        <f t="shared" si="51"/>
        <v>0.74285714285714288</v>
      </c>
      <c r="K1052">
        <v>238.2</v>
      </c>
      <c r="L1052" s="1">
        <f t="shared" si="49"/>
        <v>6.8057142857142852</v>
      </c>
      <c r="M1052">
        <v>4.2611730935470096</v>
      </c>
      <c r="N1052">
        <v>2.5642457554088098</v>
      </c>
      <c r="O1052">
        <v>1.05586589928598</v>
      </c>
      <c r="P1052">
        <v>0.29032258064516098</v>
      </c>
      <c r="Q1052">
        <v>0.73787062000000003</v>
      </c>
      <c r="U1052">
        <v>3.9217876259193698</v>
      </c>
      <c r="V1052">
        <v>4.6799527320993901</v>
      </c>
      <c r="X1052">
        <v>3.7792546749114901</v>
      </c>
    </row>
    <row r="1053" spans="1:24" x14ac:dyDescent="0.45">
      <c r="A1053">
        <v>1996</v>
      </c>
      <c r="B1053" t="s">
        <v>373</v>
      </c>
      <c r="C1053" t="s">
        <v>371</v>
      </c>
      <c r="D1053">
        <v>9</v>
      </c>
      <c r="E1053">
        <v>10</v>
      </c>
      <c r="F1053">
        <v>0</v>
      </c>
      <c r="G1053">
        <v>28</v>
      </c>
      <c r="H1053">
        <v>28</v>
      </c>
      <c r="I1053">
        <f t="shared" si="50"/>
        <v>19</v>
      </c>
      <c r="J1053" s="2">
        <f t="shared" si="51"/>
        <v>0.6785714285714286</v>
      </c>
      <c r="K1053">
        <v>169</v>
      </c>
      <c r="L1053" s="1">
        <f t="shared" si="49"/>
        <v>6.0357142857142856</v>
      </c>
      <c r="M1053">
        <v>6.3372781065088697</v>
      </c>
      <c r="N1053">
        <v>3.1420118343195198</v>
      </c>
      <c r="O1053">
        <v>1.97041420118343</v>
      </c>
      <c r="P1053">
        <v>0.30347349177330801</v>
      </c>
      <c r="Q1053">
        <v>0.71107111000000001</v>
      </c>
      <c r="U1053">
        <v>5.4319526627218897</v>
      </c>
      <c r="V1053">
        <v>5.8697977280475602</v>
      </c>
      <c r="X1053">
        <v>0.65096324682235696</v>
      </c>
    </row>
    <row r="1054" spans="1:24" x14ac:dyDescent="0.45">
      <c r="A1054">
        <v>1996</v>
      </c>
      <c r="B1054" t="s">
        <v>341</v>
      </c>
      <c r="C1054" t="s">
        <v>58</v>
      </c>
      <c r="D1054">
        <v>14</v>
      </c>
      <c r="E1054">
        <v>11</v>
      </c>
      <c r="F1054">
        <v>0</v>
      </c>
      <c r="G1054">
        <v>32</v>
      </c>
      <c r="H1054">
        <v>32</v>
      </c>
      <c r="I1054">
        <f t="shared" si="50"/>
        <v>25</v>
      </c>
      <c r="J1054" s="2">
        <f t="shared" si="51"/>
        <v>0.78125</v>
      </c>
      <c r="K1054">
        <v>212.1</v>
      </c>
      <c r="L1054" s="1">
        <f t="shared" si="49"/>
        <v>6.6281249999999998</v>
      </c>
      <c r="M1054">
        <v>6.0188384487287001</v>
      </c>
      <c r="N1054">
        <v>2.0345369404153302</v>
      </c>
      <c r="O1054">
        <v>0.84772372517305705</v>
      </c>
      <c r="P1054">
        <v>0.29402985074626797</v>
      </c>
      <c r="Q1054">
        <v>0.70833332999999998</v>
      </c>
      <c r="U1054">
        <v>3.4332810869508799</v>
      </c>
      <c r="V1054">
        <v>3.7791082123505801</v>
      </c>
      <c r="X1054">
        <v>3.7250285148620601</v>
      </c>
    </row>
    <row r="1055" spans="1:24" x14ac:dyDescent="0.45">
      <c r="A1055">
        <v>1996</v>
      </c>
      <c r="B1055" t="s">
        <v>359</v>
      </c>
      <c r="C1055" t="s">
        <v>49</v>
      </c>
      <c r="D1055">
        <v>7</v>
      </c>
      <c r="E1055">
        <v>9</v>
      </c>
      <c r="F1055">
        <v>0</v>
      </c>
      <c r="G1055">
        <v>30</v>
      </c>
      <c r="H1055">
        <v>30</v>
      </c>
      <c r="I1055">
        <f t="shared" si="50"/>
        <v>16</v>
      </c>
      <c r="J1055" s="2">
        <f t="shared" si="51"/>
        <v>0.53333333333333333</v>
      </c>
      <c r="K1055">
        <v>175.1</v>
      </c>
      <c r="L1055" s="1">
        <f t="shared" si="49"/>
        <v>5.8366666666666669</v>
      </c>
      <c r="M1055">
        <v>7.0323195956362703</v>
      </c>
      <c r="N1055">
        <v>3.07984799808888</v>
      </c>
      <c r="O1055">
        <v>1.0779467993311</v>
      </c>
      <c r="P1055">
        <v>0.33333333333333298</v>
      </c>
      <c r="Q1055">
        <v>0.70439739000000001</v>
      </c>
      <c r="U1055">
        <v>4.5684411971651704</v>
      </c>
      <c r="V1055">
        <v>4.3122573197131802</v>
      </c>
      <c r="X1055">
        <v>1.6829478740692101</v>
      </c>
    </row>
    <row r="1056" spans="1:24" x14ac:dyDescent="0.45">
      <c r="A1056">
        <v>1996</v>
      </c>
      <c r="B1056" t="s">
        <v>360</v>
      </c>
      <c r="C1056" t="s">
        <v>37</v>
      </c>
      <c r="D1056">
        <v>16</v>
      </c>
      <c r="E1056">
        <v>10</v>
      </c>
      <c r="F1056">
        <v>0</v>
      </c>
      <c r="G1056">
        <v>35</v>
      </c>
      <c r="H1056">
        <v>35</v>
      </c>
      <c r="I1056">
        <f t="shared" si="50"/>
        <v>26</v>
      </c>
      <c r="J1056" s="2">
        <f t="shared" si="51"/>
        <v>0.74285714285714288</v>
      </c>
      <c r="K1056">
        <v>258</v>
      </c>
      <c r="L1056" s="1">
        <f t="shared" si="49"/>
        <v>7.371428571428571</v>
      </c>
      <c r="M1056">
        <v>6.9767441860465098</v>
      </c>
      <c r="N1056">
        <v>2.5116279069767402</v>
      </c>
      <c r="O1056">
        <v>1.1860465116279</v>
      </c>
      <c r="P1056">
        <v>0.28232189973614702</v>
      </c>
      <c r="Q1056">
        <v>0.77666427999999998</v>
      </c>
      <c r="U1056">
        <v>3.4534883720930201</v>
      </c>
      <c r="V1056">
        <v>4.2529682248137703</v>
      </c>
      <c r="X1056">
        <v>4.7110629081726003</v>
      </c>
    </row>
    <row r="1057" spans="1:24" x14ac:dyDescent="0.45">
      <c r="A1057">
        <v>1996</v>
      </c>
      <c r="B1057" t="s">
        <v>374</v>
      </c>
      <c r="C1057" t="s">
        <v>65</v>
      </c>
      <c r="D1057">
        <v>7</v>
      </c>
      <c r="E1057">
        <v>12</v>
      </c>
      <c r="F1057">
        <v>0</v>
      </c>
      <c r="G1057">
        <v>28</v>
      </c>
      <c r="H1057">
        <v>28</v>
      </c>
      <c r="I1057">
        <f t="shared" si="50"/>
        <v>19</v>
      </c>
      <c r="J1057" s="2">
        <f t="shared" si="51"/>
        <v>0.6785714285714286</v>
      </c>
      <c r="K1057">
        <v>169</v>
      </c>
      <c r="L1057" s="1">
        <f t="shared" si="49"/>
        <v>6.0357142857142856</v>
      </c>
      <c r="M1057">
        <v>5.4852075958439297</v>
      </c>
      <c r="N1057">
        <v>2.9822487899733998</v>
      </c>
      <c r="O1057">
        <v>1.0650888535619201</v>
      </c>
      <c r="P1057">
        <v>0.302867383512544</v>
      </c>
      <c r="Q1057">
        <v>0.72687225</v>
      </c>
      <c r="U1057">
        <v>4.4201187422819999</v>
      </c>
      <c r="V1057">
        <v>4.6626972709632604</v>
      </c>
      <c r="X1057">
        <v>1.3822995424270601</v>
      </c>
    </row>
    <row r="1058" spans="1:24" x14ac:dyDescent="0.45">
      <c r="A1058">
        <v>1996</v>
      </c>
      <c r="B1058" t="s">
        <v>343</v>
      </c>
      <c r="C1058" t="s">
        <v>65</v>
      </c>
      <c r="D1058">
        <v>12</v>
      </c>
      <c r="E1058">
        <v>7</v>
      </c>
      <c r="F1058">
        <v>0</v>
      </c>
      <c r="G1058">
        <v>28</v>
      </c>
      <c r="H1058">
        <v>28</v>
      </c>
      <c r="I1058">
        <f t="shared" si="50"/>
        <v>19</v>
      </c>
      <c r="J1058" s="2">
        <f t="shared" si="51"/>
        <v>0.6785714285714286</v>
      </c>
      <c r="K1058">
        <v>176.2</v>
      </c>
      <c r="L1058" s="1">
        <f t="shared" si="49"/>
        <v>6.2928571428571427</v>
      </c>
      <c r="M1058">
        <v>7.2849054506437003</v>
      </c>
      <c r="N1058">
        <v>2.9037735013055301</v>
      </c>
      <c r="O1058">
        <v>1.4264150532728901</v>
      </c>
      <c r="P1058">
        <v>0.31657355679701998</v>
      </c>
      <c r="Q1058">
        <v>0.70598749000000005</v>
      </c>
      <c r="U1058">
        <v>4.4830187388576599</v>
      </c>
      <c r="V1058">
        <v>4.7168558503555298</v>
      </c>
      <c r="X1058">
        <v>1.34459936618804</v>
      </c>
    </row>
    <row r="1059" spans="1:24" x14ac:dyDescent="0.45">
      <c r="A1059">
        <v>1996</v>
      </c>
      <c r="B1059" t="s">
        <v>375</v>
      </c>
      <c r="C1059" t="s">
        <v>62</v>
      </c>
      <c r="D1059">
        <v>11</v>
      </c>
      <c r="E1059">
        <v>7</v>
      </c>
      <c r="F1059">
        <v>0</v>
      </c>
      <c r="G1059">
        <v>29</v>
      </c>
      <c r="H1059">
        <v>29</v>
      </c>
      <c r="I1059">
        <f t="shared" si="50"/>
        <v>18</v>
      </c>
      <c r="J1059" s="2">
        <f t="shared" si="51"/>
        <v>0.62068965517241381</v>
      </c>
      <c r="K1059">
        <v>170.2</v>
      </c>
      <c r="L1059" s="1">
        <f t="shared" si="49"/>
        <v>5.8689655172413788</v>
      </c>
      <c r="M1059">
        <v>6.6445310519775402</v>
      </c>
      <c r="N1059">
        <v>4.6406248616986003</v>
      </c>
      <c r="O1059">
        <v>1.00195309513947</v>
      </c>
      <c r="P1059">
        <v>0.29182879377431897</v>
      </c>
      <c r="Q1059">
        <v>0.68922306</v>
      </c>
      <c r="U1059">
        <v>5.0097654756973498</v>
      </c>
      <c r="V1059">
        <v>4.8473540760343896</v>
      </c>
      <c r="X1059">
        <v>2.09240674972534</v>
      </c>
    </row>
    <row r="1060" spans="1:24" x14ac:dyDescent="0.45">
      <c r="A1060">
        <v>1996</v>
      </c>
      <c r="B1060" t="s">
        <v>326</v>
      </c>
      <c r="C1060" t="s">
        <v>44</v>
      </c>
      <c r="D1060">
        <v>11</v>
      </c>
      <c r="E1060">
        <v>8</v>
      </c>
      <c r="F1060">
        <v>0</v>
      </c>
      <c r="G1060">
        <v>27</v>
      </c>
      <c r="H1060">
        <v>27</v>
      </c>
      <c r="I1060">
        <f t="shared" si="50"/>
        <v>19</v>
      </c>
      <c r="J1060" s="2">
        <f t="shared" si="51"/>
        <v>0.70370370370370372</v>
      </c>
      <c r="K1060">
        <v>187.2</v>
      </c>
      <c r="L1060" s="1">
        <f t="shared" si="49"/>
        <v>6.9333333333333327</v>
      </c>
      <c r="M1060">
        <v>7.9129660377579398</v>
      </c>
      <c r="N1060">
        <v>2.5417406060676999</v>
      </c>
      <c r="O1060">
        <v>0.95914739851611397</v>
      </c>
      <c r="P1060">
        <v>0.27005870841487201</v>
      </c>
      <c r="Q1060">
        <v>0.78947367999999996</v>
      </c>
      <c r="U1060">
        <v>2.92539956547414</v>
      </c>
      <c r="V1060">
        <v>3.75771850840307</v>
      </c>
      <c r="X1060">
        <v>4.6142244338989196</v>
      </c>
    </row>
    <row r="1061" spans="1:24" x14ac:dyDescent="0.45">
      <c r="A1061">
        <v>1996</v>
      </c>
      <c r="B1061" t="s">
        <v>376</v>
      </c>
      <c r="C1061" t="s">
        <v>44</v>
      </c>
      <c r="D1061">
        <v>13</v>
      </c>
      <c r="E1061">
        <v>17</v>
      </c>
      <c r="F1061">
        <v>0</v>
      </c>
      <c r="G1061">
        <v>35</v>
      </c>
      <c r="H1061">
        <v>35</v>
      </c>
      <c r="I1061">
        <f t="shared" si="50"/>
        <v>30</v>
      </c>
      <c r="J1061" s="2">
        <f t="shared" si="51"/>
        <v>0.8571428571428571</v>
      </c>
      <c r="K1061">
        <v>214.2</v>
      </c>
      <c r="L1061" s="1">
        <f t="shared" si="49"/>
        <v>6.12</v>
      </c>
      <c r="M1061">
        <v>6.5403725158413497</v>
      </c>
      <c r="N1061">
        <v>4.2763974142039602</v>
      </c>
      <c r="O1061">
        <v>1.0900620859735599</v>
      </c>
      <c r="P1061">
        <v>0.32436472346786199</v>
      </c>
      <c r="Q1061">
        <v>0.65679330000000002</v>
      </c>
      <c r="U1061">
        <v>5.4083849650226599</v>
      </c>
      <c r="V1061">
        <v>4.7461070001605901</v>
      </c>
      <c r="X1061">
        <v>2.9830858707427899</v>
      </c>
    </row>
    <row r="1062" spans="1:24" x14ac:dyDescent="0.45">
      <c r="A1062">
        <v>1996</v>
      </c>
      <c r="B1062" t="s">
        <v>327</v>
      </c>
      <c r="C1062" t="s">
        <v>58</v>
      </c>
      <c r="D1062">
        <v>8</v>
      </c>
      <c r="E1062">
        <v>12</v>
      </c>
      <c r="F1062">
        <v>0</v>
      </c>
      <c r="G1062">
        <v>31</v>
      </c>
      <c r="H1062">
        <v>31</v>
      </c>
      <c r="I1062">
        <f t="shared" si="50"/>
        <v>20</v>
      </c>
      <c r="J1062" s="2">
        <f t="shared" si="51"/>
        <v>0.64516129032258063</v>
      </c>
      <c r="K1062">
        <v>194.2</v>
      </c>
      <c r="L1062" s="1">
        <f t="shared" si="49"/>
        <v>6.2645161290322573</v>
      </c>
      <c r="M1062">
        <v>5.2705478074962704</v>
      </c>
      <c r="N1062">
        <v>2.8202054057655399</v>
      </c>
      <c r="O1062">
        <v>1.38698626513059</v>
      </c>
      <c r="P1062">
        <v>0.26315789473684198</v>
      </c>
      <c r="Q1062">
        <v>0.72398189999999996</v>
      </c>
      <c r="U1062">
        <v>4.2071916708961403</v>
      </c>
      <c r="V1062">
        <v>5.0517098131535896</v>
      </c>
      <c r="X1062">
        <v>0.70755803585052401</v>
      </c>
    </row>
    <row r="1063" spans="1:24" x14ac:dyDescent="0.45">
      <c r="A1063">
        <v>1996</v>
      </c>
      <c r="B1063" t="s">
        <v>328</v>
      </c>
      <c r="C1063" t="s">
        <v>88</v>
      </c>
      <c r="D1063">
        <v>15</v>
      </c>
      <c r="E1063">
        <v>9</v>
      </c>
      <c r="F1063">
        <v>0</v>
      </c>
      <c r="G1063">
        <v>33</v>
      </c>
      <c r="H1063">
        <v>33</v>
      </c>
      <c r="I1063">
        <f t="shared" si="50"/>
        <v>24</v>
      </c>
      <c r="J1063" s="2">
        <f t="shared" si="51"/>
        <v>0.72727272727272729</v>
      </c>
      <c r="K1063">
        <v>206</v>
      </c>
      <c r="L1063" s="1">
        <f t="shared" si="49"/>
        <v>6.2424242424242422</v>
      </c>
      <c r="M1063">
        <v>5.4611646440254402</v>
      </c>
      <c r="N1063">
        <v>2.5339803948277999</v>
      </c>
      <c r="O1063">
        <v>0.91747566019627302</v>
      </c>
      <c r="P1063">
        <v>0.31358381502890098</v>
      </c>
      <c r="Q1063">
        <v>0.69274946000000004</v>
      </c>
      <c r="U1063">
        <v>4.2378637637637402</v>
      </c>
      <c r="V1063">
        <v>4.3026407533613797</v>
      </c>
      <c r="X1063">
        <v>3.7995257377624498</v>
      </c>
    </row>
    <row r="1064" spans="1:24" x14ac:dyDescent="0.45">
      <c r="A1064">
        <v>1996</v>
      </c>
      <c r="B1064" t="s">
        <v>361</v>
      </c>
      <c r="C1064" t="s">
        <v>31</v>
      </c>
      <c r="D1064">
        <v>16</v>
      </c>
      <c r="E1064">
        <v>10</v>
      </c>
      <c r="F1064">
        <v>0</v>
      </c>
      <c r="G1064">
        <v>35</v>
      </c>
      <c r="H1064">
        <v>35</v>
      </c>
      <c r="I1064">
        <f t="shared" si="50"/>
        <v>26</v>
      </c>
      <c r="J1064" s="2">
        <f t="shared" si="51"/>
        <v>0.74285714285714288</v>
      </c>
      <c r="K1064">
        <v>250.2</v>
      </c>
      <c r="L1064" s="1">
        <f t="shared" si="49"/>
        <v>7.1485714285714286</v>
      </c>
      <c r="M1064">
        <v>6.1037232804050099</v>
      </c>
      <c r="N1064">
        <v>3.41090418610868</v>
      </c>
      <c r="O1064">
        <v>0.68218083722173695</v>
      </c>
      <c r="P1064">
        <v>0.29961089494163401</v>
      </c>
      <c r="Q1064">
        <v>0.74290999000000002</v>
      </c>
      <c r="U1064">
        <v>3.6263297136523902</v>
      </c>
      <c r="V1064">
        <v>4.00933881642431</v>
      </c>
      <c r="X1064">
        <v>5.5710330009460396</v>
      </c>
    </row>
    <row r="1065" spans="1:24" x14ac:dyDescent="0.45">
      <c r="A1065">
        <v>1996</v>
      </c>
      <c r="B1065" t="s">
        <v>329</v>
      </c>
      <c r="C1065" t="s">
        <v>54</v>
      </c>
      <c r="D1065">
        <v>13</v>
      </c>
      <c r="E1065">
        <v>9</v>
      </c>
      <c r="F1065">
        <v>0</v>
      </c>
      <c r="G1065">
        <v>32</v>
      </c>
      <c r="H1065">
        <v>32</v>
      </c>
      <c r="I1065">
        <f t="shared" si="50"/>
        <v>22</v>
      </c>
      <c r="J1065" s="2">
        <f t="shared" si="51"/>
        <v>0.6875</v>
      </c>
      <c r="K1065">
        <v>207.1</v>
      </c>
      <c r="L1065" s="1">
        <f t="shared" si="49"/>
        <v>6.4718749999999998</v>
      </c>
      <c r="M1065">
        <v>5.2524113178603304</v>
      </c>
      <c r="N1065">
        <v>3.1254017759168899</v>
      </c>
      <c r="O1065">
        <v>1.25884238196652</v>
      </c>
      <c r="P1065">
        <v>0.28422619047619002</v>
      </c>
      <c r="Q1065">
        <v>0.68216463000000005</v>
      </c>
      <c r="U1065">
        <v>4.8617360958707199</v>
      </c>
      <c r="V1065">
        <v>5.0236628172606403</v>
      </c>
      <c r="X1065">
        <v>2.4046649932861301</v>
      </c>
    </row>
    <row r="1066" spans="1:24" x14ac:dyDescent="0.45">
      <c r="A1066">
        <v>1996</v>
      </c>
      <c r="B1066" t="s">
        <v>363</v>
      </c>
      <c r="C1066" t="s">
        <v>62</v>
      </c>
      <c r="D1066">
        <v>12</v>
      </c>
      <c r="E1066">
        <v>11</v>
      </c>
      <c r="F1066">
        <v>0</v>
      </c>
      <c r="G1066">
        <v>30</v>
      </c>
      <c r="H1066">
        <v>30</v>
      </c>
      <c r="I1066">
        <f t="shared" si="50"/>
        <v>23</v>
      </c>
      <c r="J1066" s="2">
        <f t="shared" si="51"/>
        <v>0.76666666666666672</v>
      </c>
      <c r="K1066">
        <v>169.1</v>
      </c>
      <c r="L1066" s="1">
        <f t="shared" si="49"/>
        <v>5.6366666666666667</v>
      </c>
      <c r="M1066">
        <v>6.1653539603313501</v>
      </c>
      <c r="N1066">
        <v>3.0826769801656702</v>
      </c>
      <c r="O1066">
        <v>1.1161416652324001</v>
      </c>
      <c r="P1066">
        <v>0.289575289575289</v>
      </c>
      <c r="Q1066">
        <v>0.68452380999999995</v>
      </c>
      <c r="U1066">
        <v>4.6771650733548196</v>
      </c>
      <c r="V1066">
        <v>4.4766909078091501</v>
      </c>
      <c r="X1066">
        <v>2.7261259555816602</v>
      </c>
    </row>
    <row r="1067" spans="1:24" x14ac:dyDescent="0.45">
      <c r="A1067">
        <v>1996</v>
      </c>
      <c r="B1067" t="s">
        <v>364</v>
      </c>
      <c r="C1067" t="s">
        <v>27</v>
      </c>
      <c r="D1067">
        <v>8</v>
      </c>
      <c r="E1067">
        <v>12</v>
      </c>
      <c r="F1067">
        <v>0</v>
      </c>
      <c r="G1067">
        <v>34</v>
      </c>
      <c r="H1067">
        <v>34</v>
      </c>
      <c r="I1067">
        <f t="shared" si="50"/>
        <v>20</v>
      </c>
      <c r="J1067" s="2">
        <f t="shared" si="51"/>
        <v>0.58823529411764708</v>
      </c>
      <c r="K1067">
        <v>203.2</v>
      </c>
      <c r="L1067" s="1">
        <f t="shared" si="49"/>
        <v>5.9764705882352942</v>
      </c>
      <c r="M1067">
        <v>7.11456557407754</v>
      </c>
      <c r="N1067">
        <v>2.8723401386027301</v>
      </c>
      <c r="O1067">
        <v>1.63502438658924</v>
      </c>
      <c r="P1067">
        <v>0.292682926829268</v>
      </c>
      <c r="Q1067">
        <v>0.70674249</v>
      </c>
      <c r="U1067">
        <v>4.7725036149091498</v>
      </c>
      <c r="V1067">
        <v>5.1453860994266396</v>
      </c>
      <c r="X1067">
        <v>0.60240539908409096</v>
      </c>
    </row>
    <row r="1068" spans="1:24" x14ac:dyDescent="0.45">
      <c r="A1068">
        <v>1996</v>
      </c>
      <c r="B1068" t="s">
        <v>377</v>
      </c>
      <c r="C1068" t="s">
        <v>79</v>
      </c>
      <c r="D1068">
        <v>6</v>
      </c>
      <c r="E1068">
        <v>14</v>
      </c>
      <c r="F1068">
        <v>0</v>
      </c>
      <c r="G1068">
        <v>32</v>
      </c>
      <c r="H1068">
        <v>32</v>
      </c>
      <c r="I1068">
        <f t="shared" si="50"/>
        <v>20</v>
      </c>
      <c r="J1068" s="2">
        <f t="shared" si="51"/>
        <v>0.625</v>
      </c>
      <c r="K1068">
        <v>194.2</v>
      </c>
      <c r="L1068" s="1">
        <f t="shared" si="49"/>
        <v>6.0687499999999996</v>
      </c>
      <c r="M1068">
        <v>5.22431575099941</v>
      </c>
      <c r="N1068">
        <v>3.0513702616456699</v>
      </c>
      <c r="O1068">
        <v>1.3869864825662099</v>
      </c>
      <c r="P1068">
        <v>0.27575277337559401</v>
      </c>
      <c r="Q1068">
        <v>0.65966387000000004</v>
      </c>
      <c r="U1068">
        <v>5.22431575099941</v>
      </c>
      <c r="V1068">
        <v>5.1852717691838102</v>
      </c>
      <c r="X1068">
        <v>2.1927394866943302</v>
      </c>
    </row>
    <row r="1069" spans="1:24" x14ac:dyDescent="0.45">
      <c r="A1069">
        <v>1996</v>
      </c>
      <c r="B1069" t="s">
        <v>378</v>
      </c>
      <c r="C1069" t="s">
        <v>33</v>
      </c>
      <c r="D1069">
        <v>15</v>
      </c>
      <c r="E1069">
        <v>5</v>
      </c>
      <c r="F1069">
        <v>0</v>
      </c>
      <c r="G1069">
        <v>27</v>
      </c>
      <c r="H1069">
        <v>27</v>
      </c>
      <c r="I1069">
        <f t="shared" si="50"/>
        <v>20</v>
      </c>
      <c r="J1069" s="2">
        <f t="shared" si="51"/>
        <v>0.7407407407407407</v>
      </c>
      <c r="K1069">
        <v>164.2</v>
      </c>
      <c r="L1069" s="1">
        <f t="shared" si="49"/>
        <v>6.0814814814814815</v>
      </c>
      <c r="M1069">
        <v>6.9959518491892796</v>
      </c>
      <c r="N1069">
        <v>4.4817816533868804</v>
      </c>
      <c r="O1069">
        <v>0.65587048586149499</v>
      </c>
      <c r="P1069">
        <v>0.28364389233954401</v>
      </c>
      <c r="Q1069">
        <v>0.74257426000000004</v>
      </c>
      <c r="U1069">
        <v>3.3886641769510599</v>
      </c>
      <c r="V1069">
        <v>4.2039616037215097</v>
      </c>
      <c r="X1069">
        <v>1.9302959442138601</v>
      </c>
    </row>
    <row r="1070" spans="1:24" x14ac:dyDescent="0.45">
      <c r="A1070">
        <v>1996</v>
      </c>
      <c r="B1070" t="s">
        <v>379</v>
      </c>
      <c r="C1070" t="s">
        <v>54</v>
      </c>
      <c r="D1070">
        <v>12</v>
      </c>
      <c r="E1070">
        <v>10</v>
      </c>
      <c r="F1070">
        <v>0</v>
      </c>
      <c r="G1070">
        <v>35</v>
      </c>
      <c r="H1070">
        <v>35</v>
      </c>
      <c r="I1070">
        <f t="shared" si="50"/>
        <v>22</v>
      </c>
      <c r="J1070" s="2">
        <f t="shared" si="51"/>
        <v>0.62857142857142856</v>
      </c>
      <c r="K1070">
        <v>221.1</v>
      </c>
      <c r="L1070" s="1">
        <f t="shared" si="49"/>
        <v>6.3171428571428567</v>
      </c>
      <c r="M1070">
        <v>5.9367467150976898</v>
      </c>
      <c r="N1070">
        <v>2.72439746514757</v>
      </c>
      <c r="O1070">
        <v>1.0165662183386399</v>
      </c>
      <c r="P1070">
        <v>0.287128712871287</v>
      </c>
      <c r="Q1070">
        <v>0.74060150000000002</v>
      </c>
      <c r="U1070">
        <v>3.9036142784204002</v>
      </c>
      <c r="V1070">
        <v>4.3101270405158401</v>
      </c>
      <c r="X1070">
        <v>4.1884908676147399</v>
      </c>
    </row>
    <row r="1071" spans="1:24" x14ac:dyDescent="0.45">
      <c r="A1071">
        <v>1996</v>
      </c>
      <c r="B1071" t="s">
        <v>380</v>
      </c>
      <c r="C1071" t="s">
        <v>88</v>
      </c>
      <c r="D1071">
        <v>13</v>
      </c>
      <c r="E1071">
        <v>9</v>
      </c>
      <c r="F1071">
        <v>0</v>
      </c>
      <c r="G1071">
        <v>30</v>
      </c>
      <c r="H1071">
        <v>30</v>
      </c>
      <c r="I1071">
        <f t="shared" si="50"/>
        <v>22</v>
      </c>
      <c r="J1071" s="2">
        <f t="shared" si="51"/>
        <v>0.73333333333333328</v>
      </c>
      <c r="K1071">
        <v>192</v>
      </c>
      <c r="L1071" s="1">
        <f t="shared" si="49"/>
        <v>6.4</v>
      </c>
      <c r="M1071">
        <v>6.609375</v>
      </c>
      <c r="N1071">
        <v>3.140625</v>
      </c>
      <c r="O1071">
        <v>1.03125</v>
      </c>
      <c r="P1071">
        <v>0.31372549019607798</v>
      </c>
      <c r="Q1071">
        <v>0.65302910999999997</v>
      </c>
      <c r="U1071">
        <v>5.109375</v>
      </c>
      <c r="V1071">
        <v>4.3017812093098904</v>
      </c>
      <c r="X1071">
        <v>3.5439150333404501</v>
      </c>
    </row>
    <row r="1072" spans="1:24" x14ac:dyDescent="0.45">
      <c r="A1072">
        <v>1996</v>
      </c>
      <c r="B1072" t="s">
        <v>365</v>
      </c>
      <c r="C1072" t="s">
        <v>29</v>
      </c>
      <c r="D1072">
        <v>15</v>
      </c>
      <c r="E1072">
        <v>12</v>
      </c>
      <c r="F1072">
        <v>0</v>
      </c>
      <c r="G1072">
        <v>35</v>
      </c>
      <c r="H1072">
        <v>35</v>
      </c>
      <c r="I1072">
        <f t="shared" si="50"/>
        <v>27</v>
      </c>
      <c r="J1072" s="2">
        <f t="shared" si="51"/>
        <v>0.77142857142857146</v>
      </c>
      <c r="K1072">
        <v>236.2</v>
      </c>
      <c r="L1072" s="1">
        <f t="shared" si="49"/>
        <v>6.7485714285714282</v>
      </c>
      <c r="M1072">
        <v>6.0084509624836198</v>
      </c>
      <c r="N1072">
        <v>2.7380282867013901</v>
      </c>
      <c r="O1072">
        <v>0.95070426621576298</v>
      </c>
      <c r="P1072">
        <v>0.29514824797843597</v>
      </c>
      <c r="Q1072">
        <v>0.72164947999999995</v>
      </c>
      <c r="U1072">
        <v>3.9169015768089399</v>
      </c>
      <c r="V1072">
        <v>4.2490377110210904</v>
      </c>
      <c r="X1072">
        <v>3.2371695041656401</v>
      </c>
    </row>
    <row r="1073" spans="1:24" x14ac:dyDescent="0.45">
      <c r="A1073">
        <v>1996</v>
      </c>
      <c r="B1073" t="s">
        <v>381</v>
      </c>
      <c r="C1073" t="s">
        <v>31</v>
      </c>
      <c r="D1073">
        <v>15</v>
      </c>
      <c r="E1073">
        <v>8</v>
      </c>
      <c r="F1073">
        <v>0</v>
      </c>
      <c r="G1073">
        <v>34</v>
      </c>
      <c r="H1073">
        <v>34</v>
      </c>
      <c r="I1073">
        <f t="shared" si="50"/>
        <v>23</v>
      </c>
      <c r="J1073" s="2">
        <f t="shared" si="51"/>
        <v>0.67647058823529416</v>
      </c>
      <c r="K1073">
        <v>201</v>
      </c>
      <c r="L1073" s="1">
        <f t="shared" si="49"/>
        <v>5.9117647058823533</v>
      </c>
      <c r="M1073">
        <v>5.6865680275635997</v>
      </c>
      <c r="N1073">
        <v>3.62686622230434</v>
      </c>
      <c r="O1073">
        <v>1.2537315336360599</v>
      </c>
      <c r="P1073">
        <v>0.29559748427672899</v>
      </c>
      <c r="Q1073">
        <v>0.69254185999999995</v>
      </c>
      <c r="U1073">
        <v>5.19403063934943</v>
      </c>
      <c r="V1073">
        <v>5.0024189250958999</v>
      </c>
      <c r="X1073">
        <v>2.37279796600341</v>
      </c>
    </row>
    <row r="1074" spans="1:24" x14ac:dyDescent="0.45">
      <c r="A1074">
        <v>1996</v>
      </c>
      <c r="B1074" t="s">
        <v>382</v>
      </c>
      <c r="C1074" t="s">
        <v>86</v>
      </c>
      <c r="D1074">
        <v>17</v>
      </c>
      <c r="E1074">
        <v>11</v>
      </c>
      <c r="F1074">
        <v>0</v>
      </c>
      <c r="G1074">
        <v>35</v>
      </c>
      <c r="H1074">
        <v>35</v>
      </c>
      <c r="I1074">
        <f t="shared" si="50"/>
        <v>28</v>
      </c>
      <c r="J1074" s="2">
        <f t="shared" si="51"/>
        <v>0.8</v>
      </c>
      <c r="K1074">
        <v>213</v>
      </c>
      <c r="L1074" s="1">
        <f t="shared" si="49"/>
        <v>6.0857142857142854</v>
      </c>
      <c r="M1074">
        <v>4.4366194004814998</v>
      </c>
      <c r="N1074">
        <v>4.4366194004814998</v>
      </c>
      <c r="O1074">
        <v>1.01408443439577</v>
      </c>
      <c r="P1074">
        <v>0.29444444444444401</v>
      </c>
      <c r="Q1074">
        <v>0.68252974</v>
      </c>
      <c r="U1074">
        <v>5.2816897624779804</v>
      </c>
      <c r="V1074">
        <v>5.2983332870010296</v>
      </c>
      <c r="X1074">
        <v>1.66405582427978</v>
      </c>
    </row>
    <row r="1075" spans="1:24" x14ac:dyDescent="0.45">
      <c r="A1075">
        <v>1996</v>
      </c>
      <c r="B1075" t="s">
        <v>383</v>
      </c>
      <c r="C1075" t="s">
        <v>115</v>
      </c>
      <c r="D1075">
        <v>6</v>
      </c>
      <c r="E1075">
        <v>16</v>
      </c>
      <c r="F1075">
        <v>0</v>
      </c>
      <c r="G1075">
        <v>31</v>
      </c>
      <c r="H1075">
        <v>31</v>
      </c>
      <c r="I1075">
        <f t="shared" si="50"/>
        <v>22</v>
      </c>
      <c r="J1075" s="2">
        <f t="shared" si="51"/>
        <v>0.70967741935483875</v>
      </c>
      <c r="K1075">
        <v>174.2</v>
      </c>
      <c r="L1075" s="1">
        <f t="shared" si="49"/>
        <v>5.6193548387096772</v>
      </c>
      <c r="M1075">
        <v>5.6679382711001898</v>
      </c>
      <c r="N1075">
        <v>5.6164115595447299</v>
      </c>
      <c r="O1075">
        <v>1.08206094266458</v>
      </c>
      <c r="P1075">
        <v>0.29582577132486298</v>
      </c>
      <c r="Q1075">
        <v>0.70432868999999998</v>
      </c>
      <c r="U1075">
        <v>5.3072512902120001</v>
      </c>
      <c r="V1075">
        <v>5.5017252763177504</v>
      </c>
      <c r="X1075">
        <v>1.1329971551895099</v>
      </c>
    </row>
    <row r="1076" spans="1:24" x14ac:dyDescent="0.45">
      <c r="A1076">
        <v>1996</v>
      </c>
      <c r="B1076" t="s">
        <v>384</v>
      </c>
      <c r="C1076" t="s">
        <v>115</v>
      </c>
      <c r="D1076">
        <v>12</v>
      </c>
      <c r="E1076">
        <v>14</v>
      </c>
      <c r="F1076">
        <v>0</v>
      </c>
      <c r="G1076">
        <v>33</v>
      </c>
      <c r="H1076">
        <v>33</v>
      </c>
      <c r="I1076">
        <f t="shared" si="50"/>
        <v>26</v>
      </c>
      <c r="J1076" s="2">
        <f t="shared" si="51"/>
        <v>0.78787878787878785</v>
      </c>
      <c r="K1076">
        <v>192.1</v>
      </c>
      <c r="L1076" s="1">
        <f t="shared" si="49"/>
        <v>5.8212121212121213</v>
      </c>
      <c r="M1076">
        <v>4.8197574931432596</v>
      </c>
      <c r="N1076">
        <v>3.5563259172707502</v>
      </c>
      <c r="O1076">
        <v>1.1698440517338</v>
      </c>
      <c r="P1076">
        <v>0.29329173166926598</v>
      </c>
      <c r="Q1076">
        <v>0.65250965000000005</v>
      </c>
      <c r="U1076">
        <v>5.2409013517674303</v>
      </c>
      <c r="V1076">
        <v>5.0537219725438298</v>
      </c>
      <c r="X1076">
        <v>2.08876633644104</v>
      </c>
    </row>
    <row r="1077" spans="1:24" x14ac:dyDescent="0.45">
      <c r="A1077">
        <v>1996</v>
      </c>
      <c r="B1077" t="s">
        <v>385</v>
      </c>
      <c r="C1077" t="s">
        <v>71</v>
      </c>
      <c r="D1077">
        <v>13</v>
      </c>
      <c r="E1077">
        <v>14</v>
      </c>
      <c r="F1077">
        <v>0</v>
      </c>
      <c r="G1077">
        <v>34</v>
      </c>
      <c r="H1077">
        <v>34</v>
      </c>
      <c r="I1077">
        <f t="shared" si="50"/>
        <v>27</v>
      </c>
      <c r="J1077" s="2">
        <f t="shared" si="51"/>
        <v>0.79411764705882348</v>
      </c>
      <c r="K1077">
        <v>217</v>
      </c>
      <c r="L1077" s="1">
        <f t="shared" si="49"/>
        <v>6.382352941176471</v>
      </c>
      <c r="M1077">
        <v>7.0921653999177101</v>
      </c>
      <c r="N1077">
        <v>2.2396311789213801</v>
      </c>
      <c r="O1077">
        <v>0.82949302923014201</v>
      </c>
      <c r="P1077">
        <v>0.29042386185243302</v>
      </c>
      <c r="Q1077">
        <v>0.69787233999999998</v>
      </c>
      <c r="U1077">
        <v>3.6082946771511102</v>
      </c>
      <c r="V1077">
        <v>3.5955359798052999</v>
      </c>
      <c r="X1077">
        <v>4.5146908760070801</v>
      </c>
    </row>
    <row r="1078" spans="1:24" x14ac:dyDescent="0.45">
      <c r="A1078">
        <v>1996</v>
      </c>
      <c r="B1078" t="s">
        <v>294</v>
      </c>
      <c r="C1078" t="s">
        <v>37</v>
      </c>
      <c r="D1078">
        <v>13</v>
      </c>
      <c r="E1078">
        <v>10</v>
      </c>
      <c r="F1078">
        <v>0</v>
      </c>
      <c r="G1078">
        <v>34</v>
      </c>
      <c r="H1078">
        <v>34</v>
      </c>
      <c r="I1078">
        <f t="shared" si="50"/>
        <v>23</v>
      </c>
      <c r="J1078" s="2">
        <f t="shared" si="51"/>
        <v>0.67647058823529416</v>
      </c>
      <c r="K1078">
        <v>225.1</v>
      </c>
      <c r="L1078" s="1">
        <f t="shared" si="49"/>
        <v>6.6205882352941172</v>
      </c>
      <c r="M1078">
        <v>5.99112439558772</v>
      </c>
      <c r="N1078">
        <v>3.0355030270977799</v>
      </c>
      <c r="O1078">
        <v>1.3579881963332101</v>
      </c>
      <c r="P1078">
        <v>0.28531073446327598</v>
      </c>
      <c r="Q1078">
        <v>0.71802542999999996</v>
      </c>
      <c r="U1078">
        <v>4.5931953699505899</v>
      </c>
      <c r="V1078">
        <v>4.8535255766637801</v>
      </c>
      <c r="X1078">
        <v>2.6852779388427699</v>
      </c>
    </row>
    <row r="1079" spans="1:24" x14ac:dyDescent="0.45">
      <c r="A1079">
        <v>1996</v>
      </c>
      <c r="B1079" t="s">
        <v>366</v>
      </c>
      <c r="C1079" t="s">
        <v>73</v>
      </c>
      <c r="D1079">
        <v>10</v>
      </c>
      <c r="E1079">
        <v>10</v>
      </c>
      <c r="F1079">
        <v>0</v>
      </c>
      <c r="G1079">
        <v>33</v>
      </c>
      <c r="H1079">
        <v>33</v>
      </c>
      <c r="I1079">
        <f t="shared" si="50"/>
        <v>20</v>
      </c>
      <c r="J1079" s="2">
        <f t="shared" si="51"/>
        <v>0.60606060606060608</v>
      </c>
      <c r="K1079">
        <v>201.1</v>
      </c>
      <c r="L1079" s="1">
        <f t="shared" si="49"/>
        <v>6.0939393939393938</v>
      </c>
      <c r="M1079">
        <v>5.5430460775490999</v>
      </c>
      <c r="N1079">
        <v>1.9221853333436401</v>
      </c>
      <c r="O1079">
        <v>0.75993373643818296</v>
      </c>
      <c r="P1079">
        <v>0.29806259314456002</v>
      </c>
      <c r="Q1079">
        <v>0.63545151</v>
      </c>
      <c r="U1079">
        <v>4.2019865426581902</v>
      </c>
      <c r="V1079">
        <v>3.7228973514317101</v>
      </c>
      <c r="X1079">
        <v>3.6535427570343</v>
      </c>
    </row>
    <row r="1080" spans="1:24" x14ac:dyDescent="0.45">
      <c r="A1080">
        <v>1996</v>
      </c>
      <c r="B1080" t="s">
        <v>386</v>
      </c>
      <c r="C1080" t="s">
        <v>86</v>
      </c>
      <c r="D1080">
        <v>9</v>
      </c>
      <c r="E1080">
        <v>11</v>
      </c>
      <c r="F1080">
        <v>0</v>
      </c>
      <c r="G1080">
        <v>28</v>
      </c>
      <c r="H1080">
        <v>28</v>
      </c>
      <c r="I1080">
        <f t="shared" si="50"/>
        <v>20</v>
      </c>
      <c r="J1080" s="2">
        <f t="shared" si="51"/>
        <v>0.7142857142857143</v>
      </c>
      <c r="K1080">
        <v>163.1</v>
      </c>
      <c r="L1080" s="1">
        <f t="shared" si="49"/>
        <v>5.8250000000000002</v>
      </c>
      <c r="M1080">
        <v>5.1795919980291796</v>
      </c>
      <c r="N1080">
        <v>3.8571429772557702</v>
      </c>
      <c r="O1080">
        <v>1.37755106330563</v>
      </c>
      <c r="P1080">
        <v>0.29962546816479402</v>
      </c>
      <c r="Q1080">
        <v>0.68534483000000002</v>
      </c>
      <c r="U1080">
        <v>5.4551022106903098</v>
      </c>
      <c r="V1080">
        <v>5.51647090818126</v>
      </c>
      <c r="X1080">
        <v>0.94071084260940496</v>
      </c>
    </row>
    <row r="1081" spans="1:24" x14ac:dyDescent="0.45">
      <c r="A1081">
        <v>1996</v>
      </c>
      <c r="B1081" t="s">
        <v>387</v>
      </c>
      <c r="C1081" t="s">
        <v>73</v>
      </c>
      <c r="D1081">
        <v>13</v>
      </c>
      <c r="E1081">
        <v>8</v>
      </c>
      <c r="F1081">
        <v>0</v>
      </c>
      <c r="G1081">
        <v>31</v>
      </c>
      <c r="H1081">
        <v>31</v>
      </c>
      <c r="I1081">
        <f t="shared" si="50"/>
        <v>21</v>
      </c>
      <c r="J1081" s="2">
        <f t="shared" si="51"/>
        <v>0.67741935483870963</v>
      </c>
      <c r="K1081">
        <v>171</v>
      </c>
      <c r="L1081" s="1">
        <f t="shared" si="49"/>
        <v>5.5161290322580649</v>
      </c>
      <c r="M1081">
        <v>4.9473679795857004</v>
      </c>
      <c r="N1081">
        <v>3.5263154748110801</v>
      </c>
      <c r="O1081">
        <v>0.842105188014588</v>
      </c>
      <c r="P1081">
        <v>0.28520499108734398</v>
      </c>
      <c r="Q1081">
        <v>0.75249319999999997</v>
      </c>
      <c r="U1081">
        <v>3.5789470490619899</v>
      </c>
      <c r="V1081">
        <v>4.4639704214711697</v>
      </c>
      <c r="X1081">
        <v>1.6718708276748599</v>
      </c>
    </row>
    <row r="1082" spans="1:24" x14ac:dyDescent="0.45">
      <c r="A1082">
        <v>1996</v>
      </c>
      <c r="B1082" t="s">
        <v>388</v>
      </c>
      <c r="C1082" t="s">
        <v>65</v>
      </c>
      <c r="D1082">
        <v>9</v>
      </c>
      <c r="E1082">
        <v>14</v>
      </c>
      <c r="F1082">
        <v>0</v>
      </c>
      <c r="G1082">
        <v>32</v>
      </c>
      <c r="H1082">
        <v>32</v>
      </c>
      <c r="I1082">
        <f t="shared" si="50"/>
        <v>23</v>
      </c>
      <c r="J1082" s="2">
        <f t="shared" si="51"/>
        <v>0.71875</v>
      </c>
      <c r="K1082">
        <v>181.2</v>
      </c>
      <c r="L1082" s="1">
        <f t="shared" si="49"/>
        <v>5.6624999999999996</v>
      </c>
      <c r="M1082">
        <v>4.8055048562428802</v>
      </c>
      <c r="N1082">
        <v>3.8642203998653999</v>
      </c>
      <c r="O1082">
        <v>0.84220188202194801</v>
      </c>
      <c r="P1082">
        <v>0.29392446633825903</v>
      </c>
      <c r="Q1082">
        <v>0.61728395000000003</v>
      </c>
      <c r="U1082">
        <v>5.4000003023760197</v>
      </c>
      <c r="V1082">
        <v>4.7568940656649303</v>
      </c>
      <c r="X1082">
        <v>1.3039124011993399</v>
      </c>
    </row>
    <row r="1083" spans="1:24" x14ac:dyDescent="0.45">
      <c r="A1083">
        <v>1996</v>
      </c>
      <c r="B1083" t="s">
        <v>367</v>
      </c>
      <c r="C1083" t="s">
        <v>65</v>
      </c>
      <c r="D1083">
        <v>8</v>
      </c>
      <c r="E1083">
        <v>12</v>
      </c>
      <c r="F1083">
        <v>0</v>
      </c>
      <c r="G1083">
        <v>29</v>
      </c>
      <c r="H1083">
        <v>29</v>
      </c>
      <c r="I1083">
        <f t="shared" si="50"/>
        <v>20</v>
      </c>
      <c r="J1083" s="2">
        <f t="shared" si="51"/>
        <v>0.68965517241379315</v>
      </c>
      <c r="K1083">
        <v>185.2</v>
      </c>
      <c r="L1083" s="1">
        <f t="shared" si="49"/>
        <v>6.386206896551724</v>
      </c>
      <c r="M1083">
        <v>6.2046676935803999</v>
      </c>
      <c r="N1083">
        <v>3.3447036785706801</v>
      </c>
      <c r="O1083">
        <v>1.3572710579707099</v>
      </c>
      <c r="P1083">
        <v>0.28596802841918201</v>
      </c>
      <c r="Q1083">
        <v>0.70598749000000005</v>
      </c>
      <c r="U1083">
        <v>4.6050268038292002</v>
      </c>
      <c r="V1083">
        <v>4.9489516423667803</v>
      </c>
      <c r="X1083">
        <v>0.96526348590850797</v>
      </c>
    </row>
    <row r="1084" spans="1:24" x14ac:dyDescent="0.45">
      <c r="A1084">
        <v>1996</v>
      </c>
      <c r="B1084" t="s">
        <v>332</v>
      </c>
      <c r="C1084" t="s">
        <v>31</v>
      </c>
      <c r="D1084">
        <v>15</v>
      </c>
      <c r="E1084">
        <v>12</v>
      </c>
      <c r="F1084">
        <v>0</v>
      </c>
      <c r="G1084">
        <v>32</v>
      </c>
      <c r="H1084">
        <v>32</v>
      </c>
      <c r="I1084">
        <f t="shared" si="50"/>
        <v>27</v>
      </c>
      <c r="J1084" s="2">
        <f t="shared" si="51"/>
        <v>0.84375</v>
      </c>
      <c r="K1084">
        <v>194.2</v>
      </c>
      <c r="L1084" s="1">
        <f t="shared" si="49"/>
        <v>6.0687499999999996</v>
      </c>
      <c r="M1084">
        <v>7.02739707666169</v>
      </c>
      <c r="N1084">
        <v>4.3458902974092002</v>
      </c>
      <c r="O1084">
        <v>1.2945205141218901</v>
      </c>
      <c r="P1084">
        <v>0.33388429752066101</v>
      </c>
      <c r="Q1084">
        <v>0.69735007000000004</v>
      </c>
      <c r="U1084">
        <v>5.4092464340093303</v>
      </c>
      <c r="V1084">
        <v>4.9592440621448803</v>
      </c>
      <c r="X1084">
        <v>2.3817760944366402</v>
      </c>
    </row>
    <row r="1085" spans="1:24" x14ac:dyDescent="0.45">
      <c r="A1085">
        <v>1995</v>
      </c>
      <c r="B1085" t="s">
        <v>258</v>
      </c>
      <c r="C1085" t="s">
        <v>75</v>
      </c>
      <c r="D1085">
        <v>15</v>
      </c>
      <c r="E1085">
        <v>10</v>
      </c>
      <c r="F1085">
        <v>0</v>
      </c>
      <c r="G1085">
        <v>31</v>
      </c>
      <c r="H1085">
        <v>31</v>
      </c>
      <c r="I1085">
        <f t="shared" si="50"/>
        <v>25</v>
      </c>
      <c r="J1085" s="2">
        <f t="shared" si="51"/>
        <v>0.80645161290322576</v>
      </c>
      <c r="K1085">
        <v>201.1</v>
      </c>
      <c r="L1085" s="1">
        <f t="shared" si="49"/>
        <v>6.4870967741935486</v>
      </c>
      <c r="M1085">
        <v>8.2698671318272901</v>
      </c>
      <c r="N1085">
        <v>3.5761587597090898</v>
      </c>
      <c r="O1085">
        <v>0.62582778294909203</v>
      </c>
      <c r="P1085">
        <v>0.273394495412844</v>
      </c>
      <c r="Q1085">
        <v>0.69576490999999996</v>
      </c>
      <c r="U1085">
        <v>3.88907265118364</v>
      </c>
      <c r="V1085">
        <v>3.4807803721152002</v>
      </c>
      <c r="X1085">
        <v>5.2604374885559002</v>
      </c>
    </row>
    <row r="1086" spans="1:24" x14ac:dyDescent="0.45">
      <c r="A1086">
        <v>1995</v>
      </c>
      <c r="B1086" t="s">
        <v>24</v>
      </c>
      <c r="C1086" t="s">
        <v>121</v>
      </c>
      <c r="D1086">
        <v>18</v>
      </c>
      <c r="E1086">
        <v>2</v>
      </c>
      <c r="F1086">
        <v>0</v>
      </c>
      <c r="G1086">
        <v>30</v>
      </c>
      <c r="H1086">
        <v>30</v>
      </c>
      <c r="I1086">
        <f t="shared" si="50"/>
        <v>20</v>
      </c>
      <c r="J1086" s="2">
        <f t="shared" si="51"/>
        <v>0.66666666666666663</v>
      </c>
      <c r="K1086">
        <v>214.1</v>
      </c>
      <c r="L1086" s="1">
        <f t="shared" si="49"/>
        <v>7.1366666666666667</v>
      </c>
      <c r="M1086">
        <v>12.345257781484801</v>
      </c>
      <c r="N1086">
        <v>2.7293937271990201</v>
      </c>
      <c r="O1086">
        <v>0.50388807271366598</v>
      </c>
      <c r="P1086">
        <v>0.30061349693251499</v>
      </c>
      <c r="Q1086">
        <v>0.77392119999999998</v>
      </c>
      <c r="U1086">
        <v>2.4774496908421901</v>
      </c>
      <c r="V1086">
        <v>2.0815239111431998</v>
      </c>
      <c r="X1086">
        <v>9.48174953460693</v>
      </c>
    </row>
    <row r="1087" spans="1:24" x14ac:dyDescent="0.45">
      <c r="A1087">
        <v>1995</v>
      </c>
      <c r="B1087" t="s">
        <v>333</v>
      </c>
      <c r="C1087" t="s">
        <v>105</v>
      </c>
      <c r="D1087">
        <v>14</v>
      </c>
      <c r="E1087">
        <v>7</v>
      </c>
      <c r="F1087">
        <v>0</v>
      </c>
      <c r="G1087">
        <v>31</v>
      </c>
      <c r="H1087">
        <v>31</v>
      </c>
      <c r="I1087">
        <f t="shared" si="50"/>
        <v>21</v>
      </c>
      <c r="J1087" s="2">
        <f t="shared" si="51"/>
        <v>0.67741935483870963</v>
      </c>
      <c r="K1087">
        <v>209.2</v>
      </c>
      <c r="L1087" s="1">
        <f t="shared" si="49"/>
        <v>6.7483870967741932</v>
      </c>
      <c r="M1087">
        <v>8.7996824619157294</v>
      </c>
      <c r="N1087">
        <v>3.4340224241622299</v>
      </c>
      <c r="O1087">
        <v>1.11605728785272</v>
      </c>
      <c r="P1087">
        <v>0.33499170812603601</v>
      </c>
      <c r="Q1087">
        <v>0.70965418000000002</v>
      </c>
      <c r="U1087">
        <v>4.5500797120149601</v>
      </c>
      <c r="V1087">
        <v>3.9904194070544898</v>
      </c>
      <c r="X1087">
        <v>4.0635008811950604</v>
      </c>
    </row>
    <row r="1088" spans="1:24" x14ac:dyDescent="0.45">
      <c r="A1088">
        <v>1995</v>
      </c>
      <c r="B1088" t="s">
        <v>389</v>
      </c>
      <c r="C1088" t="s">
        <v>49</v>
      </c>
      <c r="D1088">
        <v>8</v>
      </c>
      <c r="E1088">
        <v>9</v>
      </c>
      <c r="F1088">
        <v>0</v>
      </c>
      <c r="G1088">
        <v>26</v>
      </c>
      <c r="H1088">
        <v>26</v>
      </c>
      <c r="I1088">
        <f t="shared" si="50"/>
        <v>17</v>
      </c>
      <c r="J1088" s="2">
        <f t="shared" si="51"/>
        <v>0.65384615384615385</v>
      </c>
      <c r="K1088">
        <v>146</v>
      </c>
      <c r="L1088" s="1">
        <f t="shared" si="49"/>
        <v>5.615384615384615</v>
      </c>
      <c r="M1088">
        <v>5.6095884548251496</v>
      </c>
      <c r="N1088">
        <v>2.1575340210865899</v>
      </c>
      <c r="O1088">
        <v>1.23287658347805</v>
      </c>
      <c r="P1088">
        <v>0.31865828092243098</v>
      </c>
      <c r="Q1088">
        <v>0.70165745999999996</v>
      </c>
      <c r="U1088">
        <v>4.4383557005209999</v>
      </c>
      <c r="V1088">
        <v>4.3978173601312003</v>
      </c>
      <c r="X1088">
        <v>1.1033312082290601</v>
      </c>
    </row>
    <row r="1089" spans="1:24" x14ac:dyDescent="0.45">
      <c r="A1089">
        <v>1995</v>
      </c>
      <c r="B1089" t="s">
        <v>143</v>
      </c>
      <c r="C1089" t="s">
        <v>128</v>
      </c>
      <c r="D1089">
        <v>16</v>
      </c>
      <c r="E1089">
        <v>7</v>
      </c>
      <c r="F1089">
        <v>0</v>
      </c>
      <c r="G1089">
        <v>29</v>
      </c>
      <c r="H1089">
        <v>29</v>
      </c>
      <c r="I1089">
        <f t="shared" si="50"/>
        <v>23</v>
      </c>
      <c r="J1089" s="2">
        <f t="shared" si="51"/>
        <v>0.7931034482758621</v>
      </c>
      <c r="K1089">
        <v>198.2</v>
      </c>
      <c r="L1089" s="1">
        <f t="shared" si="49"/>
        <v>6.8344827586206893</v>
      </c>
      <c r="M1089">
        <v>5.7533551155084997</v>
      </c>
      <c r="N1089">
        <v>2.9899325797130798</v>
      </c>
      <c r="O1089">
        <v>0.40771807905178398</v>
      </c>
      <c r="P1089">
        <v>0.28130081300812998</v>
      </c>
      <c r="Q1089">
        <v>0.73627288000000002</v>
      </c>
      <c r="U1089">
        <v>3.08053659728014</v>
      </c>
      <c r="V1089">
        <v>3.48584724387351</v>
      </c>
      <c r="X1089">
        <v>4.3060126304626403</v>
      </c>
    </row>
    <row r="1090" spans="1:24" x14ac:dyDescent="0.45">
      <c r="A1090">
        <v>1995</v>
      </c>
      <c r="B1090" t="s">
        <v>390</v>
      </c>
      <c r="C1090" t="s">
        <v>108</v>
      </c>
      <c r="D1090">
        <v>9</v>
      </c>
      <c r="E1090">
        <v>6</v>
      </c>
      <c r="F1090">
        <v>0</v>
      </c>
      <c r="G1090">
        <v>24</v>
      </c>
      <c r="H1090">
        <v>24</v>
      </c>
      <c r="I1090">
        <f t="shared" si="50"/>
        <v>15</v>
      </c>
      <c r="J1090" s="2">
        <f t="shared" si="51"/>
        <v>0.625</v>
      </c>
      <c r="K1090">
        <v>159.19999999999999</v>
      </c>
      <c r="L1090" s="1">
        <f t="shared" si="49"/>
        <v>6.6333333333333329</v>
      </c>
      <c r="M1090">
        <v>7.0459294676924902</v>
      </c>
      <c r="N1090">
        <v>2.6492694798523702</v>
      </c>
      <c r="O1090">
        <v>0.95824640760617796</v>
      </c>
      <c r="P1090">
        <v>0.28958333333333303</v>
      </c>
      <c r="Q1090">
        <v>0.73857598000000002</v>
      </c>
      <c r="U1090">
        <v>3.8329856304247101</v>
      </c>
      <c r="V1090">
        <v>3.9738606772652498</v>
      </c>
      <c r="X1090">
        <v>2.3968365192413299</v>
      </c>
    </row>
    <row r="1091" spans="1:24" x14ac:dyDescent="0.45">
      <c r="A1091">
        <v>1995</v>
      </c>
      <c r="B1091" t="s">
        <v>26</v>
      </c>
      <c r="C1091" t="s">
        <v>128</v>
      </c>
      <c r="D1091">
        <v>19</v>
      </c>
      <c r="E1091">
        <v>2</v>
      </c>
      <c r="F1091">
        <v>0</v>
      </c>
      <c r="G1091">
        <v>28</v>
      </c>
      <c r="H1091">
        <v>28</v>
      </c>
      <c r="I1091">
        <f t="shared" si="50"/>
        <v>21</v>
      </c>
      <c r="J1091" s="2">
        <f t="shared" si="51"/>
        <v>0.75</v>
      </c>
      <c r="K1091">
        <v>209.2</v>
      </c>
      <c r="L1091" s="1">
        <f t="shared" ref="L1091:L1154" si="52">K1091/H1091</f>
        <v>7.4714285714285706</v>
      </c>
      <c r="M1091">
        <v>7.7694746037979296</v>
      </c>
      <c r="N1091">
        <v>0.98728130324504104</v>
      </c>
      <c r="O1091">
        <v>0.34340219243305797</v>
      </c>
      <c r="P1091">
        <v>0.244288224956063</v>
      </c>
      <c r="Q1091">
        <v>0.82923833000000002</v>
      </c>
      <c r="U1091">
        <v>1.6311604140570199</v>
      </c>
      <c r="V1091">
        <v>2.25909989108131</v>
      </c>
      <c r="X1091">
        <v>7.9457306861877397</v>
      </c>
    </row>
    <row r="1092" spans="1:24" x14ac:dyDescent="0.45">
      <c r="A1092">
        <v>1995</v>
      </c>
      <c r="B1092" t="s">
        <v>144</v>
      </c>
      <c r="C1092" t="s">
        <v>128</v>
      </c>
      <c r="D1092">
        <v>12</v>
      </c>
      <c r="E1092">
        <v>7</v>
      </c>
      <c r="F1092">
        <v>0</v>
      </c>
      <c r="G1092">
        <v>29</v>
      </c>
      <c r="H1092">
        <v>29</v>
      </c>
      <c r="I1092">
        <f t="shared" ref="I1092:I1155" si="53">SUM(D1092:E1092)</f>
        <v>19</v>
      </c>
      <c r="J1092" s="2">
        <f t="shared" ref="J1092:J1155" si="54">I1092/H1092</f>
        <v>0.65517241379310343</v>
      </c>
      <c r="K1092">
        <v>192.2</v>
      </c>
      <c r="L1092" s="1">
        <f t="shared" si="52"/>
        <v>6.6275862068965514</v>
      </c>
      <c r="M1092">
        <v>9.0155706962513893</v>
      </c>
      <c r="N1092">
        <v>3.3633217105186501</v>
      </c>
      <c r="O1092">
        <v>0.70069202302472</v>
      </c>
      <c r="P1092">
        <v>0.288167938931297</v>
      </c>
      <c r="Q1092">
        <v>0.75113121999999999</v>
      </c>
      <c r="U1092">
        <v>3.17647050437873</v>
      </c>
      <c r="V1092">
        <v>3.2953384649008299</v>
      </c>
      <c r="X1092">
        <v>4.6187143325805602</v>
      </c>
    </row>
    <row r="1093" spans="1:24" x14ac:dyDescent="0.45">
      <c r="A1093">
        <v>1995</v>
      </c>
      <c r="B1093" t="s">
        <v>316</v>
      </c>
      <c r="C1093" t="s">
        <v>27</v>
      </c>
      <c r="D1093">
        <v>13</v>
      </c>
      <c r="E1093">
        <v>10</v>
      </c>
      <c r="F1093">
        <v>0</v>
      </c>
      <c r="G1093">
        <v>31</v>
      </c>
      <c r="H1093">
        <v>31</v>
      </c>
      <c r="I1093">
        <f t="shared" si="53"/>
        <v>23</v>
      </c>
      <c r="J1093" s="2">
        <f t="shared" si="54"/>
        <v>0.74193548387096775</v>
      </c>
      <c r="K1093">
        <v>195.1</v>
      </c>
      <c r="L1093" s="1">
        <f t="shared" si="52"/>
        <v>6.2935483870967737</v>
      </c>
      <c r="M1093">
        <v>4.8378840850174898</v>
      </c>
      <c r="N1093">
        <v>3.0409557105824199</v>
      </c>
      <c r="O1093">
        <v>0.783276470907594</v>
      </c>
      <c r="P1093">
        <v>0.30455259026687598</v>
      </c>
      <c r="Q1093">
        <v>0.67776917000000003</v>
      </c>
      <c r="U1093">
        <v>4.7918089984935204</v>
      </c>
      <c r="V1093">
        <v>4.2500546565204296</v>
      </c>
      <c r="X1093">
        <v>3.4110834002494799</v>
      </c>
    </row>
    <row r="1094" spans="1:24" x14ac:dyDescent="0.45">
      <c r="A1094">
        <v>1995</v>
      </c>
      <c r="B1094" t="s">
        <v>296</v>
      </c>
      <c r="C1094" t="s">
        <v>44</v>
      </c>
      <c r="D1094">
        <v>10</v>
      </c>
      <c r="E1094">
        <v>14</v>
      </c>
      <c r="F1094">
        <v>0</v>
      </c>
      <c r="G1094">
        <v>30</v>
      </c>
      <c r="H1094">
        <v>30</v>
      </c>
      <c r="I1094">
        <f t="shared" si="53"/>
        <v>24</v>
      </c>
      <c r="J1094" s="2">
        <f t="shared" si="54"/>
        <v>0.8</v>
      </c>
      <c r="K1094">
        <v>200.2</v>
      </c>
      <c r="L1094" s="1">
        <f t="shared" si="52"/>
        <v>6.6733333333333329</v>
      </c>
      <c r="M1094">
        <v>6.0548171222771101</v>
      </c>
      <c r="N1094">
        <v>4.0365447481847401</v>
      </c>
      <c r="O1094">
        <v>1.0764119328492601</v>
      </c>
      <c r="P1094">
        <v>0.32169954476479501</v>
      </c>
      <c r="Q1094">
        <v>0.67921991000000004</v>
      </c>
      <c r="U1094">
        <v>5.1129566810340004</v>
      </c>
      <c r="V1094">
        <v>4.7328650124871601</v>
      </c>
      <c r="X1094">
        <v>2.46157526969909</v>
      </c>
    </row>
    <row r="1095" spans="1:24" x14ac:dyDescent="0.45">
      <c r="A1095">
        <v>1995</v>
      </c>
      <c r="B1095" t="s">
        <v>241</v>
      </c>
      <c r="C1095" t="s">
        <v>108</v>
      </c>
      <c r="D1095">
        <v>14</v>
      </c>
      <c r="E1095">
        <v>14</v>
      </c>
      <c r="F1095">
        <v>0</v>
      </c>
      <c r="G1095">
        <v>30</v>
      </c>
      <c r="H1095">
        <v>30</v>
      </c>
      <c r="I1095">
        <f t="shared" si="53"/>
        <v>28</v>
      </c>
      <c r="J1095" s="2">
        <f t="shared" si="54"/>
        <v>0.93333333333333335</v>
      </c>
      <c r="K1095">
        <v>188.1</v>
      </c>
      <c r="L1095" s="1">
        <f t="shared" si="52"/>
        <v>6.27</v>
      </c>
      <c r="M1095">
        <v>6.0212386128254503</v>
      </c>
      <c r="N1095">
        <v>2.72389365818294</v>
      </c>
      <c r="O1095">
        <v>1.05132737684253</v>
      </c>
      <c r="P1095">
        <v>0.31051752921535802</v>
      </c>
      <c r="Q1095">
        <v>0.73272272999999999</v>
      </c>
      <c r="U1095">
        <v>4.3008847234467504</v>
      </c>
      <c r="V1095">
        <v>4.2873676799837197</v>
      </c>
      <c r="X1095">
        <v>2.16182088851928</v>
      </c>
    </row>
    <row r="1096" spans="1:24" x14ac:dyDescent="0.45">
      <c r="A1096">
        <v>1995</v>
      </c>
      <c r="B1096" t="s">
        <v>350</v>
      </c>
      <c r="C1096" t="s">
        <v>29</v>
      </c>
      <c r="D1096">
        <v>11</v>
      </c>
      <c r="E1096">
        <v>10</v>
      </c>
      <c r="F1096">
        <v>0</v>
      </c>
      <c r="G1096">
        <v>29</v>
      </c>
      <c r="H1096">
        <v>29</v>
      </c>
      <c r="I1096">
        <f t="shared" si="53"/>
        <v>21</v>
      </c>
      <c r="J1096" s="2">
        <f t="shared" si="54"/>
        <v>0.72413793103448276</v>
      </c>
      <c r="K1096">
        <v>188</v>
      </c>
      <c r="L1096" s="1">
        <f t="shared" si="52"/>
        <v>6.4827586206896548</v>
      </c>
      <c r="M1096">
        <v>6.46276648198931</v>
      </c>
      <c r="N1096">
        <v>2.4893619041736601</v>
      </c>
      <c r="O1096">
        <v>1.0531915748427001</v>
      </c>
      <c r="P1096">
        <v>0.270689655172413</v>
      </c>
      <c r="Q1096">
        <v>0.78564500000000004</v>
      </c>
      <c r="U1096">
        <v>3.2074470688391301</v>
      </c>
      <c r="V1096">
        <v>4.11393532737881</v>
      </c>
      <c r="X1096">
        <v>2.7406256198882999</v>
      </c>
    </row>
    <row r="1097" spans="1:24" x14ac:dyDescent="0.45">
      <c r="A1097">
        <v>1995</v>
      </c>
      <c r="B1097" t="s">
        <v>196</v>
      </c>
      <c r="C1097" t="s">
        <v>233</v>
      </c>
      <c r="D1097">
        <v>14</v>
      </c>
      <c r="E1097">
        <v>10</v>
      </c>
      <c r="F1097">
        <v>0</v>
      </c>
      <c r="G1097">
        <v>30</v>
      </c>
      <c r="H1097">
        <v>30</v>
      </c>
      <c r="I1097">
        <f t="shared" si="53"/>
        <v>24</v>
      </c>
      <c r="J1097" s="2">
        <f t="shared" si="54"/>
        <v>0.8</v>
      </c>
      <c r="K1097">
        <v>194.2</v>
      </c>
      <c r="L1097" s="1">
        <f t="shared" si="52"/>
        <v>6.4733333333333327</v>
      </c>
      <c r="M1097">
        <v>8.0445203377574597</v>
      </c>
      <c r="N1097">
        <v>3.0513697832873099</v>
      </c>
      <c r="O1097">
        <v>0.97089038559141805</v>
      </c>
      <c r="P1097">
        <v>0.267578125</v>
      </c>
      <c r="Q1097">
        <v>0.75875486000000003</v>
      </c>
      <c r="U1097">
        <v>3.5136985383308401</v>
      </c>
      <c r="V1097">
        <v>3.9046667895547</v>
      </c>
      <c r="X1097">
        <v>3.03517413139343</v>
      </c>
    </row>
    <row r="1098" spans="1:24" x14ac:dyDescent="0.45">
      <c r="A1098">
        <v>1995</v>
      </c>
      <c r="B1098" t="s">
        <v>34</v>
      </c>
      <c r="C1098" t="s">
        <v>35</v>
      </c>
      <c r="D1098">
        <v>16</v>
      </c>
      <c r="E1098">
        <v>8</v>
      </c>
      <c r="F1098">
        <v>0</v>
      </c>
      <c r="G1098">
        <v>27</v>
      </c>
      <c r="H1098">
        <v>27</v>
      </c>
      <c r="I1098">
        <f t="shared" si="53"/>
        <v>24</v>
      </c>
      <c r="J1098" s="2">
        <f t="shared" si="54"/>
        <v>0.88888888888888884</v>
      </c>
      <c r="K1098">
        <v>195.1</v>
      </c>
      <c r="L1098" s="1">
        <f t="shared" si="52"/>
        <v>7.2259259259259254</v>
      </c>
      <c r="M1098">
        <v>5.4829357246618402</v>
      </c>
      <c r="N1098">
        <v>3.13310612837819</v>
      </c>
      <c r="O1098">
        <v>1.0136519827105901</v>
      </c>
      <c r="P1098">
        <v>0.24061433447098901</v>
      </c>
      <c r="Q1098">
        <v>0.78393880999999999</v>
      </c>
      <c r="U1098">
        <v>2.9488057678853599</v>
      </c>
      <c r="V1098">
        <v>4.5316247412987103</v>
      </c>
      <c r="X1098">
        <v>2.63740730285644</v>
      </c>
    </row>
    <row r="1099" spans="1:24" x14ac:dyDescent="0.45">
      <c r="A1099">
        <v>1995</v>
      </c>
      <c r="B1099" t="s">
        <v>334</v>
      </c>
      <c r="C1099" t="s">
        <v>233</v>
      </c>
      <c r="D1099">
        <v>13</v>
      </c>
      <c r="E1099">
        <v>14</v>
      </c>
      <c r="F1099">
        <v>0</v>
      </c>
      <c r="G1099">
        <v>30</v>
      </c>
      <c r="H1099">
        <v>30</v>
      </c>
      <c r="I1099">
        <f t="shared" si="53"/>
        <v>27</v>
      </c>
      <c r="J1099" s="2">
        <f t="shared" si="54"/>
        <v>0.9</v>
      </c>
      <c r="K1099">
        <v>189</v>
      </c>
      <c r="L1099" s="1">
        <f t="shared" si="52"/>
        <v>6.3</v>
      </c>
      <c r="M1099">
        <v>7.8095244400205601</v>
      </c>
      <c r="N1099">
        <v>3.52380980830196</v>
      </c>
      <c r="O1099">
        <v>0.71428577195309995</v>
      </c>
      <c r="P1099">
        <v>0.33217993079584701</v>
      </c>
      <c r="Q1099">
        <v>0.69083969000000001</v>
      </c>
      <c r="U1099">
        <v>4.3333336831821399</v>
      </c>
      <c r="V1099">
        <v>3.6059424907055</v>
      </c>
      <c r="X1099">
        <v>3.61007499694824</v>
      </c>
    </row>
    <row r="1100" spans="1:24" x14ac:dyDescent="0.45">
      <c r="A1100">
        <v>1995</v>
      </c>
      <c r="B1100" t="s">
        <v>351</v>
      </c>
      <c r="C1100" t="s">
        <v>75</v>
      </c>
      <c r="D1100">
        <v>12</v>
      </c>
      <c r="E1100">
        <v>12</v>
      </c>
      <c r="F1100">
        <v>0</v>
      </c>
      <c r="G1100">
        <v>31</v>
      </c>
      <c r="H1100">
        <v>31</v>
      </c>
      <c r="I1100">
        <f t="shared" si="53"/>
        <v>24</v>
      </c>
      <c r="J1100" s="2">
        <f t="shared" si="54"/>
        <v>0.77419354838709675</v>
      </c>
      <c r="K1100">
        <v>189</v>
      </c>
      <c r="L1100" s="1">
        <f t="shared" si="52"/>
        <v>6.096774193548387</v>
      </c>
      <c r="M1100">
        <v>5.6666666666666599</v>
      </c>
      <c r="N1100">
        <v>4.2380952380952301</v>
      </c>
      <c r="O1100">
        <v>0.57142857142857095</v>
      </c>
      <c r="P1100">
        <v>0.31017770597738198</v>
      </c>
      <c r="Q1100">
        <v>0.66738043999999996</v>
      </c>
      <c r="U1100">
        <v>4.4285714285714199</v>
      </c>
      <c r="V1100">
        <v>4.1456249898072901</v>
      </c>
      <c r="X1100">
        <v>3.5105187892913801</v>
      </c>
    </row>
    <row r="1101" spans="1:24" x14ac:dyDescent="0.45">
      <c r="A1101">
        <v>1995</v>
      </c>
      <c r="B1101" t="s">
        <v>335</v>
      </c>
      <c r="C1101" t="s">
        <v>73</v>
      </c>
      <c r="D1101">
        <v>6</v>
      </c>
      <c r="E1101">
        <v>9</v>
      </c>
      <c r="F1101">
        <v>0</v>
      </c>
      <c r="G1101">
        <v>30</v>
      </c>
      <c r="H1101">
        <v>30</v>
      </c>
      <c r="I1101">
        <f t="shared" si="53"/>
        <v>15</v>
      </c>
      <c r="J1101" s="2">
        <f t="shared" si="54"/>
        <v>0.5</v>
      </c>
      <c r="K1101">
        <v>202.2</v>
      </c>
      <c r="L1101" s="1">
        <f t="shared" si="52"/>
        <v>6.7399999999999993</v>
      </c>
      <c r="M1101">
        <v>5.3289468334652899</v>
      </c>
      <c r="N1101">
        <v>2.4424339653382501</v>
      </c>
      <c r="O1101">
        <v>0.75493413474091597</v>
      </c>
      <c r="P1101">
        <v>0.26718750000000002</v>
      </c>
      <c r="Q1101">
        <v>0.71676803</v>
      </c>
      <c r="U1101">
        <v>3.10855231952142</v>
      </c>
      <c r="V1101">
        <v>3.9865205430258102</v>
      </c>
      <c r="X1101">
        <v>3.0808947086334202</v>
      </c>
    </row>
    <row r="1102" spans="1:24" x14ac:dyDescent="0.45">
      <c r="A1102">
        <v>1995</v>
      </c>
      <c r="B1102" t="s">
        <v>263</v>
      </c>
      <c r="C1102" t="s">
        <v>371</v>
      </c>
      <c r="D1102">
        <v>15</v>
      </c>
      <c r="E1102">
        <v>12</v>
      </c>
      <c r="F1102">
        <v>0</v>
      </c>
      <c r="G1102">
        <v>32</v>
      </c>
      <c r="H1102">
        <v>32</v>
      </c>
      <c r="I1102">
        <f t="shared" si="53"/>
        <v>27</v>
      </c>
      <c r="J1102" s="2">
        <f t="shared" si="54"/>
        <v>0.84375</v>
      </c>
      <c r="K1102">
        <v>203</v>
      </c>
      <c r="L1102" s="1">
        <f t="shared" si="52"/>
        <v>6.34375</v>
      </c>
      <c r="M1102">
        <v>8.6453201970443292</v>
      </c>
      <c r="N1102">
        <v>4.1231527093595997</v>
      </c>
      <c r="O1102">
        <v>0.88669950738916203</v>
      </c>
      <c r="P1102">
        <v>0.304424778761061</v>
      </c>
      <c r="Q1102">
        <v>0.70454545000000002</v>
      </c>
      <c r="U1102">
        <v>4.2118226600985196</v>
      </c>
      <c r="V1102">
        <v>3.9407353711245601</v>
      </c>
      <c r="X1102">
        <v>4.3853507041931099</v>
      </c>
    </row>
    <row r="1103" spans="1:24" x14ac:dyDescent="0.45">
      <c r="A1103">
        <v>1995</v>
      </c>
      <c r="B1103" t="s">
        <v>317</v>
      </c>
      <c r="C1103" t="s">
        <v>88</v>
      </c>
      <c r="D1103">
        <v>16</v>
      </c>
      <c r="E1103">
        <v>6</v>
      </c>
      <c r="F1103">
        <v>0</v>
      </c>
      <c r="G1103">
        <v>29</v>
      </c>
      <c r="H1103">
        <v>29</v>
      </c>
      <c r="I1103">
        <f t="shared" si="53"/>
        <v>22</v>
      </c>
      <c r="J1103" s="2">
        <f t="shared" si="54"/>
        <v>0.75862068965517238</v>
      </c>
      <c r="K1103">
        <v>178</v>
      </c>
      <c r="L1103" s="1">
        <f t="shared" si="52"/>
        <v>6.1379310344827589</v>
      </c>
      <c r="M1103">
        <v>7.0280898876404496</v>
      </c>
      <c r="N1103">
        <v>3.08426966292134</v>
      </c>
      <c r="O1103">
        <v>1.01123595505617</v>
      </c>
      <c r="P1103">
        <v>0.31926605504587102</v>
      </c>
      <c r="Q1103">
        <v>0.71244635000000001</v>
      </c>
      <c r="U1103">
        <v>4.5505617977527999</v>
      </c>
      <c r="V1103">
        <v>4.1313868351196898</v>
      </c>
      <c r="X1103">
        <v>3.2070603370666499</v>
      </c>
    </row>
    <row r="1104" spans="1:24" x14ac:dyDescent="0.45">
      <c r="A1104">
        <v>1995</v>
      </c>
      <c r="B1104" t="s">
        <v>224</v>
      </c>
      <c r="C1104" t="s">
        <v>49</v>
      </c>
      <c r="D1104">
        <v>9</v>
      </c>
      <c r="E1104">
        <v>8</v>
      </c>
      <c r="F1104">
        <v>0</v>
      </c>
      <c r="G1104">
        <v>24</v>
      </c>
      <c r="H1104">
        <v>24</v>
      </c>
      <c r="I1104">
        <f t="shared" si="53"/>
        <v>17</v>
      </c>
      <c r="J1104" s="2">
        <f t="shared" si="54"/>
        <v>0.70833333333333337</v>
      </c>
      <c r="K1104">
        <v>150.19999999999999</v>
      </c>
      <c r="L1104" s="1">
        <f t="shared" si="52"/>
        <v>6.2583333333333329</v>
      </c>
      <c r="M1104">
        <v>6.8694687946465098</v>
      </c>
      <c r="N1104">
        <v>2.9269910516319899</v>
      </c>
      <c r="O1104">
        <v>0.77654864635134502</v>
      </c>
      <c r="P1104">
        <v>0.27826086956521701</v>
      </c>
      <c r="Q1104">
        <v>0.68828213999999999</v>
      </c>
      <c r="U1104">
        <v>3.3451326304365598</v>
      </c>
      <c r="V1104">
        <v>3.7537394033974598</v>
      </c>
      <c r="X1104">
        <v>2.26867604255676</v>
      </c>
    </row>
    <row r="1105" spans="1:24" x14ac:dyDescent="0.45">
      <c r="A1105">
        <v>1995</v>
      </c>
      <c r="B1105" t="s">
        <v>281</v>
      </c>
      <c r="C1105" t="s">
        <v>99</v>
      </c>
      <c r="D1105">
        <v>13</v>
      </c>
      <c r="E1105">
        <v>8</v>
      </c>
      <c r="F1105">
        <v>0</v>
      </c>
      <c r="G1105">
        <v>31</v>
      </c>
      <c r="H1105">
        <v>31</v>
      </c>
      <c r="I1105">
        <f t="shared" si="53"/>
        <v>21</v>
      </c>
      <c r="J1105" s="2">
        <f t="shared" si="54"/>
        <v>0.67741935483870963</v>
      </c>
      <c r="K1105">
        <v>209.2</v>
      </c>
      <c r="L1105" s="1">
        <f t="shared" si="52"/>
        <v>6.7483870967741932</v>
      </c>
      <c r="M1105">
        <v>6.43879204530419</v>
      </c>
      <c r="N1105">
        <v>1.9316376135912501</v>
      </c>
      <c r="O1105">
        <v>0.85850560604055903</v>
      </c>
      <c r="P1105">
        <v>0.30547112462005999</v>
      </c>
      <c r="Q1105">
        <v>0.73858921</v>
      </c>
      <c r="U1105">
        <v>3.4340224241622299</v>
      </c>
      <c r="V1105">
        <v>3.5993224087471201</v>
      </c>
      <c r="X1105">
        <v>4.16068315505981</v>
      </c>
    </row>
    <row r="1106" spans="1:24" x14ac:dyDescent="0.45">
      <c r="A1106">
        <v>1995</v>
      </c>
      <c r="B1106" t="s">
        <v>264</v>
      </c>
      <c r="C1106" t="s">
        <v>54</v>
      </c>
      <c r="D1106">
        <v>9</v>
      </c>
      <c r="E1106">
        <v>11</v>
      </c>
      <c r="F1106">
        <v>0</v>
      </c>
      <c r="G1106">
        <v>27</v>
      </c>
      <c r="H1106">
        <v>27</v>
      </c>
      <c r="I1106">
        <f t="shared" si="53"/>
        <v>20</v>
      </c>
      <c r="J1106" s="2">
        <f t="shared" si="54"/>
        <v>0.7407407407407407</v>
      </c>
      <c r="K1106">
        <v>183</v>
      </c>
      <c r="L1106" s="1">
        <f t="shared" si="52"/>
        <v>6.7777777777777777</v>
      </c>
      <c r="M1106">
        <v>4.0819675534747599</v>
      </c>
      <c r="N1106">
        <v>3.5901642337789998</v>
      </c>
      <c r="O1106">
        <v>0.78688531151320695</v>
      </c>
      <c r="P1106">
        <v>0.29126213592233002</v>
      </c>
      <c r="Q1106">
        <v>0.68759935999999999</v>
      </c>
      <c r="U1106">
        <v>4.6229512051400903</v>
      </c>
      <c r="V1106">
        <v>4.6114937945462202</v>
      </c>
      <c r="X1106">
        <v>2.3809578418731601</v>
      </c>
    </row>
    <row r="1107" spans="1:24" x14ac:dyDescent="0.45">
      <c r="A1107">
        <v>1995</v>
      </c>
      <c r="B1107" t="s">
        <v>319</v>
      </c>
      <c r="C1107" t="s">
        <v>58</v>
      </c>
      <c r="D1107">
        <v>8</v>
      </c>
      <c r="E1107">
        <v>7</v>
      </c>
      <c r="F1107">
        <v>0</v>
      </c>
      <c r="G1107">
        <v>25</v>
      </c>
      <c r="H1107">
        <v>25</v>
      </c>
      <c r="I1107">
        <f t="shared" si="53"/>
        <v>15</v>
      </c>
      <c r="J1107" s="2">
        <f t="shared" si="54"/>
        <v>0.6</v>
      </c>
      <c r="K1107">
        <v>155.1</v>
      </c>
      <c r="L1107" s="1">
        <f t="shared" si="52"/>
        <v>6.2039999999999997</v>
      </c>
      <c r="M1107">
        <v>6.8369100951136597</v>
      </c>
      <c r="N1107">
        <v>3.0708155511951198</v>
      </c>
      <c r="O1107">
        <v>1.3326180693865599</v>
      </c>
      <c r="P1107">
        <v>0.28482328482328401</v>
      </c>
      <c r="Q1107">
        <v>0.73051948</v>
      </c>
      <c r="U1107">
        <v>4.40343362058168</v>
      </c>
      <c r="V1107">
        <v>4.6097347650466602</v>
      </c>
      <c r="X1107">
        <v>1.16885077953338</v>
      </c>
    </row>
    <row r="1108" spans="1:24" x14ac:dyDescent="0.45">
      <c r="A1108">
        <v>1995</v>
      </c>
      <c r="B1108" t="s">
        <v>249</v>
      </c>
      <c r="C1108" t="s">
        <v>49</v>
      </c>
      <c r="D1108">
        <v>10</v>
      </c>
      <c r="E1108">
        <v>11</v>
      </c>
      <c r="F1108">
        <v>0</v>
      </c>
      <c r="G1108">
        <v>30</v>
      </c>
      <c r="H1108">
        <v>30</v>
      </c>
      <c r="I1108">
        <f t="shared" si="53"/>
        <v>21</v>
      </c>
      <c r="J1108" s="2">
        <f t="shared" si="54"/>
        <v>0.7</v>
      </c>
      <c r="K1108">
        <v>189.1</v>
      </c>
      <c r="L1108" s="1">
        <f t="shared" si="52"/>
        <v>6.3033333333333328</v>
      </c>
      <c r="M1108">
        <v>8.3186628657233896</v>
      </c>
      <c r="N1108">
        <v>1.7588030058958</v>
      </c>
      <c r="O1108">
        <v>0.71302824563343303</v>
      </c>
      <c r="P1108">
        <v>0.32149200710479497</v>
      </c>
      <c r="Q1108">
        <v>0.69158878999999995</v>
      </c>
      <c r="U1108">
        <v>3.4700707954160399</v>
      </c>
      <c r="V1108">
        <v>2.9025927005601999</v>
      </c>
      <c r="X1108">
        <v>4.8902955055236799</v>
      </c>
    </row>
    <row r="1109" spans="1:24" x14ac:dyDescent="0.45">
      <c r="A1109">
        <v>1995</v>
      </c>
      <c r="B1109" t="s">
        <v>265</v>
      </c>
      <c r="C1109" t="s">
        <v>73</v>
      </c>
      <c r="D1109">
        <v>12</v>
      </c>
      <c r="E1109">
        <v>10</v>
      </c>
      <c r="F1109">
        <v>0</v>
      </c>
      <c r="G1109">
        <v>31</v>
      </c>
      <c r="H1109">
        <v>31</v>
      </c>
      <c r="I1109">
        <f t="shared" si="53"/>
        <v>22</v>
      </c>
      <c r="J1109" s="2">
        <f t="shared" si="54"/>
        <v>0.70967741935483875</v>
      </c>
      <c r="K1109">
        <v>192.2</v>
      </c>
      <c r="L1109" s="1">
        <f t="shared" si="52"/>
        <v>6.1999999999999993</v>
      </c>
      <c r="M1109">
        <v>7.0069202302472</v>
      </c>
      <c r="N1109">
        <v>2.8961936951688401</v>
      </c>
      <c r="O1109">
        <v>0.79411762609468195</v>
      </c>
      <c r="P1109">
        <v>0.29107142857142798</v>
      </c>
      <c r="Q1109">
        <v>0.75916229999999996</v>
      </c>
      <c r="U1109">
        <v>2.9429064967038201</v>
      </c>
      <c r="V1109">
        <v>3.8299405269122899</v>
      </c>
      <c r="X1109">
        <v>3.2747933864593501</v>
      </c>
    </row>
    <row r="1110" spans="1:24" x14ac:dyDescent="0.45">
      <c r="A1110">
        <v>1995</v>
      </c>
      <c r="B1110" t="s">
        <v>250</v>
      </c>
      <c r="C1110" t="s">
        <v>95</v>
      </c>
      <c r="D1110">
        <v>10</v>
      </c>
      <c r="E1110">
        <v>9</v>
      </c>
      <c r="F1110">
        <v>0</v>
      </c>
      <c r="G1110">
        <v>26</v>
      </c>
      <c r="H1110">
        <v>26</v>
      </c>
      <c r="I1110">
        <f t="shared" si="53"/>
        <v>19</v>
      </c>
      <c r="J1110" s="2">
        <f t="shared" si="54"/>
        <v>0.73076923076923073</v>
      </c>
      <c r="K1110">
        <v>172.1</v>
      </c>
      <c r="L1110" s="1">
        <f t="shared" si="52"/>
        <v>6.6192307692307688</v>
      </c>
      <c r="M1110">
        <v>6.1102521720313199</v>
      </c>
      <c r="N1110">
        <v>2.5067701218590002</v>
      </c>
      <c r="O1110">
        <v>0.52224377538729205</v>
      </c>
      <c r="P1110">
        <v>0.27777777777777701</v>
      </c>
      <c r="Q1110">
        <v>0.70202019999999998</v>
      </c>
      <c r="U1110">
        <v>3.6034820501723202</v>
      </c>
      <c r="V1110">
        <v>3.4920784247120098</v>
      </c>
      <c r="X1110">
        <v>4.5133738517761204</v>
      </c>
    </row>
    <row r="1111" spans="1:24" x14ac:dyDescent="0.45">
      <c r="A1111">
        <v>1995</v>
      </c>
      <c r="B1111" t="s">
        <v>251</v>
      </c>
      <c r="C1111" t="s">
        <v>33</v>
      </c>
      <c r="D1111">
        <v>13</v>
      </c>
      <c r="E1111">
        <v>6</v>
      </c>
      <c r="F1111">
        <v>0</v>
      </c>
      <c r="G1111">
        <v>28</v>
      </c>
      <c r="H1111">
        <v>28</v>
      </c>
      <c r="I1111">
        <f t="shared" si="53"/>
        <v>19</v>
      </c>
      <c r="J1111" s="2">
        <f t="shared" si="54"/>
        <v>0.6785714285714286</v>
      </c>
      <c r="K1111">
        <v>191.1</v>
      </c>
      <c r="L1111" s="1">
        <f t="shared" si="52"/>
        <v>6.8250000000000002</v>
      </c>
      <c r="M1111">
        <v>11.1010455912691</v>
      </c>
      <c r="N1111">
        <v>3.6689896445720098</v>
      </c>
      <c r="O1111">
        <v>0.65853660287189997</v>
      </c>
      <c r="P1111">
        <v>0.24608501118568199</v>
      </c>
      <c r="Q1111">
        <v>0.76840982000000002</v>
      </c>
      <c r="U1111">
        <v>2.5400697539344699</v>
      </c>
      <c r="V1111">
        <v>2.8890112274971198</v>
      </c>
      <c r="X1111">
        <v>5.1896119117736799</v>
      </c>
    </row>
    <row r="1112" spans="1:24" x14ac:dyDescent="0.45">
      <c r="A1112">
        <v>1995</v>
      </c>
      <c r="B1112" t="s">
        <v>391</v>
      </c>
      <c r="C1112" t="s">
        <v>67</v>
      </c>
      <c r="D1112">
        <v>10</v>
      </c>
      <c r="E1112">
        <v>12</v>
      </c>
      <c r="F1112">
        <v>0</v>
      </c>
      <c r="G1112">
        <v>29</v>
      </c>
      <c r="H1112">
        <v>29</v>
      </c>
      <c r="I1112">
        <f t="shared" si="53"/>
        <v>22</v>
      </c>
      <c r="J1112" s="2">
        <f t="shared" si="54"/>
        <v>0.75862068965517238</v>
      </c>
      <c r="K1112">
        <v>172.1</v>
      </c>
      <c r="L1112" s="1">
        <f t="shared" si="52"/>
        <v>5.9344827586206899</v>
      </c>
      <c r="M1112">
        <v>5.1702133763341998</v>
      </c>
      <c r="N1112">
        <v>2.2978726117040802</v>
      </c>
      <c r="O1112">
        <v>1.0444875507745801</v>
      </c>
      <c r="P1112">
        <v>0.31810490693739402</v>
      </c>
      <c r="Q1112">
        <v>0.67826087000000002</v>
      </c>
      <c r="U1112">
        <v>4.8568671111018196</v>
      </c>
      <c r="V1112">
        <v>4.3334711739470899</v>
      </c>
      <c r="X1112">
        <v>1.85537958145141</v>
      </c>
    </row>
    <row r="1113" spans="1:24" x14ac:dyDescent="0.45">
      <c r="A1113">
        <v>1995</v>
      </c>
      <c r="B1113" t="s">
        <v>182</v>
      </c>
      <c r="C1113" t="s">
        <v>115</v>
      </c>
      <c r="D1113">
        <v>11</v>
      </c>
      <c r="E1113">
        <v>14</v>
      </c>
      <c r="F1113">
        <v>0</v>
      </c>
      <c r="G1113">
        <v>28</v>
      </c>
      <c r="H1113">
        <v>28</v>
      </c>
      <c r="I1113">
        <f t="shared" si="53"/>
        <v>25</v>
      </c>
      <c r="J1113" s="2">
        <f t="shared" si="54"/>
        <v>0.8928571428571429</v>
      </c>
      <c r="K1113">
        <v>178</v>
      </c>
      <c r="L1113" s="1">
        <f t="shared" si="52"/>
        <v>6.3571428571428568</v>
      </c>
      <c r="M1113">
        <v>3.79213483146067</v>
      </c>
      <c r="N1113">
        <v>2.3764044943820202</v>
      </c>
      <c r="O1113">
        <v>1.61797752808988</v>
      </c>
      <c r="P1113">
        <v>0.26333333333333298</v>
      </c>
      <c r="Q1113">
        <v>0.67622950999999998</v>
      </c>
      <c r="U1113">
        <v>5.2584269662921299</v>
      </c>
      <c r="V1113">
        <v>5.4403755991646401</v>
      </c>
      <c r="X1113">
        <v>0.81316149234771695</v>
      </c>
    </row>
    <row r="1114" spans="1:24" x14ac:dyDescent="0.45">
      <c r="A1114">
        <v>1995</v>
      </c>
      <c r="B1114" t="s">
        <v>322</v>
      </c>
      <c r="C1114" t="s">
        <v>62</v>
      </c>
      <c r="D1114">
        <v>11</v>
      </c>
      <c r="E1114">
        <v>10</v>
      </c>
      <c r="F1114">
        <v>0</v>
      </c>
      <c r="G1114">
        <v>27</v>
      </c>
      <c r="H1114">
        <v>27</v>
      </c>
      <c r="I1114">
        <f t="shared" si="53"/>
        <v>21</v>
      </c>
      <c r="J1114" s="2">
        <f t="shared" si="54"/>
        <v>0.77777777777777779</v>
      </c>
      <c r="K1114">
        <v>168.1</v>
      </c>
      <c r="L1114" s="1">
        <f t="shared" si="52"/>
        <v>6.2259259259259254</v>
      </c>
      <c r="M1114">
        <v>6.4693071261659201</v>
      </c>
      <c r="N1114">
        <v>3.63564367420895</v>
      </c>
      <c r="O1114">
        <v>1.17623765930289</v>
      </c>
      <c r="P1114">
        <v>0.26441351888667902</v>
      </c>
      <c r="Q1114">
        <v>0.69472617000000003</v>
      </c>
      <c r="U1114">
        <v>4.7049506372115797</v>
      </c>
      <c r="V1114">
        <v>4.6656732323108701</v>
      </c>
      <c r="X1114">
        <v>2.02472519874572</v>
      </c>
    </row>
    <row r="1115" spans="1:24" x14ac:dyDescent="0.45">
      <c r="A1115">
        <v>1995</v>
      </c>
      <c r="B1115" t="s">
        <v>61</v>
      </c>
      <c r="C1115" t="s">
        <v>95</v>
      </c>
      <c r="D1115">
        <v>19</v>
      </c>
      <c r="E1115">
        <v>9</v>
      </c>
      <c r="F1115">
        <v>0</v>
      </c>
      <c r="G1115">
        <v>32</v>
      </c>
      <c r="H1115">
        <v>32</v>
      </c>
      <c r="I1115">
        <f t="shared" si="53"/>
        <v>28</v>
      </c>
      <c r="J1115" s="2">
        <f t="shared" si="54"/>
        <v>0.875</v>
      </c>
      <c r="K1115">
        <v>221.2</v>
      </c>
      <c r="L1115" s="1">
        <f t="shared" si="52"/>
        <v>6.9124999999999996</v>
      </c>
      <c r="M1115">
        <v>6.4150370051988101</v>
      </c>
      <c r="N1115">
        <v>2.0300750016451898</v>
      </c>
      <c r="O1115">
        <v>0.97443600078969295</v>
      </c>
      <c r="P1115">
        <v>0.25115562403698</v>
      </c>
      <c r="Q1115">
        <v>0.74363992000000001</v>
      </c>
      <c r="U1115">
        <v>3.2887215026652101</v>
      </c>
      <c r="V1115">
        <v>3.7754773369128798</v>
      </c>
      <c r="X1115">
        <v>5.0845270156860298</v>
      </c>
    </row>
    <row r="1116" spans="1:24" x14ac:dyDescent="0.45">
      <c r="A1116">
        <v>1995</v>
      </c>
      <c r="B1116" t="s">
        <v>63</v>
      </c>
      <c r="C1116" t="s">
        <v>62</v>
      </c>
      <c r="D1116">
        <v>12</v>
      </c>
      <c r="E1116">
        <v>9</v>
      </c>
      <c r="F1116">
        <v>0</v>
      </c>
      <c r="G1116">
        <v>26</v>
      </c>
      <c r="H1116">
        <v>26</v>
      </c>
      <c r="I1116">
        <f t="shared" si="53"/>
        <v>21</v>
      </c>
      <c r="J1116" s="2">
        <f t="shared" si="54"/>
        <v>0.80769230769230771</v>
      </c>
      <c r="K1116">
        <v>168</v>
      </c>
      <c r="L1116" s="1">
        <f t="shared" si="52"/>
        <v>6.4615384615384617</v>
      </c>
      <c r="M1116">
        <v>5.83928571428571</v>
      </c>
      <c r="N1116">
        <v>3.3214285714285698</v>
      </c>
      <c r="O1116">
        <v>0.80357142857142805</v>
      </c>
      <c r="P1116">
        <v>0.30113636363636298</v>
      </c>
      <c r="Q1116">
        <v>0.72222222000000003</v>
      </c>
      <c r="U1116">
        <v>4.125</v>
      </c>
      <c r="V1116">
        <v>4.0913921855744801</v>
      </c>
      <c r="X1116">
        <v>3.0625243186950599</v>
      </c>
    </row>
    <row r="1117" spans="1:24" x14ac:dyDescent="0.45">
      <c r="A1117">
        <v>1995</v>
      </c>
      <c r="B1117" t="s">
        <v>207</v>
      </c>
      <c r="C1117" t="s">
        <v>27</v>
      </c>
      <c r="D1117">
        <v>16</v>
      </c>
      <c r="E1117">
        <v>8</v>
      </c>
      <c r="F1117">
        <v>0</v>
      </c>
      <c r="G1117">
        <v>29</v>
      </c>
      <c r="H1117">
        <v>29</v>
      </c>
      <c r="I1117">
        <f t="shared" si="53"/>
        <v>24</v>
      </c>
      <c r="J1117" s="2">
        <f t="shared" si="54"/>
        <v>0.82758620689655171</v>
      </c>
      <c r="K1117">
        <v>203</v>
      </c>
      <c r="L1117" s="1">
        <f t="shared" si="52"/>
        <v>7</v>
      </c>
      <c r="M1117">
        <v>5.8965517241379297</v>
      </c>
      <c r="N1117">
        <v>2.3497536945812798</v>
      </c>
      <c r="O1117">
        <v>1.01970443349753</v>
      </c>
      <c r="P1117">
        <v>0.27229299363057302</v>
      </c>
      <c r="Q1117">
        <v>0.74261993000000004</v>
      </c>
      <c r="U1117">
        <v>3.23645320197044</v>
      </c>
      <c r="V1117">
        <v>4.0786664056073203</v>
      </c>
      <c r="X1117">
        <v>3.6947617530822701</v>
      </c>
    </row>
    <row r="1118" spans="1:24" x14ac:dyDescent="0.45">
      <c r="A1118">
        <v>1995</v>
      </c>
      <c r="B1118" t="s">
        <v>231</v>
      </c>
      <c r="C1118" t="s">
        <v>44</v>
      </c>
      <c r="D1118">
        <v>11</v>
      </c>
      <c r="E1118">
        <v>11</v>
      </c>
      <c r="F1118">
        <v>0</v>
      </c>
      <c r="G1118">
        <v>28</v>
      </c>
      <c r="H1118">
        <v>28</v>
      </c>
      <c r="I1118">
        <f t="shared" si="53"/>
        <v>22</v>
      </c>
      <c r="J1118" s="2">
        <f t="shared" si="54"/>
        <v>0.7857142857142857</v>
      </c>
      <c r="K1118">
        <v>183</v>
      </c>
      <c r="L1118" s="1">
        <f t="shared" si="52"/>
        <v>6.5357142857142856</v>
      </c>
      <c r="M1118">
        <v>7.5245895365238997</v>
      </c>
      <c r="N1118">
        <v>5.3114749669580501</v>
      </c>
      <c r="O1118">
        <v>0.73770485652195195</v>
      </c>
      <c r="P1118">
        <v>0.28107074569789597</v>
      </c>
      <c r="Q1118">
        <v>0.76862744999999999</v>
      </c>
      <c r="U1118">
        <v>3.6393439588416201</v>
      </c>
      <c r="V1118">
        <v>4.3655919241945798</v>
      </c>
      <c r="X1118">
        <v>2.9518804550170898</v>
      </c>
    </row>
    <row r="1119" spans="1:24" x14ac:dyDescent="0.45">
      <c r="A1119">
        <v>1995</v>
      </c>
      <c r="B1119" t="s">
        <v>184</v>
      </c>
      <c r="C1119" t="s">
        <v>29</v>
      </c>
      <c r="D1119">
        <v>7</v>
      </c>
      <c r="E1119">
        <v>13</v>
      </c>
      <c r="F1119">
        <v>0</v>
      </c>
      <c r="G1119">
        <v>29</v>
      </c>
      <c r="H1119">
        <v>29</v>
      </c>
      <c r="I1119">
        <f t="shared" si="53"/>
        <v>20</v>
      </c>
      <c r="J1119" s="2">
        <f t="shared" si="54"/>
        <v>0.68965517241379315</v>
      </c>
      <c r="K1119">
        <v>159</v>
      </c>
      <c r="L1119" s="1">
        <f t="shared" si="52"/>
        <v>5.4827586206896548</v>
      </c>
      <c r="M1119">
        <v>6.5660377358490498</v>
      </c>
      <c r="N1119">
        <v>4.2452830188679203</v>
      </c>
      <c r="O1119">
        <v>1.35849056603773</v>
      </c>
      <c r="P1119">
        <v>0.29659318637274501</v>
      </c>
      <c r="Q1119">
        <v>0.67478912999999996</v>
      </c>
      <c r="U1119">
        <v>5.1509433962264097</v>
      </c>
      <c r="V1119">
        <v>5.0215359411899403</v>
      </c>
      <c r="X1119">
        <v>0.77605730295181197</v>
      </c>
    </row>
    <row r="1120" spans="1:24" x14ac:dyDescent="0.45">
      <c r="A1120">
        <v>1995</v>
      </c>
      <c r="B1120" t="s">
        <v>288</v>
      </c>
      <c r="C1120" t="s">
        <v>58</v>
      </c>
      <c r="D1120">
        <v>10</v>
      </c>
      <c r="E1120">
        <v>10</v>
      </c>
      <c r="F1120">
        <v>0</v>
      </c>
      <c r="G1120">
        <v>30</v>
      </c>
      <c r="H1120">
        <v>30</v>
      </c>
      <c r="I1120">
        <f t="shared" si="53"/>
        <v>20</v>
      </c>
      <c r="J1120" s="2">
        <f t="shared" si="54"/>
        <v>0.66666666666666663</v>
      </c>
      <c r="K1120">
        <v>195.2</v>
      </c>
      <c r="L1120" s="1">
        <f t="shared" si="52"/>
        <v>6.5066666666666659</v>
      </c>
      <c r="M1120">
        <v>5.8415675950093604</v>
      </c>
      <c r="N1120">
        <v>2.4378195475235902</v>
      </c>
      <c r="O1120">
        <v>0.91993190472588304</v>
      </c>
      <c r="P1120">
        <v>0.299050632911392</v>
      </c>
      <c r="Q1120">
        <v>0.67219916999999996</v>
      </c>
      <c r="U1120">
        <v>4.1856901665027699</v>
      </c>
      <c r="V1120">
        <v>4.0538932490293202</v>
      </c>
      <c r="X1120">
        <v>2.6770029067993102</v>
      </c>
    </row>
    <row r="1121" spans="1:24" x14ac:dyDescent="0.45">
      <c r="A1121">
        <v>1995</v>
      </c>
      <c r="B1121" t="s">
        <v>307</v>
      </c>
      <c r="C1121" t="s">
        <v>27</v>
      </c>
      <c r="D1121">
        <v>11</v>
      </c>
      <c r="E1121">
        <v>9</v>
      </c>
      <c r="F1121">
        <v>0</v>
      </c>
      <c r="G1121">
        <v>31</v>
      </c>
      <c r="H1121">
        <v>31</v>
      </c>
      <c r="I1121">
        <f t="shared" si="53"/>
        <v>20</v>
      </c>
      <c r="J1121" s="2">
        <f t="shared" si="54"/>
        <v>0.64516129032258063</v>
      </c>
      <c r="K1121">
        <v>181.2</v>
      </c>
      <c r="L1121" s="1">
        <f t="shared" si="52"/>
        <v>5.8451612903225802</v>
      </c>
      <c r="M1121">
        <v>8.4715601073972397</v>
      </c>
      <c r="N1121">
        <v>3.8642203998653999</v>
      </c>
      <c r="O1121">
        <v>0.89174316919970897</v>
      </c>
      <c r="P1121">
        <v>0.32649253731343197</v>
      </c>
      <c r="Q1121">
        <v>0.67513900000000004</v>
      </c>
      <c r="U1121">
        <v>4.7559635690651101</v>
      </c>
      <c r="V1121">
        <v>3.8959575423234298</v>
      </c>
      <c r="X1121">
        <v>3.3420625925063998</v>
      </c>
    </row>
    <row r="1122" spans="1:24" x14ac:dyDescent="0.45">
      <c r="A1122">
        <v>1995</v>
      </c>
      <c r="B1122" t="s">
        <v>353</v>
      </c>
      <c r="C1122" t="s">
        <v>37</v>
      </c>
      <c r="D1122">
        <v>8</v>
      </c>
      <c r="E1122">
        <v>11</v>
      </c>
      <c r="F1122">
        <v>0</v>
      </c>
      <c r="G1122">
        <v>29</v>
      </c>
      <c r="H1122">
        <v>29</v>
      </c>
      <c r="I1122">
        <f t="shared" si="53"/>
        <v>19</v>
      </c>
      <c r="J1122" s="2">
        <f t="shared" si="54"/>
        <v>0.65517241379310343</v>
      </c>
      <c r="K1122">
        <v>175</v>
      </c>
      <c r="L1122" s="1">
        <f t="shared" si="52"/>
        <v>6.0344827586206895</v>
      </c>
      <c r="M1122">
        <v>6.0685714285714196</v>
      </c>
      <c r="N1122">
        <v>4.7828571428571403</v>
      </c>
      <c r="O1122">
        <v>1.08</v>
      </c>
      <c r="P1122">
        <v>0.28037383177570002</v>
      </c>
      <c r="Q1122">
        <v>0.71851226000000001</v>
      </c>
      <c r="U1122">
        <v>4.32</v>
      </c>
      <c r="V1122">
        <v>4.9432969474792401</v>
      </c>
      <c r="X1122">
        <v>1.52305388450622</v>
      </c>
    </row>
    <row r="1123" spans="1:24" x14ac:dyDescent="0.45">
      <c r="A1123">
        <v>1995</v>
      </c>
      <c r="B1123" t="s">
        <v>78</v>
      </c>
      <c r="C1123" t="s">
        <v>31</v>
      </c>
      <c r="D1123">
        <v>17</v>
      </c>
      <c r="E1123">
        <v>7</v>
      </c>
      <c r="F1123">
        <v>0</v>
      </c>
      <c r="G1123">
        <v>31</v>
      </c>
      <c r="H1123">
        <v>31</v>
      </c>
      <c r="I1123">
        <f t="shared" si="53"/>
        <v>24</v>
      </c>
      <c r="J1123" s="2">
        <f t="shared" si="54"/>
        <v>0.77419354838709675</v>
      </c>
      <c r="K1123">
        <v>208</v>
      </c>
      <c r="L1123" s="1">
        <f t="shared" si="52"/>
        <v>6.709677419354839</v>
      </c>
      <c r="M1123">
        <v>6.0576927520819996</v>
      </c>
      <c r="N1123">
        <v>3.2884617797016502</v>
      </c>
      <c r="O1123">
        <v>1.1250000825295099</v>
      </c>
      <c r="P1123">
        <v>0.26224328593996798</v>
      </c>
      <c r="Q1123">
        <v>0.78339040999999998</v>
      </c>
      <c r="U1123">
        <v>3.3750002475885399</v>
      </c>
      <c r="V1123">
        <v>4.5071432043109496</v>
      </c>
      <c r="X1123">
        <v>3.0210947990417401</v>
      </c>
    </row>
    <row r="1124" spans="1:24" x14ac:dyDescent="0.45">
      <c r="A1124">
        <v>1995</v>
      </c>
      <c r="B1124" t="s">
        <v>238</v>
      </c>
      <c r="C1124" t="s">
        <v>33</v>
      </c>
      <c r="D1124">
        <v>13</v>
      </c>
      <c r="E1124">
        <v>11</v>
      </c>
      <c r="F1124">
        <v>0</v>
      </c>
      <c r="G1124">
        <v>27</v>
      </c>
      <c r="H1124">
        <v>27</v>
      </c>
      <c r="I1124">
        <f t="shared" si="53"/>
        <v>24</v>
      </c>
      <c r="J1124" s="2">
        <f t="shared" si="54"/>
        <v>0.88888888888888884</v>
      </c>
      <c r="K1124">
        <v>188</v>
      </c>
      <c r="L1124" s="1">
        <f t="shared" si="52"/>
        <v>6.9629629629629628</v>
      </c>
      <c r="M1124">
        <v>6.7978723404255303</v>
      </c>
      <c r="N1124">
        <v>2.25</v>
      </c>
      <c r="O1124">
        <v>0.81382978723404198</v>
      </c>
      <c r="P1124">
        <v>0.25539568345323699</v>
      </c>
      <c r="Q1124">
        <v>0.73144105000000004</v>
      </c>
      <c r="U1124">
        <v>3.0638297872340399</v>
      </c>
      <c r="V1124">
        <v>3.5341480113090298</v>
      </c>
      <c r="X1124">
        <v>3.5529181957244802</v>
      </c>
    </row>
    <row r="1125" spans="1:24" x14ac:dyDescent="0.45">
      <c r="A1125">
        <v>1995</v>
      </c>
      <c r="B1125" t="s">
        <v>214</v>
      </c>
      <c r="C1125" t="s">
        <v>99</v>
      </c>
      <c r="D1125">
        <v>8</v>
      </c>
      <c r="E1125">
        <v>9</v>
      </c>
      <c r="F1125">
        <v>0</v>
      </c>
      <c r="G1125">
        <v>31</v>
      </c>
      <c r="H1125">
        <v>31</v>
      </c>
      <c r="I1125">
        <f t="shared" si="53"/>
        <v>17</v>
      </c>
      <c r="J1125" s="2">
        <f t="shared" si="54"/>
        <v>0.54838709677419351</v>
      </c>
      <c r="K1125">
        <v>169.2</v>
      </c>
      <c r="L1125" s="1">
        <f t="shared" si="52"/>
        <v>5.4580645161290322</v>
      </c>
      <c r="M1125">
        <v>4.4557955442238804</v>
      </c>
      <c r="N1125">
        <v>2.9174851777656299</v>
      </c>
      <c r="O1125">
        <v>1.1139488860559701</v>
      </c>
      <c r="P1125">
        <v>0.30887372013651798</v>
      </c>
      <c r="Q1125">
        <v>0.63198624000000003</v>
      </c>
      <c r="U1125">
        <v>5.2514733199781398</v>
      </c>
      <c r="V1125">
        <v>4.7830611407382504</v>
      </c>
      <c r="X1125">
        <v>1.1210409402847199</v>
      </c>
    </row>
    <row r="1126" spans="1:24" x14ac:dyDescent="0.45">
      <c r="A1126">
        <v>1995</v>
      </c>
      <c r="B1126" t="s">
        <v>324</v>
      </c>
      <c r="C1126" t="s">
        <v>27</v>
      </c>
      <c r="D1126">
        <v>18</v>
      </c>
      <c r="E1126">
        <v>8</v>
      </c>
      <c r="F1126">
        <v>0</v>
      </c>
      <c r="G1126">
        <v>30</v>
      </c>
      <c r="H1126">
        <v>30</v>
      </c>
      <c r="I1126">
        <f t="shared" si="53"/>
        <v>26</v>
      </c>
      <c r="J1126" s="2">
        <f t="shared" si="54"/>
        <v>0.8666666666666667</v>
      </c>
      <c r="K1126">
        <v>229.1</v>
      </c>
      <c r="L1126" s="1">
        <f t="shared" si="52"/>
        <v>7.6366666666666667</v>
      </c>
      <c r="M1126">
        <v>7.4956399504883304</v>
      </c>
      <c r="N1126">
        <v>3.4534885635757702</v>
      </c>
      <c r="O1126">
        <v>0.94186051733884801</v>
      </c>
      <c r="P1126">
        <v>0.26511627906976698</v>
      </c>
      <c r="Q1126">
        <v>0.75959279999999996</v>
      </c>
      <c r="U1126">
        <v>3.5712211282431299</v>
      </c>
      <c r="V1126">
        <v>4.0277156033858903</v>
      </c>
      <c r="X1126">
        <v>4.4765838384628296</v>
      </c>
    </row>
    <row r="1127" spans="1:24" x14ac:dyDescent="0.45">
      <c r="A1127">
        <v>1995</v>
      </c>
      <c r="B1127" t="s">
        <v>392</v>
      </c>
      <c r="C1127" t="s">
        <v>128</v>
      </c>
      <c r="D1127">
        <v>7</v>
      </c>
      <c r="E1127">
        <v>13</v>
      </c>
      <c r="F1127">
        <v>0</v>
      </c>
      <c r="G1127">
        <v>29</v>
      </c>
      <c r="H1127">
        <v>29</v>
      </c>
      <c r="I1127">
        <f t="shared" si="53"/>
        <v>20</v>
      </c>
      <c r="J1127" s="2">
        <f t="shared" si="54"/>
        <v>0.68965517241379315</v>
      </c>
      <c r="K1127">
        <v>173.1</v>
      </c>
      <c r="L1127" s="1">
        <f t="shared" si="52"/>
        <v>5.9689655172413794</v>
      </c>
      <c r="M1127">
        <v>7.3211547054765704</v>
      </c>
      <c r="N1127">
        <v>2.7000003169133402</v>
      </c>
      <c r="O1127">
        <v>1.1423078263864099</v>
      </c>
      <c r="P1127">
        <v>0.28429423459244502</v>
      </c>
      <c r="Q1127">
        <v>0.68158169000000002</v>
      </c>
      <c r="U1127">
        <v>4.6730774715807897</v>
      </c>
      <c r="V1127">
        <v>4.1302201449377396</v>
      </c>
      <c r="X1127">
        <v>2.4616613388061501</v>
      </c>
    </row>
    <row r="1128" spans="1:24" x14ac:dyDescent="0.45">
      <c r="A1128">
        <v>1995</v>
      </c>
      <c r="B1128" t="s">
        <v>393</v>
      </c>
      <c r="C1128" t="s">
        <v>27</v>
      </c>
      <c r="D1128">
        <v>11</v>
      </c>
      <c r="E1128">
        <v>8</v>
      </c>
      <c r="F1128">
        <v>0</v>
      </c>
      <c r="G1128">
        <v>30</v>
      </c>
      <c r="H1128">
        <v>30</v>
      </c>
      <c r="I1128">
        <f t="shared" si="53"/>
        <v>19</v>
      </c>
      <c r="J1128" s="2">
        <f t="shared" si="54"/>
        <v>0.6333333333333333</v>
      </c>
      <c r="K1128">
        <v>197</v>
      </c>
      <c r="L1128" s="1">
        <f t="shared" si="52"/>
        <v>6.5666666666666664</v>
      </c>
      <c r="M1128">
        <v>3.92893370583365</v>
      </c>
      <c r="N1128">
        <v>2.9238576415506201</v>
      </c>
      <c r="O1128">
        <v>0.63959385908919897</v>
      </c>
      <c r="P1128">
        <v>0.28846153846153799</v>
      </c>
      <c r="Q1128">
        <v>0.71260767000000003</v>
      </c>
      <c r="U1128">
        <v>3.7005073275874998</v>
      </c>
      <c r="V1128">
        <v>4.1591344291503001</v>
      </c>
      <c r="X1128">
        <v>3.5467126369476301</v>
      </c>
    </row>
    <row r="1129" spans="1:24" x14ac:dyDescent="0.45">
      <c r="A1129">
        <v>1995</v>
      </c>
      <c r="B1129" t="s">
        <v>338</v>
      </c>
      <c r="C1129" t="s">
        <v>121</v>
      </c>
      <c r="D1129">
        <v>10</v>
      </c>
      <c r="E1129">
        <v>12</v>
      </c>
      <c r="F1129">
        <v>0</v>
      </c>
      <c r="G1129">
        <v>28</v>
      </c>
      <c r="H1129">
        <v>28</v>
      </c>
      <c r="I1129">
        <f t="shared" si="53"/>
        <v>22</v>
      </c>
      <c r="J1129" s="2">
        <f t="shared" si="54"/>
        <v>0.7857142857142857</v>
      </c>
      <c r="K1129">
        <v>179.1</v>
      </c>
      <c r="L1129" s="1">
        <f t="shared" si="52"/>
        <v>6.3964285714285714</v>
      </c>
      <c r="M1129">
        <v>4.81784400281499</v>
      </c>
      <c r="N1129">
        <v>4.4163570025804004</v>
      </c>
      <c r="O1129">
        <v>0.953531625557133</v>
      </c>
      <c r="P1129">
        <v>0.28451178451178399</v>
      </c>
      <c r="Q1129">
        <v>0.70754717</v>
      </c>
      <c r="U1129">
        <v>4.5167287526390503</v>
      </c>
      <c r="V1129">
        <v>4.9657505319007802</v>
      </c>
      <c r="X1129">
        <v>1.74503433704376</v>
      </c>
    </row>
    <row r="1130" spans="1:24" x14ac:dyDescent="0.45">
      <c r="A1130">
        <v>1995</v>
      </c>
      <c r="B1130" t="s">
        <v>394</v>
      </c>
      <c r="C1130" t="s">
        <v>54</v>
      </c>
      <c r="D1130">
        <v>10</v>
      </c>
      <c r="E1130">
        <v>12</v>
      </c>
      <c r="F1130">
        <v>0</v>
      </c>
      <c r="G1130">
        <v>31</v>
      </c>
      <c r="H1130">
        <v>31</v>
      </c>
      <c r="I1130">
        <f t="shared" si="53"/>
        <v>22</v>
      </c>
      <c r="J1130" s="2">
        <f t="shared" si="54"/>
        <v>0.70967741935483875</v>
      </c>
      <c r="K1130">
        <v>199.2</v>
      </c>
      <c r="L1130" s="1">
        <f t="shared" si="52"/>
        <v>6.4258064516129032</v>
      </c>
      <c r="M1130">
        <v>3.4707848178964</v>
      </c>
      <c r="N1130">
        <v>3.7412355829272901</v>
      </c>
      <c r="O1130">
        <v>1.1719533151338499</v>
      </c>
      <c r="P1130">
        <v>0.27565982404692002</v>
      </c>
      <c r="Q1130">
        <v>0.73318216000000003</v>
      </c>
      <c r="U1130">
        <v>4.5976630055251002</v>
      </c>
      <c r="V1130">
        <v>5.3320115852337899</v>
      </c>
      <c r="X1130">
        <v>1.1402491331100399</v>
      </c>
    </row>
    <row r="1131" spans="1:24" x14ac:dyDescent="0.45">
      <c r="A1131">
        <v>1995</v>
      </c>
      <c r="B1131" t="s">
        <v>395</v>
      </c>
      <c r="C1131" t="s">
        <v>121</v>
      </c>
      <c r="D1131">
        <v>10</v>
      </c>
      <c r="E1131">
        <v>8</v>
      </c>
      <c r="F1131">
        <v>0</v>
      </c>
      <c r="G1131">
        <v>31</v>
      </c>
      <c r="H1131">
        <v>31</v>
      </c>
      <c r="I1131">
        <f t="shared" si="53"/>
        <v>18</v>
      </c>
      <c r="J1131" s="2">
        <f t="shared" si="54"/>
        <v>0.58064516129032262</v>
      </c>
      <c r="K1131">
        <v>170</v>
      </c>
      <c r="L1131" s="1">
        <f t="shared" si="52"/>
        <v>5.4838709677419351</v>
      </c>
      <c r="M1131">
        <v>4.5000004039091497</v>
      </c>
      <c r="N1131">
        <v>3.6529415043497799</v>
      </c>
      <c r="O1131">
        <v>0.95294126200429197</v>
      </c>
      <c r="P1131">
        <v>0.32767402376909999</v>
      </c>
      <c r="Q1131">
        <v>0.71978445000000002</v>
      </c>
      <c r="U1131">
        <v>4.9235298536888399</v>
      </c>
      <c r="V1131">
        <v>4.78565003965966</v>
      </c>
      <c r="X1131">
        <v>1.9662293195724401</v>
      </c>
    </row>
    <row r="1132" spans="1:24" x14ac:dyDescent="0.45">
      <c r="A1132">
        <v>1995</v>
      </c>
      <c r="B1132" t="s">
        <v>396</v>
      </c>
      <c r="C1132" t="s">
        <v>29</v>
      </c>
      <c r="D1132">
        <v>12</v>
      </c>
      <c r="E1132">
        <v>8</v>
      </c>
      <c r="F1132">
        <v>0</v>
      </c>
      <c r="G1132">
        <v>24</v>
      </c>
      <c r="H1132">
        <v>24</v>
      </c>
      <c r="I1132">
        <f t="shared" si="53"/>
        <v>20</v>
      </c>
      <c r="J1132" s="2">
        <f t="shared" si="54"/>
        <v>0.83333333333333337</v>
      </c>
      <c r="K1132">
        <v>150</v>
      </c>
      <c r="L1132" s="1">
        <f t="shared" si="52"/>
        <v>6.25</v>
      </c>
      <c r="M1132">
        <v>5.58</v>
      </c>
      <c r="N1132">
        <v>3.9</v>
      </c>
      <c r="O1132">
        <v>0.84</v>
      </c>
      <c r="P1132">
        <v>0.28512396694214798</v>
      </c>
      <c r="Q1132">
        <v>0.70736434000000004</v>
      </c>
      <c r="U1132">
        <v>4.1399999999999997</v>
      </c>
      <c r="V1132">
        <v>4.5566302808125796</v>
      </c>
      <c r="X1132">
        <v>1.4628938436508101</v>
      </c>
    </row>
    <row r="1133" spans="1:24" x14ac:dyDescent="0.45">
      <c r="A1133">
        <v>1995</v>
      </c>
      <c r="B1133" t="s">
        <v>340</v>
      </c>
      <c r="C1133" t="s">
        <v>33</v>
      </c>
      <c r="D1133">
        <v>7</v>
      </c>
      <c r="E1133">
        <v>14</v>
      </c>
      <c r="F1133">
        <v>0</v>
      </c>
      <c r="G1133">
        <v>30</v>
      </c>
      <c r="H1133">
        <v>30</v>
      </c>
      <c r="I1133">
        <f t="shared" si="53"/>
        <v>21</v>
      </c>
      <c r="J1133" s="2">
        <f t="shared" si="54"/>
        <v>0.7</v>
      </c>
      <c r="K1133">
        <v>190.1</v>
      </c>
      <c r="L1133" s="1">
        <f t="shared" si="52"/>
        <v>6.3366666666666669</v>
      </c>
      <c r="M1133">
        <v>6.6672500814915496</v>
      </c>
      <c r="N1133">
        <v>2.7425567711099901</v>
      </c>
      <c r="O1133">
        <v>0.85113830827551695</v>
      </c>
      <c r="P1133">
        <v>0.28839590443685997</v>
      </c>
      <c r="Q1133">
        <v>0.70367133000000004</v>
      </c>
      <c r="U1133">
        <v>3.49912415624379</v>
      </c>
      <c r="V1133">
        <v>3.9071497941839</v>
      </c>
      <c r="X1133">
        <v>2.7451970577239901</v>
      </c>
    </row>
    <row r="1134" spans="1:24" x14ac:dyDescent="0.45">
      <c r="A1134">
        <v>1995</v>
      </c>
      <c r="B1134" t="s">
        <v>359</v>
      </c>
      <c r="C1134" t="s">
        <v>49</v>
      </c>
      <c r="D1134">
        <v>10</v>
      </c>
      <c r="E1134">
        <v>9</v>
      </c>
      <c r="F1134">
        <v>0</v>
      </c>
      <c r="G1134">
        <v>31</v>
      </c>
      <c r="H1134">
        <v>31</v>
      </c>
      <c r="I1134">
        <f t="shared" si="53"/>
        <v>19</v>
      </c>
      <c r="J1134" s="2">
        <f t="shared" si="54"/>
        <v>0.61290322580645162</v>
      </c>
      <c r="K1134">
        <v>185</v>
      </c>
      <c r="L1134" s="1">
        <f t="shared" si="52"/>
        <v>5.967741935483871</v>
      </c>
      <c r="M1134">
        <v>6.9567567567567501</v>
      </c>
      <c r="N1134">
        <v>2.6270270270270202</v>
      </c>
      <c r="O1134">
        <v>0.87567567567567495</v>
      </c>
      <c r="P1134">
        <v>0.32578397212543497</v>
      </c>
      <c r="Q1134">
        <v>0.67411083999999999</v>
      </c>
      <c r="U1134">
        <v>4.7675675675675597</v>
      </c>
      <c r="V1134">
        <v>3.82762127180357</v>
      </c>
      <c r="X1134">
        <v>2.6215434074401802</v>
      </c>
    </row>
    <row r="1135" spans="1:24" x14ac:dyDescent="0.45">
      <c r="A1135">
        <v>1995</v>
      </c>
      <c r="B1135" t="s">
        <v>360</v>
      </c>
      <c r="C1135" t="s">
        <v>37</v>
      </c>
      <c r="D1135">
        <v>12</v>
      </c>
      <c r="E1135">
        <v>8</v>
      </c>
      <c r="F1135">
        <v>0</v>
      </c>
      <c r="G1135">
        <v>30</v>
      </c>
      <c r="H1135">
        <v>30</v>
      </c>
      <c r="I1135">
        <f t="shared" si="53"/>
        <v>20</v>
      </c>
      <c r="J1135" s="2">
        <f t="shared" si="54"/>
        <v>0.66666666666666663</v>
      </c>
      <c r="K1135">
        <v>203.2</v>
      </c>
      <c r="L1135" s="1">
        <f t="shared" si="52"/>
        <v>6.7733333333333325</v>
      </c>
      <c r="M1135">
        <v>7.0261858775051502</v>
      </c>
      <c r="N1135">
        <v>2.8723401386027301</v>
      </c>
      <c r="O1135">
        <v>0.83960711743772198</v>
      </c>
      <c r="P1135">
        <v>0.29430894308943001</v>
      </c>
      <c r="Q1135">
        <v>0.70050336000000002</v>
      </c>
      <c r="U1135">
        <v>3.8003269526128398</v>
      </c>
      <c r="V1135">
        <v>3.7121348572001698</v>
      </c>
      <c r="X1135">
        <v>4.5136027336120597</v>
      </c>
    </row>
    <row r="1136" spans="1:24" x14ac:dyDescent="0.45">
      <c r="A1136">
        <v>1995</v>
      </c>
      <c r="B1136" t="s">
        <v>397</v>
      </c>
      <c r="C1136" t="s">
        <v>29</v>
      </c>
      <c r="D1136">
        <v>12</v>
      </c>
      <c r="E1136">
        <v>11</v>
      </c>
      <c r="F1136">
        <v>0</v>
      </c>
      <c r="G1136">
        <v>28</v>
      </c>
      <c r="H1136">
        <v>28</v>
      </c>
      <c r="I1136">
        <f t="shared" si="53"/>
        <v>23</v>
      </c>
      <c r="J1136" s="2">
        <f t="shared" si="54"/>
        <v>0.8214285714285714</v>
      </c>
      <c r="K1136">
        <v>164.1</v>
      </c>
      <c r="L1136" s="1">
        <f t="shared" si="52"/>
        <v>5.8607142857142858</v>
      </c>
      <c r="M1136">
        <v>7.77687650844973</v>
      </c>
      <c r="N1136">
        <v>3.3955376304498799</v>
      </c>
      <c r="O1136">
        <v>1.7525355511999301</v>
      </c>
      <c r="P1136">
        <v>0.25784753363228702</v>
      </c>
      <c r="Q1136">
        <v>0.74030552000000005</v>
      </c>
      <c r="U1136">
        <v>4.5456390859248401</v>
      </c>
      <c r="V1136">
        <v>5.1479217572125098</v>
      </c>
      <c r="X1136">
        <v>0.59389603137969904</v>
      </c>
    </row>
    <row r="1137" spans="1:24" x14ac:dyDescent="0.45">
      <c r="A1137">
        <v>1995</v>
      </c>
      <c r="B1137" t="s">
        <v>398</v>
      </c>
      <c r="C1137" t="s">
        <v>31</v>
      </c>
      <c r="D1137">
        <v>9</v>
      </c>
      <c r="E1137">
        <v>15</v>
      </c>
      <c r="F1137">
        <v>0</v>
      </c>
      <c r="G1137">
        <v>30</v>
      </c>
      <c r="H1137">
        <v>30</v>
      </c>
      <c r="I1137">
        <f t="shared" si="53"/>
        <v>24</v>
      </c>
      <c r="J1137" s="2">
        <f t="shared" si="54"/>
        <v>0.8</v>
      </c>
      <c r="K1137">
        <v>180.2</v>
      </c>
      <c r="L1137" s="1">
        <f t="shared" si="52"/>
        <v>6.0066666666666659</v>
      </c>
      <c r="M1137">
        <v>5.2804431017460001</v>
      </c>
      <c r="N1137">
        <v>4.2841330825486397</v>
      </c>
      <c r="O1137">
        <v>1.34501852591643</v>
      </c>
      <c r="P1137">
        <v>0.29230769230769199</v>
      </c>
      <c r="Q1137">
        <v>0.66350710999999996</v>
      </c>
      <c r="U1137">
        <v>5.5793361075052097</v>
      </c>
      <c r="V1137">
        <v>5.4169502142820001</v>
      </c>
      <c r="X1137">
        <v>0.95993155241012496</v>
      </c>
    </row>
    <row r="1138" spans="1:24" x14ac:dyDescent="0.45">
      <c r="A1138">
        <v>1995</v>
      </c>
      <c r="B1138" t="s">
        <v>399</v>
      </c>
      <c r="C1138" t="s">
        <v>75</v>
      </c>
      <c r="D1138">
        <v>12</v>
      </c>
      <c r="E1138">
        <v>14</v>
      </c>
      <c r="F1138">
        <v>0</v>
      </c>
      <c r="G1138">
        <v>33</v>
      </c>
      <c r="H1138">
        <v>33</v>
      </c>
      <c r="I1138">
        <f t="shared" si="53"/>
        <v>26</v>
      </c>
      <c r="J1138" s="2">
        <f t="shared" si="54"/>
        <v>0.78787878787878785</v>
      </c>
      <c r="K1138">
        <v>213.1</v>
      </c>
      <c r="L1138" s="1">
        <f t="shared" si="52"/>
        <v>6.4575757575757571</v>
      </c>
      <c r="M1138">
        <v>3.41718709263955</v>
      </c>
      <c r="N1138">
        <v>2.6156246881932299</v>
      </c>
      <c r="O1138">
        <v>0.88593739438803198</v>
      </c>
      <c r="P1138">
        <v>0.27609890109890101</v>
      </c>
      <c r="Q1138">
        <v>0.74059861999999999</v>
      </c>
      <c r="U1138">
        <v>3.7546870524064202</v>
      </c>
      <c r="V1138">
        <v>4.5798592714593003</v>
      </c>
      <c r="X1138">
        <v>2.97247219085693</v>
      </c>
    </row>
    <row r="1139" spans="1:24" x14ac:dyDescent="0.45">
      <c r="A1139">
        <v>1995</v>
      </c>
      <c r="B1139" t="s">
        <v>376</v>
      </c>
      <c r="C1139" t="s">
        <v>35</v>
      </c>
      <c r="D1139">
        <v>15</v>
      </c>
      <c r="E1139">
        <v>5</v>
      </c>
      <c r="F1139">
        <v>0</v>
      </c>
      <c r="G1139">
        <v>29</v>
      </c>
      <c r="H1139">
        <v>29</v>
      </c>
      <c r="I1139">
        <f t="shared" si="53"/>
        <v>20</v>
      </c>
      <c r="J1139" s="2">
        <f t="shared" si="54"/>
        <v>0.68965517241379315</v>
      </c>
      <c r="K1139">
        <v>186.2</v>
      </c>
      <c r="L1139" s="1">
        <f t="shared" si="52"/>
        <v>6.4206896551724135</v>
      </c>
      <c r="M1139">
        <v>6.7017860795040702</v>
      </c>
      <c r="N1139">
        <v>2.8446430121635902</v>
      </c>
      <c r="O1139">
        <v>0.81964290180985</v>
      </c>
      <c r="P1139">
        <v>0.29109589041095801</v>
      </c>
      <c r="Q1139">
        <v>0.68548387</v>
      </c>
      <c r="U1139">
        <v>4.2428573740745197</v>
      </c>
      <c r="V1139">
        <v>3.76222555481657</v>
      </c>
      <c r="X1139">
        <v>4.1079530715942303</v>
      </c>
    </row>
    <row r="1140" spans="1:24" x14ac:dyDescent="0.45">
      <c r="A1140">
        <v>1995</v>
      </c>
      <c r="B1140" t="s">
        <v>328</v>
      </c>
      <c r="C1140" t="s">
        <v>88</v>
      </c>
      <c r="D1140">
        <v>16</v>
      </c>
      <c r="E1140">
        <v>6</v>
      </c>
      <c r="F1140">
        <v>0</v>
      </c>
      <c r="G1140">
        <v>26</v>
      </c>
      <c r="H1140">
        <v>26</v>
      </c>
      <c r="I1140">
        <f t="shared" si="53"/>
        <v>22</v>
      </c>
      <c r="J1140" s="2">
        <f t="shared" si="54"/>
        <v>0.84615384615384615</v>
      </c>
      <c r="K1140">
        <v>167.1</v>
      </c>
      <c r="L1140" s="1">
        <f t="shared" si="52"/>
        <v>6.4269230769230763</v>
      </c>
      <c r="M1140">
        <v>5.9701191589769298</v>
      </c>
      <c r="N1140">
        <v>2.7430277216921</v>
      </c>
      <c r="O1140">
        <v>1.1294820030496899</v>
      </c>
      <c r="P1140">
        <v>0.26262626262626199</v>
      </c>
      <c r="Q1140">
        <v>0.73761261</v>
      </c>
      <c r="U1140">
        <v>3.8725097247417901</v>
      </c>
      <c r="V1140">
        <v>4.4120618081558698</v>
      </c>
      <c r="X1140">
        <v>2.5046651363372798</v>
      </c>
    </row>
    <row r="1141" spans="1:24" x14ac:dyDescent="0.45">
      <c r="A1141">
        <v>1995</v>
      </c>
      <c r="B1141" t="s">
        <v>361</v>
      </c>
      <c r="C1141" t="s">
        <v>27</v>
      </c>
      <c r="D1141">
        <v>10</v>
      </c>
      <c r="E1141">
        <v>8</v>
      </c>
      <c r="F1141">
        <v>0</v>
      </c>
      <c r="G1141">
        <v>29</v>
      </c>
      <c r="H1141">
        <v>29</v>
      </c>
      <c r="I1141">
        <f t="shared" si="53"/>
        <v>18</v>
      </c>
      <c r="J1141" s="2">
        <f t="shared" si="54"/>
        <v>0.62068965517241381</v>
      </c>
      <c r="K1141">
        <v>183</v>
      </c>
      <c r="L1141" s="1">
        <f t="shared" si="52"/>
        <v>6.3103448275862073</v>
      </c>
      <c r="M1141">
        <v>4.72131108174049</v>
      </c>
      <c r="N1141">
        <v>3.7868849301460199</v>
      </c>
      <c r="O1141">
        <v>1.03278679913073</v>
      </c>
      <c r="P1141">
        <v>0.29153094462540702</v>
      </c>
      <c r="Q1141">
        <v>0.69187449999999995</v>
      </c>
      <c r="U1141">
        <v>4.6229504342042302</v>
      </c>
      <c r="V1141">
        <v>4.8246082793638001</v>
      </c>
      <c r="X1141">
        <v>1.3371708800550499</v>
      </c>
    </row>
    <row r="1142" spans="1:24" x14ac:dyDescent="0.45">
      <c r="A1142">
        <v>1995</v>
      </c>
      <c r="B1142" t="s">
        <v>400</v>
      </c>
      <c r="C1142" t="s">
        <v>371</v>
      </c>
      <c r="D1142">
        <v>15</v>
      </c>
      <c r="E1142">
        <v>7</v>
      </c>
      <c r="F1142">
        <v>0</v>
      </c>
      <c r="G1142">
        <v>31</v>
      </c>
      <c r="H1142">
        <v>31</v>
      </c>
      <c r="I1142">
        <f t="shared" si="53"/>
        <v>22</v>
      </c>
      <c r="J1142" s="2">
        <f t="shared" si="54"/>
        <v>0.70967741935483875</v>
      </c>
      <c r="K1142">
        <v>200.1</v>
      </c>
      <c r="L1142" s="1">
        <f t="shared" si="52"/>
        <v>6.4548387096774196</v>
      </c>
      <c r="M1142">
        <v>6.3793669106371498</v>
      </c>
      <c r="N1142">
        <v>2.8752076216956102</v>
      </c>
      <c r="O1142">
        <v>0.94342750086887495</v>
      </c>
      <c r="P1142">
        <v>0.30365659777424397</v>
      </c>
      <c r="Q1142">
        <v>0.68108974</v>
      </c>
      <c r="U1142">
        <v>4.6272872661663804</v>
      </c>
      <c r="V1142">
        <v>4.0517161282469001</v>
      </c>
      <c r="X1142">
        <v>4.08406209945678</v>
      </c>
    </row>
    <row r="1143" spans="1:24" x14ac:dyDescent="0.45">
      <c r="A1143">
        <v>1995</v>
      </c>
      <c r="B1143" t="s">
        <v>364</v>
      </c>
      <c r="C1143" t="s">
        <v>65</v>
      </c>
      <c r="D1143">
        <v>10</v>
      </c>
      <c r="E1143">
        <v>11</v>
      </c>
      <c r="F1143">
        <v>0</v>
      </c>
      <c r="G1143">
        <v>29</v>
      </c>
      <c r="H1143">
        <v>29</v>
      </c>
      <c r="I1143">
        <f t="shared" si="53"/>
        <v>21</v>
      </c>
      <c r="J1143" s="2">
        <f t="shared" si="54"/>
        <v>0.72413793103448276</v>
      </c>
      <c r="K1143">
        <v>193</v>
      </c>
      <c r="L1143" s="1">
        <f t="shared" si="52"/>
        <v>6.6551724137931032</v>
      </c>
      <c r="M1143">
        <v>5.96891144518984</v>
      </c>
      <c r="N1143">
        <v>2.5181345159394599</v>
      </c>
      <c r="O1143">
        <v>0.88601029264536701</v>
      </c>
      <c r="P1143">
        <v>0.27397260273972601</v>
      </c>
      <c r="Q1143">
        <v>0.72963294999999995</v>
      </c>
      <c r="U1143">
        <v>3.6839375325781001</v>
      </c>
      <c r="V1143">
        <v>4.1602916825649396</v>
      </c>
      <c r="X1143">
        <v>2.4606163501739502</v>
      </c>
    </row>
    <row r="1144" spans="1:24" x14ac:dyDescent="0.45">
      <c r="A1144">
        <v>1995</v>
      </c>
      <c r="B1144" t="s">
        <v>401</v>
      </c>
      <c r="C1144" t="s">
        <v>88</v>
      </c>
      <c r="D1144">
        <v>12</v>
      </c>
      <c r="E1144">
        <v>5</v>
      </c>
      <c r="F1144">
        <v>0</v>
      </c>
      <c r="G1144">
        <v>28</v>
      </c>
      <c r="H1144">
        <v>28</v>
      </c>
      <c r="I1144">
        <f t="shared" si="53"/>
        <v>17</v>
      </c>
      <c r="J1144" s="2">
        <f t="shared" si="54"/>
        <v>0.6071428571428571</v>
      </c>
      <c r="K1144">
        <v>187</v>
      </c>
      <c r="L1144" s="1">
        <f t="shared" si="52"/>
        <v>6.6785714285714288</v>
      </c>
      <c r="M1144">
        <v>4.7647058823529402</v>
      </c>
      <c r="N1144">
        <v>2.2139037433155</v>
      </c>
      <c r="O1144">
        <v>0.81818181818181801</v>
      </c>
      <c r="P1144">
        <v>0.26298157453936299</v>
      </c>
      <c r="Q1144">
        <v>0.77329490999999995</v>
      </c>
      <c r="U1144">
        <v>3.0802139037433101</v>
      </c>
      <c r="V1144">
        <v>4.1567728833081201</v>
      </c>
      <c r="X1144">
        <v>3.31911873817443</v>
      </c>
    </row>
    <row r="1145" spans="1:24" x14ac:dyDescent="0.45">
      <c r="A1145">
        <v>1995</v>
      </c>
      <c r="B1145" t="s">
        <v>378</v>
      </c>
      <c r="C1145" t="s">
        <v>33</v>
      </c>
      <c r="D1145">
        <v>17</v>
      </c>
      <c r="E1145">
        <v>7</v>
      </c>
      <c r="F1145">
        <v>0</v>
      </c>
      <c r="G1145">
        <v>30</v>
      </c>
      <c r="H1145">
        <v>30</v>
      </c>
      <c r="I1145">
        <f t="shared" si="53"/>
        <v>24</v>
      </c>
      <c r="J1145" s="2">
        <f t="shared" si="54"/>
        <v>0.8</v>
      </c>
      <c r="K1145">
        <v>206.1</v>
      </c>
      <c r="L1145" s="1">
        <f t="shared" si="52"/>
        <v>6.87</v>
      </c>
      <c r="M1145">
        <v>6.0193858098593198</v>
      </c>
      <c r="N1145">
        <v>3.5331177579609001</v>
      </c>
      <c r="O1145">
        <v>0.82875601729947201</v>
      </c>
      <c r="P1145">
        <v>0.25487012987012903</v>
      </c>
      <c r="Q1145">
        <v>0.70943076000000005</v>
      </c>
      <c r="U1145">
        <v>3.66397397121872</v>
      </c>
      <c r="V1145">
        <v>4.2131514969621602</v>
      </c>
      <c r="X1145">
        <v>2.2496640682220401</v>
      </c>
    </row>
    <row r="1146" spans="1:24" x14ac:dyDescent="0.45">
      <c r="A1146">
        <v>1995</v>
      </c>
      <c r="B1146" t="s">
        <v>380</v>
      </c>
      <c r="C1146" t="s">
        <v>62</v>
      </c>
      <c r="D1146">
        <v>15</v>
      </c>
      <c r="E1146">
        <v>10</v>
      </c>
      <c r="F1146">
        <v>0</v>
      </c>
      <c r="G1146">
        <v>30</v>
      </c>
      <c r="H1146">
        <v>30</v>
      </c>
      <c r="I1146">
        <f t="shared" si="53"/>
        <v>25</v>
      </c>
      <c r="J1146" s="2">
        <f t="shared" si="54"/>
        <v>0.83333333333333337</v>
      </c>
      <c r="K1146">
        <v>217.2</v>
      </c>
      <c r="L1146" s="1">
        <f t="shared" si="52"/>
        <v>7.2399999999999993</v>
      </c>
      <c r="M1146">
        <v>6.4915771836851297</v>
      </c>
      <c r="N1146">
        <v>3.2251147791556698</v>
      </c>
      <c r="O1146">
        <v>1.0336906343447601</v>
      </c>
      <c r="P1146">
        <v>0.28096676737160098</v>
      </c>
      <c r="Q1146">
        <v>0.72586872999999996</v>
      </c>
      <c r="U1146">
        <v>3.9280244105101101</v>
      </c>
      <c r="V1146">
        <v>4.2977839027220899</v>
      </c>
      <c r="X1146">
        <v>3.4751780033111501</v>
      </c>
    </row>
    <row r="1147" spans="1:24" x14ac:dyDescent="0.45">
      <c r="A1147">
        <v>1995</v>
      </c>
      <c r="B1147" t="s">
        <v>365</v>
      </c>
      <c r="C1147" t="s">
        <v>29</v>
      </c>
      <c r="D1147">
        <v>14</v>
      </c>
      <c r="E1147">
        <v>6</v>
      </c>
      <c r="F1147">
        <v>0</v>
      </c>
      <c r="G1147">
        <v>29</v>
      </c>
      <c r="H1147">
        <v>29</v>
      </c>
      <c r="I1147">
        <f t="shared" si="53"/>
        <v>20</v>
      </c>
      <c r="J1147" s="2">
        <f t="shared" si="54"/>
        <v>0.68965517241379315</v>
      </c>
      <c r="K1147">
        <v>200.1</v>
      </c>
      <c r="L1147" s="1">
        <f t="shared" si="52"/>
        <v>6.8999999999999995</v>
      </c>
      <c r="M1147">
        <v>5.7504165573670099</v>
      </c>
      <c r="N1147">
        <v>2.5158072438480601</v>
      </c>
      <c r="O1147">
        <v>0.85357745773416505</v>
      </c>
      <c r="P1147">
        <v>0.27733755942947702</v>
      </c>
      <c r="Q1147">
        <v>0.76855123999999997</v>
      </c>
      <c r="U1147">
        <v>3.2795344428733699</v>
      </c>
      <c r="V1147">
        <v>3.94189936209527</v>
      </c>
      <c r="X1147">
        <v>3.3095498085021902</v>
      </c>
    </row>
    <row r="1148" spans="1:24" x14ac:dyDescent="0.45">
      <c r="A1148">
        <v>1995</v>
      </c>
      <c r="B1148" t="s">
        <v>381</v>
      </c>
      <c r="C1148" t="s">
        <v>31</v>
      </c>
      <c r="D1148">
        <v>10</v>
      </c>
      <c r="E1148">
        <v>10</v>
      </c>
      <c r="F1148">
        <v>0</v>
      </c>
      <c r="G1148">
        <v>31</v>
      </c>
      <c r="H1148">
        <v>31</v>
      </c>
      <c r="I1148">
        <f t="shared" si="53"/>
        <v>20</v>
      </c>
      <c r="J1148" s="2">
        <f t="shared" si="54"/>
        <v>0.64516129032258063</v>
      </c>
      <c r="K1148">
        <v>191.2</v>
      </c>
      <c r="L1148" s="1">
        <f t="shared" si="52"/>
        <v>6.1677419354838703</v>
      </c>
      <c r="M1148">
        <v>6.9965215534635696</v>
      </c>
      <c r="N1148">
        <v>4.2260868443739597</v>
      </c>
      <c r="O1148">
        <v>0.89217388936783704</v>
      </c>
      <c r="P1148">
        <v>0.27827648114901199</v>
      </c>
      <c r="Q1148">
        <v>0.71251036000000001</v>
      </c>
      <c r="U1148">
        <v>4.3669564058530996</v>
      </c>
      <c r="V1148">
        <v>4.3085143068007099</v>
      </c>
      <c r="X1148">
        <v>3.1895451545715301</v>
      </c>
    </row>
    <row r="1149" spans="1:24" x14ac:dyDescent="0.45">
      <c r="A1149">
        <v>1995</v>
      </c>
      <c r="B1149" t="s">
        <v>347</v>
      </c>
      <c r="C1149" t="s">
        <v>27</v>
      </c>
      <c r="D1149">
        <v>11</v>
      </c>
      <c r="E1149">
        <v>10</v>
      </c>
      <c r="F1149">
        <v>0</v>
      </c>
      <c r="G1149">
        <v>31</v>
      </c>
      <c r="H1149">
        <v>31</v>
      </c>
      <c r="I1149">
        <f t="shared" si="53"/>
        <v>21</v>
      </c>
      <c r="J1149" s="2">
        <f t="shared" si="54"/>
        <v>0.67741935483870963</v>
      </c>
      <c r="K1149">
        <v>181.2</v>
      </c>
      <c r="L1149" s="1">
        <f t="shared" si="52"/>
        <v>5.8451612903225802</v>
      </c>
      <c r="M1149">
        <v>4.7559633693304901</v>
      </c>
      <c r="N1149">
        <v>2.7743119654427901</v>
      </c>
      <c r="O1149">
        <v>0.84220184665227504</v>
      </c>
      <c r="P1149">
        <v>0.27906976744186002</v>
      </c>
      <c r="Q1149">
        <v>0.69620252999999999</v>
      </c>
      <c r="U1149">
        <v>4.0128440928725997</v>
      </c>
      <c r="V1149">
        <v>4.2537556791807196</v>
      </c>
      <c r="X1149">
        <v>2.19158434867858</v>
      </c>
    </row>
    <row r="1150" spans="1:24" x14ac:dyDescent="0.45">
      <c r="A1150">
        <v>1995</v>
      </c>
      <c r="B1150" t="s">
        <v>293</v>
      </c>
      <c r="C1150" t="s">
        <v>108</v>
      </c>
      <c r="D1150">
        <v>14</v>
      </c>
      <c r="E1150">
        <v>7</v>
      </c>
      <c r="F1150">
        <v>0</v>
      </c>
      <c r="G1150">
        <v>28</v>
      </c>
      <c r="H1150">
        <v>28</v>
      </c>
      <c r="I1150">
        <f t="shared" si="53"/>
        <v>21</v>
      </c>
      <c r="J1150" s="2">
        <f t="shared" si="54"/>
        <v>0.75</v>
      </c>
      <c r="K1150">
        <v>167.1</v>
      </c>
      <c r="L1150" s="1">
        <f t="shared" si="52"/>
        <v>5.9678571428571425</v>
      </c>
      <c r="M1150">
        <v>5.4860559436465497</v>
      </c>
      <c r="N1150">
        <v>4.0876495266386002</v>
      </c>
      <c r="O1150">
        <v>0.53784862192613203</v>
      </c>
      <c r="P1150">
        <v>0.28406909788867502</v>
      </c>
      <c r="Q1150">
        <v>0.74449339000000003</v>
      </c>
      <c r="U1150">
        <v>3.4422311803272501</v>
      </c>
      <c r="V1150">
        <v>4.1491137123356099</v>
      </c>
      <c r="X1150">
        <v>2.17890048027038</v>
      </c>
    </row>
    <row r="1151" spans="1:24" x14ac:dyDescent="0.45">
      <c r="A1151">
        <v>1995</v>
      </c>
      <c r="B1151" t="s">
        <v>382</v>
      </c>
      <c r="C1151" t="s">
        <v>86</v>
      </c>
      <c r="D1151">
        <v>11</v>
      </c>
      <c r="E1151">
        <v>11</v>
      </c>
      <c r="F1151">
        <v>0</v>
      </c>
      <c r="G1151">
        <v>28</v>
      </c>
      <c r="H1151">
        <v>28</v>
      </c>
      <c r="I1151">
        <f t="shared" si="53"/>
        <v>22</v>
      </c>
      <c r="J1151" s="2">
        <f t="shared" si="54"/>
        <v>0.7857142857142857</v>
      </c>
      <c r="K1151">
        <v>164.2</v>
      </c>
      <c r="L1151" s="1">
        <f t="shared" si="52"/>
        <v>5.8642857142857139</v>
      </c>
      <c r="M1151">
        <v>6.2854249070688804</v>
      </c>
      <c r="N1151">
        <v>3.4979756004557201</v>
      </c>
      <c r="O1151">
        <v>0.87449390011393102</v>
      </c>
      <c r="P1151">
        <v>0.29296875</v>
      </c>
      <c r="Q1151">
        <v>0.68352060000000003</v>
      </c>
      <c r="U1151">
        <v>4.3724695005696503</v>
      </c>
      <c r="V1151">
        <v>4.2449973170724302</v>
      </c>
      <c r="X1151">
        <v>2.8759701251983598</v>
      </c>
    </row>
    <row r="1152" spans="1:24" x14ac:dyDescent="0.45">
      <c r="A1152">
        <v>1995</v>
      </c>
      <c r="B1152" t="s">
        <v>348</v>
      </c>
      <c r="C1152" t="s">
        <v>27</v>
      </c>
      <c r="D1152">
        <v>7</v>
      </c>
      <c r="E1152">
        <v>6</v>
      </c>
      <c r="F1152">
        <v>0</v>
      </c>
      <c r="G1152">
        <v>25</v>
      </c>
      <c r="H1152">
        <v>25</v>
      </c>
      <c r="I1152">
        <f t="shared" si="53"/>
        <v>13</v>
      </c>
      <c r="J1152" s="2">
        <f t="shared" si="54"/>
        <v>0.52</v>
      </c>
      <c r="K1152">
        <v>153</v>
      </c>
      <c r="L1152" s="1">
        <f t="shared" si="52"/>
        <v>6.12</v>
      </c>
      <c r="M1152">
        <v>5.8823532345019096</v>
      </c>
      <c r="N1152">
        <v>1.94117656738563</v>
      </c>
      <c r="O1152">
        <v>1.2352941792454</v>
      </c>
      <c r="P1152">
        <v>0.291497975708502</v>
      </c>
      <c r="Q1152">
        <v>0.72788354</v>
      </c>
      <c r="U1152">
        <v>4.1764707964963597</v>
      </c>
      <c r="V1152">
        <v>4.4235584512230099</v>
      </c>
      <c r="X1152">
        <v>1.77772612869739</v>
      </c>
    </row>
    <row r="1153" spans="1:24" x14ac:dyDescent="0.45">
      <c r="A1153">
        <v>1995</v>
      </c>
      <c r="B1153" t="s">
        <v>402</v>
      </c>
      <c r="C1153" t="s">
        <v>71</v>
      </c>
      <c r="D1153">
        <v>18</v>
      </c>
      <c r="E1153">
        <v>7</v>
      </c>
      <c r="F1153">
        <v>0</v>
      </c>
      <c r="G1153">
        <v>29</v>
      </c>
      <c r="H1153">
        <v>29</v>
      </c>
      <c r="I1153">
        <f t="shared" si="53"/>
        <v>25</v>
      </c>
      <c r="J1153" s="2">
        <f t="shared" si="54"/>
        <v>0.86206896551724133</v>
      </c>
      <c r="K1153">
        <v>190.1</v>
      </c>
      <c r="L1153" s="1">
        <f t="shared" si="52"/>
        <v>6.5551724137931036</v>
      </c>
      <c r="M1153">
        <v>7.5656738513379196</v>
      </c>
      <c r="N1153">
        <v>2.1278457706887899</v>
      </c>
      <c r="O1153">
        <v>0.80385284670465496</v>
      </c>
      <c r="P1153">
        <v>0.269083969465648</v>
      </c>
      <c r="Q1153">
        <v>0.74252136999999996</v>
      </c>
      <c r="U1153">
        <v>3.2154113868186198</v>
      </c>
      <c r="V1153">
        <v>3.4185333579516599</v>
      </c>
      <c r="X1153">
        <v>4.2235512733459402</v>
      </c>
    </row>
    <row r="1154" spans="1:24" x14ac:dyDescent="0.45">
      <c r="A1154">
        <v>1995</v>
      </c>
      <c r="B1154" t="s">
        <v>385</v>
      </c>
      <c r="C1154" t="s">
        <v>71</v>
      </c>
      <c r="D1154">
        <v>12</v>
      </c>
      <c r="E1154">
        <v>5</v>
      </c>
      <c r="F1154">
        <v>0</v>
      </c>
      <c r="G1154">
        <v>27</v>
      </c>
      <c r="H1154">
        <v>27</v>
      </c>
      <c r="I1154">
        <f t="shared" si="53"/>
        <v>17</v>
      </c>
      <c r="J1154" s="2">
        <f t="shared" si="54"/>
        <v>0.62962962962962965</v>
      </c>
      <c r="K1154">
        <v>175.2</v>
      </c>
      <c r="L1154" s="1">
        <f t="shared" si="52"/>
        <v>6.488888888888888</v>
      </c>
      <c r="M1154">
        <v>6.3017081448061996</v>
      </c>
      <c r="N1154">
        <v>1.8956357833969799</v>
      </c>
      <c r="O1154">
        <v>0.56356739506396902</v>
      </c>
      <c r="P1154">
        <v>0.29779411764705799</v>
      </c>
      <c r="Q1154">
        <v>0.72004027999999998</v>
      </c>
      <c r="U1154">
        <v>3.4326377699350799</v>
      </c>
      <c r="V1154">
        <v>3.2171489464820699</v>
      </c>
      <c r="X1154">
        <v>4.3306503295898402</v>
      </c>
    </row>
    <row r="1155" spans="1:24" x14ac:dyDescent="0.45">
      <c r="A1155">
        <v>1995</v>
      </c>
      <c r="B1155" t="s">
        <v>294</v>
      </c>
      <c r="C1155" t="s">
        <v>27</v>
      </c>
      <c r="D1155">
        <v>10</v>
      </c>
      <c r="E1155">
        <v>13</v>
      </c>
      <c r="F1155">
        <v>0</v>
      </c>
      <c r="G1155">
        <v>31</v>
      </c>
      <c r="H1155">
        <v>31</v>
      </c>
      <c r="I1155">
        <f t="shared" si="53"/>
        <v>23</v>
      </c>
      <c r="J1155" s="2">
        <f t="shared" si="54"/>
        <v>0.74193548387096775</v>
      </c>
      <c r="K1155">
        <v>187.2</v>
      </c>
      <c r="L1155" s="1">
        <f t="shared" ref="L1155:L1218" si="55">K1155/H1155</f>
        <v>6.0387096774193543</v>
      </c>
      <c r="M1155">
        <v>6.1385438496154299</v>
      </c>
      <c r="N1155">
        <v>2.2539965697806599</v>
      </c>
      <c r="O1155">
        <v>1.3428064671033699</v>
      </c>
      <c r="P1155">
        <v>0.32084690553745898</v>
      </c>
      <c r="Q1155">
        <v>0.68124474000000002</v>
      </c>
      <c r="U1155">
        <v>4.9875668778125402</v>
      </c>
      <c r="V1155">
        <v>4.51004657968278</v>
      </c>
      <c r="X1155">
        <v>2.29774010181427</v>
      </c>
    </row>
    <row r="1156" spans="1:24" x14ac:dyDescent="0.45">
      <c r="A1156">
        <v>1995</v>
      </c>
      <c r="B1156" t="s">
        <v>403</v>
      </c>
      <c r="C1156" t="s">
        <v>99</v>
      </c>
      <c r="D1156">
        <v>4</v>
      </c>
      <c r="E1156">
        <v>14</v>
      </c>
      <c r="F1156">
        <v>0</v>
      </c>
      <c r="G1156">
        <v>25</v>
      </c>
      <c r="H1156">
        <v>25</v>
      </c>
      <c r="I1156">
        <f t="shared" ref="I1156:I1219" si="56">SUM(D1156:E1156)</f>
        <v>18</v>
      </c>
      <c r="J1156" s="2">
        <f t="shared" ref="J1156:J1219" si="57">I1156/H1156</f>
        <v>0.72</v>
      </c>
      <c r="K1156">
        <v>147</v>
      </c>
      <c r="L1156" s="1">
        <f t="shared" si="55"/>
        <v>5.88</v>
      </c>
      <c r="M1156">
        <v>6.5510210881676798</v>
      </c>
      <c r="N1156">
        <v>4.16326573827478</v>
      </c>
      <c r="O1156">
        <v>1.0408164345686901</v>
      </c>
      <c r="P1156">
        <v>0.30201342281879101</v>
      </c>
      <c r="Q1156">
        <v>0.69732938</v>
      </c>
      <c r="U1156">
        <v>4.8367351959368801</v>
      </c>
      <c r="V1156">
        <v>4.6611202384350099</v>
      </c>
      <c r="X1156">
        <v>1.16237640380859</v>
      </c>
    </row>
    <row r="1157" spans="1:24" x14ac:dyDescent="0.45">
      <c r="A1157">
        <v>1995</v>
      </c>
      <c r="B1157" t="s">
        <v>332</v>
      </c>
      <c r="C1157" t="s">
        <v>27</v>
      </c>
      <c r="D1157">
        <v>5</v>
      </c>
      <c r="E1157">
        <v>11</v>
      </c>
      <c r="F1157">
        <v>0</v>
      </c>
      <c r="G1157">
        <v>29</v>
      </c>
      <c r="H1157">
        <v>29</v>
      </c>
      <c r="I1157">
        <f t="shared" si="56"/>
        <v>16</v>
      </c>
      <c r="J1157" s="2">
        <f t="shared" si="57"/>
        <v>0.55172413793103448</v>
      </c>
      <c r="K1157">
        <v>172</v>
      </c>
      <c r="L1157" s="1">
        <f t="shared" si="55"/>
        <v>5.931034482758621</v>
      </c>
      <c r="M1157">
        <v>7.3779069767441801</v>
      </c>
      <c r="N1157">
        <v>3.5581395348837201</v>
      </c>
      <c r="O1157">
        <v>0.62790697674418605</v>
      </c>
      <c r="P1157">
        <v>0.33015267175572499</v>
      </c>
      <c r="Q1157">
        <v>0.70652174000000001</v>
      </c>
      <c r="U1157">
        <v>4.1337209302325499</v>
      </c>
      <c r="V1157">
        <v>3.6091109009676199</v>
      </c>
      <c r="X1157">
        <v>3.6281067132949798</v>
      </c>
    </row>
    <row r="1158" spans="1:24" x14ac:dyDescent="0.45">
      <c r="A1158">
        <v>1993</v>
      </c>
      <c r="B1158" t="s">
        <v>258</v>
      </c>
      <c r="C1158" t="s">
        <v>75</v>
      </c>
      <c r="D1158">
        <v>18</v>
      </c>
      <c r="E1158">
        <v>8</v>
      </c>
      <c r="F1158">
        <v>0</v>
      </c>
      <c r="G1158">
        <v>34</v>
      </c>
      <c r="H1158">
        <v>34</v>
      </c>
      <c r="I1158">
        <f t="shared" si="56"/>
        <v>26</v>
      </c>
      <c r="J1158" s="2">
        <f t="shared" si="57"/>
        <v>0.76470588235294112</v>
      </c>
      <c r="K1158">
        <v>238.2</v>
      </c>
      <c r="L1158" s="1">
        <f t="shared" si="55"/>
        <v>7.0058823529411764</v>
      </c>
      <c r="M1158">
        <v>7.0139667793984302</v>
      </c>
      <c r="N1158">
        <v>3.0544694039315701</v>
      </c>
      <c r="O1158">
        <v>0.30167599051175997</v>
      </c>
      <c r="P1158">
        <v>0.25849335302806498</v>
      </c>
      <c r="Q1158">
        <v>0.75256107000000005</v>
      </c>
      <c r="U1158">
        <v>2.5642459193499598</v>
      </c>
      <c r="V1158">
        <v>2.8961689462212599</v>
      </c>
      <c r="X1158">
        <v>6.8090224266052202</v>
      </c>
    </row>
    <row r="1159" spans="1:24" x14ac:dyDescent="0.45">
      <c r="A1159">
        <v>1993</v>
      </c>
      <c r="B1159" t="s">
        <v>24</v>
      </c>
      <c r="C1159" t="s">
        <v>121</v>
      </c>
      <c r="D1159">
        <v>19</v>
      </c>
      <c r="E1159">
        <v>8</v>
      </c>
      <c r="F1159">
        <v>0</v>
      </c>
      <c r="G1159">
        <v>34</v>
      </c>
      <c r="H1159">
        <v>34</v>
      </c>
      <c r="I1159">
        <f t="shared" si="56"/>
        <v>27</v>
      </c>
      <c r="J1159" s="2">
        <f t="shared" si="57"/>
        <v>0.79411764705882348</v>
      </c>
      <c r="K1159">
        <v>254</v>
      </c>
      <c r="L1159" s="1">
        <f t="shared" si="55"/>
        <v>7.4705882352941178</v>
      </c>
      <c r="M1159">
        <v>10.771654190403099</v>
      </c>
      <c r="N1159">
        <v>3.47244115348522</v>
      </c>
      <c r="O1159">
        <v>0.77952760588443804</v>
      </c>
      <c r="P1159">
        <v>0.271356783919598</v>
      </c>
      <c r="Q1159">
        <v>0.75224550999999995</v>
      </c>
      <c r="U1159">
        <v>3.25984271551674</v>
      </c>
      <c r="V1159">
        <v>3.0670878833103998</v>
      </c>
      <c r="X1159">
        <v>6.8951058387756303</v>
      </c>
    </row>
    <row r="1160" spans="1:24" x14ac:dyDescent="0.45">
      <c r="A1160">
        <v>1993</v>
      </c>
      <c r="B1160" t="s">
        <v>404</v>
      </c>
      <c r="C1160" t="s">
        <v>29</v>
      </c>
      <c r="D1160">
        <v>10</v>
      </c>
      <c r="E1160">
        <v>15</v>
      </c>
      <c r="F1160">
        <v>0</v>
      </c>
      <c r="G1160">
        <v>32</v>
      </c>
      <c r="H1160">
        <v>32</v>
      </c>
      <c r="I1160">
        <f t="shared" si="56"/>
        <v>25</v>
      </c>
      <c r="J1160" s="2">
        <f t="shared" si="57"/>
        <v>0.78125</v>
      </c>
      <c r="K1160">
        <v>207.2</v>
      </c>
      <c r="L1160" s="1">
        <f t="shared" si="55"/>
        <v>6.4749999999999996</v>
      </c>
      <c r="M1160">
        <v>4.8105937826583602</v>
      </c>
      <c r="N1160">
        <v>3.2070625217722402</v>
      </c>
      <c r="O1160">
        <v>0.650080240899779</v>
      </c>
      <c r="P1160">
        <v>0.28254437869822402</v>
      </c>
      <c r="Q1160">
        <v>0.70300752</v>
      </c>
      <c r="U1160">
        <v>4.03049749357863</v>
      </c>
      <c r="V1160">
        <v>4.0284761065395003</v>
      </c>
      <c r="X1160">
        <v>2.82229328155517</v>
      </c>
    </row>
    <row r="1161" spans="1:24" x14ac:dyDescent="0.45">
      <c r="A1161">
        <v>1993</v>
      </c>
      <c r="B1161" t="s">
        <v>295</v>
      </c>
      <c r="C1161" t="s">
        <v>86</v>
      </c>
      <c r="D1161">
        <v>12</v>
      </c>
      <c r="E1161">
        <v>11</v>
      </c>
      <c r="F1161">
        <v>0</v>
      </c>
      <c r="G1161">
        <v>30</v>
      </c>
      <c r="H1161">
        <v>30</v>
      </c>
      <c r="I1161">
        <f t="shared" si="56"/>
        <v>23</v>
      </c>
      <c r="J1161" s="2">
        <f t="shared" si="57"/>
        <v>0.76666666666666672</v>
      </c>
      <c r="K1161">
        <v>189</v>
      </c>
      <c r="L1161" s="1">
        <f t="shared" si="55"/>
        <v>6.3</v>
      </c>
      <c r="M1161">
        <v>5.5714281216230299</v>
      </c>
      <c r="N1161">
        <v>2.9999997577970099</v>
      </c>
      <c r="O1161">
        <v>1.04761896304022</v>
      </c>
      <c r="P1161">
        <v>0.29725363489499101</v>
      </c>
      <c r="Q1161">
        <v>0.71601941999999996</v>
      </c>
      <c r="U1161">
        <v>3.9999996770626902</v>
      </c>
      <c r="V1161">
        <v>4.4063370246088498</v>
      </c>
      <c r="X1161">
        <v>1.9740836620330799</v>
      </c>
    </row>
    <row r="1162" spans="1:24" x14ac:dyDescent="0.45">
      <c r="A1162">
        <v>1993</v>
      </c>
      <c r="B1162" t="s">
        <v>175</v>
      </c>
      <c r="C1162" t="s">
        <v>67</v>
      </c>
      <c r="D1162">
        <v>16</v>
      </c>
      <c r="E1162">
        <v>7</v>
      </c>
      <c r="F1162">
        <v>0</v>
      </c>
      <c r="G1162">
        <v>34</v>
      </c>
      <c r="H1162">
        <v>34</v>
      </c>
      <c r="I1162">
        <f t="shared" si="56"/>
        <v>23</v>
      </c>
      <c r="J1162" s="2">
        <f t="shared" si="57"/>
        <v>0.67647058823529416</v>
      </c>
      <c r="K1162">
        <v>235.1</v>
      </c>
      <c r="L1162" s="1">
        <f t="shared" si="55"/>
        <v>6.9147058823529406</v>
      </c>
      <c r="M1162">
        <v>7.1133146013322399</v>
      </c>
      <c r="N1162">
        <v>2.17988673266633</v>
      </c>
      <c r="O1162">
        <v>0.87960341844431</v>
      </c>
      <c r="P1162">
        <v>0.29634831460674099</v>
      </c>
      <c r="Q1162">
        <v>0.68873667999999999</v>
      </c>
      <c r="U1162">
        <v>4.0155808233327202</v>
      </c>
      <c r="V1162">
        <v>3.4557698275195299</v>
      </c>
      <c r="X1162">
        <v>4.5353617668151802</v>
      </c>
    </row>
    <row r="1163" spans="1:24" x14ac:dyDescent="0.45">
      <c r="A1163">
        <v>1993</v>
      </c>
      <c r="B1163" t="s">
        <v>333</v>
      </c>
      <c r="C1163" t="s">
        <v>44</v>
      </c>
      <c r="D1163">
        <v>11</v>
      </c>
      <c r="E1163">
        <v>12</v>
      </c>
      <c r="F1163">
        <v>0</v>
      </c>
      <c r="G1163">
        <v>28</v>
      </c>
      <c r="H1163">
        <v>28</v>
      </c>
      <c r="I1163">
        <f t="shared" si="56"/>
        <v>23</v>
      </c>
      <c r="J1163" s="2">
        <f t="shared" si="57"/>
        <v>0.8214285714285714</v>
      </c>
      <c r="K1163">
        <v>171.2</v>
      </c>
      <c r="L1163" s="1">
        <f t="shared" si="55"/>
        <v>6.1142857142857139</v>
      </c>
      <c r="M1163">
        <v>4.8233008279655696</v>
      </c>
      <c r="N1163">
        <v>3.6174756209741799</v>
      </c>
      <c r="O1163">
        <v>0.57669901203936202</v>
      </c>
      <c r="P1163">
        <v>0.32040472175379398</v>
      </c>
      <c r="Q1163">
        <v>0.64829192999999996</v>
      </c>
      <c r="U1163">
        <v>4.9281551937909098</v>
      </c>
      <c r="V1163">
        <v>4.0077651666239698</v>
      </c>
      <c r="X1163">
        <v>2.8859107494354199</v>
      </c>
    </row>
    <row r="1164" spans="1:24" x14ac:dyDescent="0.45">
      <c r="A1164">
        <v>1993</v>
      </c>
      <c r="B1164" t="s">
        <v>389</v>
      </c>
      <c r="C1164" t="s">
        <v>49</v>
      </c>
      <c r="D1164">
        <v>12</v>
      </c>
      <c r="E1164">
        <v>13</v>
      </c>
      <c r="F1164">
        <v>0</v>
      </c>
      <c r="G1164">
        <v>30</v>
      </c>
      <c r="H1164">
        <v>30</v>
      </c>
      <c r="I1164">
        <f t="shared" si="56"/>
        <v>25</v>
      </c>
      <c r="J1164" s="2">
        <f t="shared" si="57"/>
        <v>0.83333333333333337</v>
      </c>
      <c r="K1164">
        <v>187.1</v>
      </c>
      <c r="L1164" s="1">
        <f t="shared" si="55"/>
        <v>6.2366666666666664</v>
      </c>
      <c r="M1164">
        <v>5.81316741761903</v>
      </c>
      <c r="N1164">
        <v>1.9217082372294301</v>
      </c>
      <c r="O1164">
        <v>1.15302494233765</v>
      </c>
      <c r="P1164">
        <v>0.30434782608695599</v>
      </c>
      <c r="Q1164">
        <v>0.70780399000000005</v>
      </c>
      <c r="U1164">
        <v>4.22775812190475</v>
      </c>
      <c r="V1164">
        <v>4.0185968593922903</v>
      </c>
      <c r="X1164">
        <v>1.9195847511291499</v>
      </c>
    </row>
    <row r="1165" spans="1:24" x14ac:dyDescent="0.45">
      <c r="A1165">
        <v>1993</v>
      </c>
      <c r="B1165" t="s">
        <v>143</v>
      </c>
      <c r="C1165" t="s">
        <v>128</v>
      </c>
      <c r="D1165">
        <v>22</v>
      </c>
      <c r="E1165">
        <v>6</v>
      </c>
      <c r="F1165">
        <v>0</v>
      </c>
      <c r="G1165">
        <v>36</v>
      </c>
      <c r="H1165">
        <v>36</v>
      </c>
      <c r="I1165">
        <f t="shared" si="56"/>
        <v>28</v>
      </c>
      <c r="J1165" s="2">
        <f t="shared" si="57"/>
        <v>0.77777777777777779</v>
      </c>
      <c r="K1165">
        <v>239.1</v>
      </c>
      <c r="L1165" s="1">
        <f t="shared" si="55"/>
        <v>6.6416666666666666</v>
      </c>
      <c r="M1165">
        <v>4.5125349148409697</v>
      </c>
      <c r="N1165">
        <v>3.3844011861307202</v>
      </c>
      <c r="O1165">
        <v>0.60167132197879603</v>
      </c>
      <c r="P1165">
        <v>0.27989821882951599</v>
      </c>
      <c r="Q1165">
        <v>0.77552356</v>
      </c>
      <c r="U1165">
        <v>3.19637889801235</v>
      </c>
      <c r="V1165">
        <v>4.0078463500083696</v>
      </c>
      <c r="X1165">
        <v>3.3292813301086399</v>
      </c>
    </row>
    <row r="1166" spans="1:24" x14ac:dyDescent="0.45">
      <c r="A1166">
        <v>1993</v>
      </c>
      <c r="B1166" t="s">
        <v>390</v>
      </c>
      <c r="C1166" t="s">
        <v>108</v>
      </c>
      <c r="D1166">
        <v>11</v>
      </c>
      <c r="E1166">
        <v>12</v>
      </c>
      <c r="F1166">
        <v>0</v>
      </c>
      <c r="G1166">
        <v>32</v>
      </c>
      <c r="H1166">
        <v>32</v>
      </c>
      <c r="I1166">
        <f t="shared" si="56"/>
        <v>23</v>
      </c>
      <c r="J1166" s="2">
        <f t="shared" si="57"/>
        <v>0.71875</v>
      </c>
      <c r="K1166">
        <v>191</v>
      </c>
      <c r="L1166" s="1">
        <f t="shared" si="55"/>
        <v>5.96875</v>
      </c>
      <c r="M1166">
        <v>5.0890052356020901</v>
      </c>
      <c r="N1166">
        <v>3.1099476439790501</v>
      </c>
      <c r="O1166">
        <v>0.84816753926701505</v>
      </c>
      <c r="P1166">
        <v>0.29857819905213201</v>
      </c>
      <c r="Q1166">
        <v>0.67524116000000001</v>
      </c>
      <c r="U1166">
        <v>4.6649214659685798</v>
      </c>
      <c r="V1166">
        <v>4.1349445797385904</v>
      </c>
      <c r="X1166">
        <v>2.1592106819152801</v>
      </c>
    </row>
    <row r="1167" spans="1:24" x14ac:dyDescent="0.45">
      <c r="A1167">
        <v>1993</v>
      </c>
      <c r="B1167" t="s">
        <v>26</v>
      </c>
      <c r="C1167" t="s">
        <v>128</v>
      </c>
      <c r="D1167">
        <v>20</v>
      </c>
      <c r="E1167">
        <v>10</v>
      </c>
      <c r="F1167">
        <v>0</v>
      </c>
      <c r="G1167">
        <v>36</v>
      </c>
      <c r="H1167">
        <v>36</v>
      </c>
      <c r="I1167">
        <f t="shared" si="56"/>
        <v>30</v>
      </c>
      <c r="J1167" s="2">
        <f t="shared" si="57"/>
        <v>0.83333333333333337</v>
      </c>
      <c r="K1167">
        <v>267</v>
      </c>
      <c r="L1167" s="1">
        <f t="shared" si="55"/>
        <v>7.416666666666667</v>
      </c>
      <c r="M1167">
        <v>6.6404494382022401</v>
      </c>
      <c r="N1167">
        <v>1.7528089887640399</v>
      </c>
      <c r="O1167">
        <v>0.47191011235954999</v>
      </c>
      <c r="P1167">
        <v>0.26918238993710603</v>
      </c>
      <c r="Q1167">
        <v>0.75450450000000002</v>
      </c>
      <c r="U1167">
        <v>2.3595505617977501</v>
      </c>
      <c r="V1167">
        <v>2.84602562372157</v>
      </c>
      <c r="X1167">
        <v>7.5182023048400799</v>
      </c>
    </row>
    <row r="1168" spans="1:24" x14ac:dyDescent="0.45">
      <c r="A1168">
        <v>1993</v>
      </c>
      <c r="B1168" t="s">
        <v>144</v>
      </c>
      <c r="C1168" t="s">
        <v>128</v>
      </c>
      <c r="D1168">
        <v>15</v>
      </c>
      <c r="E1168">
        <v>11</v>
      </c>
      <c r="F1168">
        <v>0</v>
      </c>
      <c r="G1168">
        <v>35</v>
      </c>
      <c r="H1168">
        <v>35</v>
      </c>
      <c r="I1168">
        <f t="shared" si="56"/>
        <v>26</v>
      </c>
      <c r="J1168" s="2">
        <f t="shared" si="57"/>
        <v>0.74285714285714288</v>
      </c>
      <c r="K1168">
        <v>243.2</v>
      </c>
      <c r="L1168" s="1">
        <f t="shared" si="55"/>
        <v>6.9485714285714284</v>
      </c>
      <c r="M1168">
        <v>7.6826258975235602</v>
      </c>
      <c r="N1168">
        <v>3.6935701430401702</v>
      </c>
      <c r="O1168">
        <v>0.84952113289924003</v>
      </c>
      <c r="P1168">
        <v>0.26772793053545502</v>
      </c>
      <c r="Q1168">
        <v>0.74520936999999998</v>
      </c>
      <c r="U1168">
        <v>3.6196987401793699</v>
      </c>
      <c r="V1168">
        <v>3.81324505304549</v>
      </c>
      <c r="X1168">
        <v>3.9344406127929599</v>
      </c>
    </row>
    <row r="1169" spans="1:24" x14ac:dyDescent="0.45">
      <c r="A1169">
        <v>1993</v>
      </c>
      <c r="B1169" t="s">
        <v>316</v>
      </c>
      <c r="C1169" t="s">
        <v>115</v>
      </c>
      <c r="D1169">
        <v>8</v>
      </c>
      <c r="E1169">
        <v>19</v>
      </c>
      <c r="F1169">
        <v>0</v>
      </c>
      <c r="G1169">
        <v>34</v>
      </c>
      <c r="H1169">
        <v>34</v>
      </c>
      <c r="I1169">
        <f t="shared" si="56"/>
        <v>27</v>
      </c>
      <c r="J1169" s="2">
        <f t="shared" si="57"/>
        <v>0.79411764705882348</v>
      </c>
      <c r="K1169">
        <v>218.2</v>
      </c>
      <c r="L1169" s="1">
        <f t="shared" si="55"/>
        <v>6.4176470588235288</v>
      </c>
      <c r="M1169">
        <v>4.7743904660104102</v>
      </c>
      <c r="N1169">
        <v>2.9222562335063702</v>
      </c>
      <c r="O1169">
        <v>0.69969515450152597</v>
      </c>
      <c r="P1169">
        <v>0.32677165354330701</v>
      </c>
      <c r="Q1169">
        <v>0.64665841999999996</v>
      </c>
      <c r="U1169">
        <v>5.1859758510113103</v>
      </c>
      <c r="V1169">
        <v>4.0493233802132798</v>
      </c>
      <c r="X1169">
        <v>3.3360886573791499</v>
      </c>
    </row>
    <row r="1170" spans="1:24" x14ac:dyDescent="0.45">
      <c r="A1170">
        <v>1993</v>
      </c>
      <c r="B1170" t="s">
        <v>296</v>
      </c>
      <c r="C1170" t="s">
        <v>44</v>
      </c>
      <c r="D1170">
        <v>19</v>
      </c>
      <c r="E1170">
        <v>8</v>
      </c>
      <c r="F1170">
        <v>0</v>
      </c>
      <c r="G1170">
        <v>32</v>
      </c>
      <c r="H1170">
        <v>32</v>
      </c>
      <c r="I1170">
        <f t="shared" si="56"/>
        <v>27</v>
      </c>
      <c r="J1170" s="2">
        <f t="shared" si="57"/>
        <v>0.84375</v>
      </c>
      <c r="K1170">
        <v>208.2</v>
      </c>
      <c r="L1170" s="1">
        <f t="shared" si="55"/>
        <v>6.5062499999999996</v>
      </c>
      <c r="M1170">
        <v>5.0463261246032696</v>
      </c>
      <c r="N1170">
        <v>2.8897764987044399</v>
      </c>
      <c r="O1170">
        <v>1.16453679798537</v>
      </c>
      <c r="P1170">
        <v>0.26934523809523803</v>
      </c>
      <c r="Q1170">
        <v>0.74529075</v>
      </c>
      <c r="U1170">
        <v>3.8817893266179002</v>
      </c>
      <c r="V1170">
        <v>4.6129484392769697</v>
      </c>
      <c r="X1170">
        <v>2.1376669406890798</v>
      </c>
    </row>
    <row r="1171" spans="1:24" x14ac:dyDescent="0.45">
      <c r="A1171">
        <v>1993</v>
      </c>
      <c r="B1171" t="s">
        <v>241</v>
      </c>
      <c r="C1171" t="s">
        <v>65</v>
      </c>
      <c r="D1171">
        <v>22</v>
      </c>
      <c r="E1171">
        <v>7</v>
      </c>
      <c r="F1171">
        <v>0</v>
      </c>
      <c r="G1171">
        <v>34</v>
      </c>
      <c r="H1171">
        <v>34</v>
      </c>
      <c r="I1171">
        <f t="shared" si="56"/>
        <v>29</v>
      </c>
      <c r="J1171" s="2">
        <f t="shared" si="57"/>
        <v>0.8529411764705882</v>
      </c>
      <c r="K1171">
        <v>231.2</v>
      </c>
      <c r="L1171" s="1">
        <f t="shared" si="55"/>
        <v>6.8</v>
      </c>
      <c r="M1171">
        <v>5.6330937725300396</v>
      </c>
      <c r="N1171">
        <v>1.5539569027669</v>
      </c>
      <c r="O1171">
        <v>0.69928060624510802</v>
      </c>
      <c r="P1171">
        <v>0.28296703296703202</v>
      </c>
      <c r="Q1171">
        <v>0.70056045</v>
      </c>
      <c r="U1171">
        <v>3.6517987215022298</v>
      </c>
      <c r="V1171">
        <v>3.4070527754564899</v>
      </c>
      <c r="X1171">
        <v>4.5313687324523899</v>
      </c>
    </row>
    <row r="1172" spans="1:24" x14ac:dyDescent="0.45">
      <c r="A1172">
        <v>1993</v>
      </c>
      <c r="B1172" t="s">
        <v>405</v>
      </c>
      <c r="C1172" t="s">
        <v>71</v>
      </c>
      <c r="D1172">
        <v>14</v>
      </c>
      <c r="E1172">
        <v>9</v>
      </c>
      <c r="F1172">
        <v>0</v>
      </c>
      <c r="G1172">
        <v>36</v>
      </c>
      <c r="H1172">
        <v>36</v>
      </c>
      <c r="I1172">
        <f t="shared" si="56"/>
        <v>23</v>
      </c>
      <c r="J1172" s="2">
        <f t="shared" si="57"/>
        <v>0.63888888888888884</v>
      </c>
      <c r="K1172">
        <v>257.10000000000002</v>
      </c>
      <c r="L1172" s="1">
        <f t="shared" si="55"/>
        <v>7.1416666666666675</v>
      </c>
      <c r="M1172">
        <v>7.9391188571467799</v>
      </c>
      <c r="N1172">
        <v>2.1683936966656399</v>
      </c>
      <c r="O1172">
        <v>0.66450774575237403</v>
      </c>
      <c r="P1172">
        <v>0.27677329624478397</v>
      </c>
      <c r="Q1172">
        <v>0.80657791999999995</v>
      </c>
      <c r="U1172">
        <v>2.4831605236009699</v>
      </c>
      <c r="V1172">
        <v>2.9300575679636802</v>
      </c>
      <c r="X1172">
        <v>7.0745596885681099</v>
      </c>
    </row>
    <row r="1173" spans="1:24" x14ac:dyDescent="0.45">
      <c r="A1173">
        <v>1993</v>
      </c>
      <c r="B1173" t="s">
        <v>263</v>
      </c>
      <c r="C1173" t="s">
        <v>371</v>
      </c>
      <c r="D1173">
        <v>16</v>
      </c>
      <c r="E1173">
        <v>14</v>
      </c>
      <c r="F1173">
        <v>0</v>
      </c>
      <c r="G1173">
        <v>35</v>
      </c>
      <c r="H1173">
        <v>35</v>
      </c>
      <c r="I1173">
        <f t="shared" si="56"/>
        <v>30</v>
      </c>
      <c r="J1173" s="2">
        <f t="shared" si="57"/>
        <v>0.8571428571428571</v>
      </c>
      <c r="K1173">
        <v>251.1</v>
      </c>
      <c r="L1173" s="1">
        <f t="shared" si="55"/>
        <v>7.1742857142857144</v>
      </c>
      <c r="M1173">
        <v>6.6962866076620999</v>
      </c>
      <c r="N1173">
        <v>2.9363395819694702</v>
      </c>
      <c r="O1173">
        <v>0.78779842443083503</v>
      </c>
      <c r="P1173">
        <v>0.28776041666666602</v>
      </c>
      <c r="Q1173">
        <v>0.74283811</v>
      </c>
      <c r="U1173">
        <v>3.1511936977233401</v>
      </c>
      <c r="V1173">
        <v>3.6886129872605902</v>
      </c>
      <c r="X1173">
        <v>5.1249756813049299</v>
      </c>
    </row>
    <row r="1174" spans="1:24" x14ac:dyDescent="0.45">
      <c r="A1174">
        <v>1993</v>
      </c>
      <c r="B1174" t="s">
        <v>250</v>
      </c>
      <c r="C1174" t="s">
        <v>31</v>
      </c>
      <c r="D1174">
        <v>15</v>
      </c>
      <c r="E1174">
        <v>12</v>
      </c>
      <c r="F1174">
        <v>0</v>
      </c>
      <c r="G1174">
        <v>34</v>
      </c>
      <c r="H1174">
        <v>34</v>
      </c>
      <c r="I1174">
        <f t="shared" si="56"/>
        <v>27</v>
      </c>
      <c r="J1174" s="2">
        <f t="shared" si="57"/>
        <v>0.79411764705882348</v>
      </c>
      <c r="K1174">
        <v>233</v>
      </c>
      <c r="L1174" s="1">
        <f t="shared" si="55"/>
        <v>6.8529411764705879</v>
      </c>
      <c r="M1174">
        <v>5.4849785407725298</v>
      </c>
      <c r="N1174">
        <v>2.8583690987124402</v>
      </c>
      <c r="O1174">
        <v>0.54077253218884103</v>
      </c>
      <c r="P1174">
        <v>0.28306878306878303</v>
      </c>
      <c r="Q1174">
        <v>0.71284464999999997</v>
      </c>
      <c r="U1174">
        <v>3.59227467811158</v>
      </c>
      <c r="V1174">
        <v>3.69650222753762</v>
      </c>
      <c r="X1174">
        <v>4.4305934906005797</v>
      </c>
    </row>
    <row r="1175" spans="1:24" x14ac:dyDescent="0.45">
      <c r="A1175">
        <v>1993</v>
      </c>
      <c r="B1175" t="s">
        <v>352</v>
      </c>
      <c r="C1175" t="s">
        <v>67</v>
      </c>
      <c r="D1175">
        <v>12</v>
      </c>
      <c r="E1175">
        <v>9</v>
      </c>
      <c r="F1175">
        <v>0</v>
      </c>
      <c r="G1175">
        <v>28</v>
      </c>
      <c r="H1175">
        <v>28</v>
      </c>
      <c r="I1175">
        <f t="shared" si="56"/>
        <v>21</v>
      </c>
      <c r="J1175" s="2">
        <f t="shared" si="57"/>
        <v>0.75</v>
      </c>
      <c r="K1175">
        <v>190.1</v>
      </c>
      <c r="L1175" s="1">
        <f t="shared" si="55"/>
        <v>6.7892857142857137</v>
      </c>
      <c r="M1175">
        <v>5.48511398195481</v>
      </c>
      <c r="N1175">
        <v>1.8914186144671701</v>
      </c>
      <c r="O1175">
        <v>0.94570930723358804</v>
      </c>
      <c r="P1175">
        <v>0.25870646766169098</v>
      </c>
      <c r="Q1175">
        <v>0.72774868999999998</v>
      </c>
      <c r="U1175">
        <v>3.2626971099558699</v>
      </c>
      <c r="V1175">
        <v>3.81321639463137</v>
      </c>
      <c r="X1175">
        <v>2.8507788181304901</v>
      </c>
    </row>
    <row r="1176" spans="1:24" x14ac:dyDescent="0.45">
      <c r="A1176">
        <v>1993</v>
      </c>
      <c r="B1176" t="s">
        <v>206</v>
      </c>
      <c r="C1176" t="s">
        <v>35</v>
      </c>
      <c r="D1176">
        <v>11</v>
      </c>
      <c r="E1176">
        <v>14</v>
      </c>
      <c r="F1176">
        <v>0</v>
      </c>
      <c r="G1176">
        <v>29</v>
      </c>
      <c r="H1176">
        <v>29</v>
      </c>
      <c r="I1176">
        <f t="shared" si="56"/>
        <v>25</v>
      </c>
      <c r="J1176" s="2">
        <f t="shared" si="57"/>
        <v>0.86206896551724133</v>
      </c>
      <c r="K1176">
        <v>191.2</v>
      </c>
      <c r="L1176" s="1">
        <f t="shared" si="55"/>
        <v>6.5931034482758619</v>
      </c>
      <c r="M1176">
        <v>7.51304327888705</v>
      </c>
      <c r="N1176">
        <v>3.14608687303395</v>
      </c>
      <c r="O1176">
        <v>0.79826084838174904</v>
      </c>
      <c r="P1176">
        <v>0.28571428571428498</v>
      </c>
      <c r="Q1176">
        <v>0.67190227000000002</v>
      </c>
      <c r="U1176">
        <v>4.4608694468391796</v>
      </c>
      <c r="V1176">
        <v>3.6926955284955101</v>
      </c>
      <c r="X1176">
        <v>3.7175755500793399</v>
      </c>
    </row>
    <row r="1177" spans="1:24" x14ac:dyDescent="0.45">
      <c r="A1177">
        <v>1993</v>
      </c>
      <c r="B1177" t="s">
        <v>61</v>
      </c>
      <c r="C1177" t="s">
        <v>95</v>
      </c>
      <c r="D1177">
        <v>14</v>
      </c>
      <c r="E1177">
        <v>6</v>
      </c>
      <c r="F1177">
        <v>0</v>
      </c>
      <c r="G1177">
        <v>25</v>
      </c>
      <c r="H1177">
        <v>25</v>
      </c>
      <c r="I1177">
        <f t="shared" si="56"/>
        <v>20</v>
      </c>
      <c r="J1177" s="2">
        <f t="shared" si="57"/>
        <v>0.8</v>
      </c>
      <c r="K1177">
        <v>167.2</v>
      </c>
      <c r="L1177" s="1">
        <f t="shared" si="55"/>
        <v>6.6879999999999997</v>
      </c>
      <c r="M1177">
        <v>6.2803179009342998</v>
      </c>
      <c r="N1177">
        <v>2.3618289541975099</v>
      </c>
      <c r="O1177">
        <v>1.07355861554432</v>
      </c>
      <c r="P1177">
        <v>0.280943025540275</v>
      </c>
      <c r="Q1177">
        <v>0.69230769000000003</v>
      </c>
      <c r="U1177">
        <v>4.4552682545089404</v>
      </c>
      <c r="V1177">
        <v>3.9843715477437498</v>
      </c>
      <c r="X1177">
        <v>2.8149311542510902</v>
      </c>
    </row>
    <row r="1178" spans="1:24" x14ac:dyDescent="0.45">
      <c r="A1178">
        <v>1993</v>
      </c>
      <c r="B1178" t="s">
        <v>207</v>
      </c>
      <c r="C1178" t="s">
        <v>79</v>
      </c>
      <c r="D1178">
        <v>11</v>
      </c>
      <c r="E1178">
        <v>9</v>
      </c>
      <c r="F1178">
        <v>0</v>
      </c>
      <c r="G1178">
        <v>30</v>
      </c>
      <c r="H1178">
        <v>30</v>
      </c>
      <c r="I1178">
        <f t="shared" si="56"/>
        <v>20</v>
      </c>
      <c r="J1178" s="2">
        <f t="shared" si="57"/>
        <v>0.66666666666666663</v>
      </c>
      <c r="K1178">
        <v>183.2</v>
      </c>
      <c r="L1178" s="1">
        <f t="shared" si="55"/>
        <v>6.1066666666666665</v>
      </c>
      <c r="M1178">
        <v>6.6642466394041104</v>
      </c>
      <c r="N1178">
        <v>2.05807616805127</v>
      </c>
      <c r="O1178">
        <v>1.22504533812575</v>
      </c>
      <c r="P1178">
        <v>0.276173285198555</v>
      </c>
      <c r="Q1178">
        <v>0.70833332999999998</v>
      </c>
      <c r="U1178">
        <v>4.1651541496275701</v>
      </c>
      <c r="V1178">
        <v>4.0772769105449704</v>
      </c>
      <c r="X1178">
        <v>3.05699467658996</v>
      </c>
    </row>
    <row r="1179" spans="1:24" x14ac:dyDescent="0.45">
      <c r="A1179">
        <v>1993</v>
      </c>
      <c r="B1179" t="s">
        <v>269</v>
      </c>
      <c r="C1179" t="s">
        <v>33</v>
      </c>
      <c r="D1179">
        <v>14</v>
      </c>
      <c r="E1179">
        <v>9</v>
      </c>
      <c r="F1179">
        <v>0</v>
      </c>
      <c r="G1179">
        <v>31</v>
      </c>
      <c r="H1179">
        <v>31</v>
      </c>
      <c r="I1179">
        <f t="shared" si="56"/>
        <v>23</v>
      </c>
      <c r="J1179" s="2">
        <f t="shared" si="57"/>
        <v>0.74193548387096775</v>
      </c>
      <c r="K1179">
        <v>186.1</v>
      </c>
      <c r="L1179" s="1">
        <f t="shared" si="55"/>
        <v>6.0032258064516126</v>
      </c>
      <c r="M1179">
        <v>5.8926661174593802</v>
      </c>
      <c r="N1179">
        <v>3.2844368523544101</v>
      </c>
      <c r="O1179">
        <v>0.67620758724943697</v>
      </c>
      <c r="P1179">
        <v>0.26584507042253502</v>
      </c>
      <c r="Q1179">
        <v>0.72344322000000005</v>
      </c>
      <c r="U1179">
        <v>3.5742401040327398</v>
      </c>
      <c r="V1179">
        <v>3.8309238417201801</v>
      </c>
      <c r="X1179">
        <v>2.5555648803710902</v>
      </c>
    </row>
    <row r="1180" spans="1:24" x14ac:dyDescent="0.45">
      <c r="A1180">
        <v>1993</v>
      </c>
      <c r="B1180" t="s">
        <v>406</v>
      </c>
      <c r="C1180" t="s">
        <v>88</v>
      </c>
      <c r="D1180">
        <v>10</v>
      </c>
      <c r="E1180">
        <v>12</v>
      </c>
      <c r="F1180">
        <v>0</v>
      </c>
      <c r="G1180">
        <v>33</v>
      </c>
      <c r="H1180">
        <v>33</v>
      </c>
      <c r="I1180">
        <f t="shared" si="56"/>
        <v>22</v>
      </c>
      <c r="J1180" s="2">
        <f t="shared" si="57"/>
        <v>0.66666666666666663</v>
      </c>
      <c r="K1180">
        <v>207.2</v>
      </c>
      <c r="L1180" s="1">
        <f t="shared" si="55"/>
        <v>6.2787878787878784</v>
      </c>
      <c r="M1180">
        <v>5.1139649375053304</v>
      </c>
      <c r="N1180">
        <v>2.68699852648585</v>
      </c>
      <c r="O1180">
        <v>0.91011240413230499</v>
      </c>
      <c r="P1180">
        <v>0.30713245997088701</v>
      </c>
      <c r="Q1180">
        <v>0.65905743999999999</v>
      </c>
      <c r="U1180">
        <v>4.9406101938610796</v>
      </c>
      <c r="V1180">
        <v>4.1633076502442004</v>
      </c>
      <c r="X1180">
        <v>2.8511929512023899</v>
      </c>
    </row>
    <row r="1181" spans="1:24" x14ac:dyDescent="0.45">
      <c r="A1181">
        <v>1993</v>
      </c>
      <c r="B1181" t="s">
        <v>307</v>
      </c>
      <c r="C1181" t="s">
        <v>73</v>
      </c>
      <c r="D1181">
        <v>15</v>
      </c>
      <c r="E1181">
        <v>15</v>
      </c>
      <c r="F1181">
        <v>0</v>
      </c>
      <c r="G1181">
        <v>34</v>
      </c>
      <c r="H1181">
        <v>34</v>
      </c>
      <c r="I1181">
        <f t="shared" si="56"/>
        <v>30</v>
      </c>
      <c r="J1181" s="2">
        <f t="shared" si="57"/>
        <v>0.88235294117647056</v>
      </c>
      <c r="K1181">
        <v>230.2</v>
      </c>
      <c r="L1181" s="1">
        <f t="shared" si="55"/>
        <v>6.7705882352941176</v>
      </c>
      <c r="M1181">
        <v>6.9841043542455896</v>
      </c>
      <c r="N1181">
        <v>3.3554914774587701</v>
      </c>
      <c r="O1181">
        <v>0.89739888350641595</v>
      </c>
      <c r="P1181">
        <v>0.261834319526627</v>
      </c>
      <c r="Q1181">
        <v>0.69433670000000003</v>
      </c>
      <c r="U1181">
        <v>3.7846822478314102</v>
      </c>
      <c r="V1181">
        <v>3.9030876458334398</v>
      </c>
      <c r="X1181">
        <v>3.5479435920715301</v>
      </c>
    </row>
    <row r="1182" spans="1:24" x14ac:dyDescent="0.45">
      <c r="A1182">
        <v>1993</v>
      </c>
      <c r="B1182" t="s">
        <v>290</v>
      </c>
      <c r="C1182" t="s">
        <v>49</v>
      </c>
      <c r="D1182">
        <v>14</v>
      </c>
      <c r="E1182">
        <v>8</v>
      </c>
      <c r="F1182">
        <v>0</v>
      </c>
      <c r="G1182">
        <v>26</v>
      </c>
      <c r="H1182">
        <v>26</v>
      </c>
      <c r="I1182">
        <f t="shared" si="56"/>
        <v>22</v>
      </c>
      <c r="J1182" s="2">
        <f t="shared" si="57"/>
        <v>0.84615384615384615</v>
      </c>
      <c r="K1182">
        <v>165</v>
      </c>
      <c r="L1182" s="1">
        <f t="shared" si="55"/>
        <v>6.3461538461538458</v>
      </c>
      <c r="M1182">
        <v>7.6363636363636296</v>
      </c>
      <c r="N1182">
        <v>3.5454545454545401</v>
      </c>
      <c r="O1182">
        <v>0.6</v>
      </c>
      <c r="P1182">
        <v>0.28450106157112498</v>
      </c>
      <c r="Q1182">
        <v>0.72996183000000003</v>
      </c>
      <c r="U1182">
        <v>3.6</v>
      </c>
      <c r="V1182">
        <v>3.6125901453422702</v>
      </c>
      <c r="X1182">
        <v>2.49510598182678</v>
      </c>
    </row>
    <row r="1183" spans="1:24" x14ac:dyDescent="0.45">
      <c r="A1183">
        <v>1993</v>
      </c>
      <c r="B1183" t="s">
        <v>353</v>
      </c>
      <c r="C1183" t="s">
        <v>37</v>
      </c>
      <c r="D1183">
        <v>15</v>
      </c>
      <c r="E1183">
        <v>8</v>
      </c>
      <c r="F1183">
        <v>0</v>
      </c>
      <c r="G1183">
        <v>31</v>
      </c>
      <c r="H1183">
        <v>31</v>
      </c>
      <c r="I1183">
        <f t="shared" si="56"/>
        <v>23</v>
      </c>
      <c r="J1183" s="2">
        <f t="shared" si="57"/>
        <v>0.74193548387096775</v>
      </c>
      <c r="K1183">
        <v>207.2</v>
      </c>
      <c r="L1183" s="1">
        <f t="shared" si="55"/>
        <v>6.6838709677419352</v>
      </c>
      <c r="M1183">
        <v>6.7174953290475399</v>
      </c>
      <c r="N1183">
        <v>5.2873189041535502</v>
      </c>
      <c r="O1183">
        <v>0.60674151359139095</v>
      </c>
      <c r="P1183">
        <v>0.26597582037996498</v>
      </c>
      <c r="Q1183">
        <v>0.78947367999999996</v>
      </c>
      <c r="U1183">
        <v>2.9470302088724698</v>
      </c>
      <c r="V1183">
        <v>4.2355386101488204</v>
      </c>
      <c r="X1183">
        <v>2.6895990371704102</v>
      </c>
    </row>
    <row r="1184" spans="1:24" x14ac:dyDescent="0.45">
      <c r="A1184">
        <v>1993</v>
      </c>
      <c r="B1184" t="s">
        <v>78</v>
      </c>
      <c r="C1184" t="s">
        <v>31</v>
      </c>
      <c r="D1184">
        <v>16</v>
      </c>
      <c r="E1184">
        <v>10</v>
      </c>
      <c r="F1184">
        <v>0</v>
      </c>
      <c r="G1184">
        <v>33</v>
      </c>
      <c r="H1184">
        <v>33</v>
      </c>
      <c r="I1184">
        <f t="shared" si="56"/>
        <v>26</v>
      </c>
      <c r="J1184" s="2">
        <f t="shared" si="57"/>
        <v>0.78787878787878785</v>
      </c>
      <c r="K1184">
        <v>206.2</v>
      </c>
      <c r="L1184" s="1">
        <f t="shared" si="55"/>
        <v>6.2484848484848481</v>
      </c>
      <c r="M1184">
        <v>6.0096772714509701</v>
      </c>
      <c r="N1184">
        <v>3.0919354077754999</v>
      </c>
      <c r="O1184">
        <v>0.78387094845012595</v>
      </c>
      <c r="P1184">
        <v>0.29583975346687202</v>
      </c>
      <c r="Q1184">
        <v>0.68129329999999999</v>
      </c>
      <c r="U1184">
        <v>4.1370966723756597</v>
      </c>
      <c r="V1184">
        <v>3.8738315702749899</v>
      </c>
      <c r="X1184">
        <v>3.49940657615661</v>
      </c>
    </row>
    <row r="1185" spans="1:24" x14ac:dyDescent="0.45">
      <c r="A1185">
        <v>1993</v>
      </c>
      <c r="B1185" t="s">
        <v>407</v>
      </c>
      <c r="C1185" t="s">
        <v>115</v>
      </c>
      <c r="D1185">
        <v>11</v>
      </c>
      <c r="E1185">
        <v>12</v>
      </c>
      <c r="F1185">
        <v>0</v>
      </c>
      <c r="G1185">
        <v>30</v>
      </c>
      <c r="H1185">
        <v>30</v>
      </c>
      <c r="I1185">
        <f t="shared" si="56"/>
        <v>23</v>
      </c>
      <c r="J1185" s="2">
        <f t="shared" si="57"/>
        <v>0.76666666666666672</v>
      </c>
      <c r="K1185">
        <v>169.1</v>
      </c>
      <c r="L1185" s="1">
        <f t="shared" si="55"/>
        <v>5.6366666666666667</v>
      </c>
      <c r="M1185">
        <v>7.3346452286700599</v>
      </c>
      <c r="N1185">
        <v>4.1456690422917699</v>
      </c>
      <c r="O1185">
        <v>0.85039364970087605</v>
      </c>
      <c r="P1185">
        <v>0.32079207920792002</v>
      </c>
      <c r="Q1185">
        <v>0.73119188999999996</v>
      </c>
      <c r="U1185">
        <v>3.8267714236539399</v>
      </c>
      <c r="V1185">
        <v>4.02181222594466</v>
      </c>
      <c r="X1185">
        <v>2.6350567340850799</v>
      </c>
    </row>
    <row r="1186" spans="1:24" x14ac:dyDescent="0.45">
      <c r="A1186">
        <v>1993</v>
      </c>
      <c r="B1186" t="s">
        <v>354</v>
      </c>
      <c r="C1186" t="s">
        <v>54</v>
      </c>
      <c r="D1186">
        <v>16</v>
      </c>
      <c r="E1186">
        <v>16</v>
      </c>
      <c r="F1186">
        <v>0</v>
      </c>
      <c r="G1186">
        <v>36</v>
      </c>
      <c r="H1186">
        <v>36</v>
      </c>
      <c r="I1186">
        <f t="shared" si="56"/>
        <v>32</v>
      </c>
      <c r="J1186" s="2">
        <f t="shared" si="57"/>
        <v>0.88888888888888884</v>
      </c>
      <c r="K1186">
        <v>258</v>
      </c>
      <c r="L1186" s="1">
        <f t="shared" si="55"/>
        <v>7.166666666666667</v>
      </c>
      <c r="M1186">
        <v>6.2790697674418601</v>
      </c>
      <c r="N1186">
        <v>3.17441860465116</v>
      </c>
      <c r="O1186">
        <v>1.1162790697674401</v>
      </c>
      <c r="P1186">
        <v>0.258397932816537</v>
      </c>
      <c r="Q1186">
        <v>0.73907009000000001</v>
      </c>
      <c r="U1186">
        <v>4.0116279069767398</v>
      </c>
      <c r="V1186">
        <v>4.3798205893168998</v>
      </c>
      <c r="X1186">
        <v>2.9197628498077299</v>
      </c>
    </row>
    <row r="1187" spans="1:24" x14ac:dyDescent="0.45">
      <c r="A1187">
        <v>1993</v>
      </c>
      <c r="B1187" t="s">
        <v>324</v>
      </c>
      <c r="C1187" t="s">
        <v>75</v>
      </c>
      <c r="D1187">
        <v>11</v>
      </c>
      <c r="E1187">
        <v>14</v>
      </c>
      <c r="F1187">
        <v>0</v>
      </c>
      <c r="G1187">
        <v>34</v>
      </c>
      <c r="H1187">
        <v>34</v>
      </c>
      <c r="I1187">
        <f t="shared" si="56"/>
        <v>25</v>
      </c>
      <c r="J1187" s="2">
        <f t="shared" si="57"/>
        <v>0.73529411764705888</v>
      </c>
      <c r="K1187">
        <v>254</v>
      </c>
      <c r="L1187" s="1">
        <f t="shared" si="55"/>
        <v>7.4705882352941178</v>
      </c>
      <c r="M1187">
        <v>6.7677161288694698</v>
      </c>
      <c r="N1187">
        <v>4.0393698360791603</v>
      </c>
      <c r="O1187">
        <v>0.70866137475072999</v>
      </c>
      <c r="P1187">
        <v>0.25517241379310301</v>
      </c>
      <c r="Q1187">
        <v>0.75415281999999995</v>
      </c>
      <c r="U1187">
        <v>3.3307084613284301</v>
      </c>
      <c r="V1187">
        <v>3.9725996304758602</v>
      </c>
      <c r="X1187">
        <v>3.88545441627502</v>
      </c>
    </row>
    <row r="1188" spans="1:24" x14ac:dyDescent="0.45">
      <c r="A1188">
        <v>1993</v>
      </c>
      <c r="B1188" t="s">
        <v>392</v>
      </c>
      <c r="C1188" t="s">
        <v>128</v>
      </c>
      <c r="D1188">
        <v>18</v>
      </c>
      <c r="E1188">
        <v>6</v>
      </c>
      <c r="F1188">
        <v>0</v>
      </c>
      <c r="G1188">
        <v>35</v>
      </c>
      <c r="H1188">
        <v>35</v>
      </c>
      <c r="I1188">
        <f t="shared" si="56"/>
        <v>24</v>
      </c>
      <c r="J1188" s="2">
        <f t="shared" si="57"/>
        <v>0.68571428571428572</v>
      </c>
      <c r="K1188">
        <v>223.1</v>
      </c>
      <c r="L1188" s="1">
        <f t="shared" si="55"/>
        <v>6.3742857142857146</v>
      </c>
      <c r="M1188">
        <v>5.03731320339313</v>
      </c>
      <c r="N1188">
        <v>1.73283574196723</v>
      </c>
      <c r="O1188">
        <v>0.56417907878003104</v>
      </c>
      <c r="P1188">
        <v>0.28490832157968898</v>
      </c>
      <c r="Q1188">
        <v>0.74352547999999996</v>
      </c>
      <c r="U1188">
        <v>2.9417909107815898</v>
      </c>
      <c r="V1188">
        <v>3.2614820370171702</v>
      </c>
      <c r="X1188">
        <v>5.07627153396606</v>
      </c>
    </row>
    <row r="1189" spans="1:24" x14ac:dyDescent="0.45">
      <c r="A1189">
        <v>1993</v>
      </c>
      <c r="B1189" t="s">
        <v>393</v>
      </c>
      <c r="C1189" t="s">
        <v>62</v>
      </c>
      <c r="D1189">
        <v>11</v>
      </c>
      <c r="E1189">
        <v>14</v>
      </c>
      <c r="F1189">
        <v>0</v>
      </c>
      <c r="G1189">
        <v>32</v>
      </c>
      <c r="H1189">
        <v>32</v>
      </c>
      <c r="I1189">
        <f t="shared" si="56"/>
        <v>25</v>
      </c>
      <c r="J1189" s="2">
        <f t="shared" si="57"/>
        <v>0.78125</v>
      </c>
      <c r="K1189">
        <v>214</v>
      </c>
      <c r="L1189" s="1">
        <f t="shared" si="55"/>
        <v>6.6875</v>
      </c>
      <c r="M1189">
        <v>3.99532681792593</v>
      </c>
      <c r="N1189">
        <v>3.0700932390378202</v>
      </c>
      <c r="O1189">
        <v>0.92523357888811197</v>
      </c>
      <c r="P1189">
        <v>0.27910238429172501</v>
      </c>
      <c r="Q1189">
        <v>0.68369647</v>
      </c>
      <c r="U1189">
        <v>4.3738314638347102</v>
      </c>
      <c r="V1189">
        <v>4.5023663047349398</v>
      </c>
      <c r="X1189">
        <v>2.2922880649566602</v>
      </c>
    </row>
    <row r="1190" spans="1:24" x14ac:dyDescent="0.45">
      <c r="A1190">
        <v>1993</v>
      </c>
      <c r="B1190" t="s">
        <v>408</v>
      </c>
      <c r="C1190" t="s">
        <v>108</v>
      </c>
      <c r="D1190">
        <v>8</v>
      </c>
      <c r="E1190">
        <v>17</v>
      </c>
      <c r="F1190">
        <v>0</v>
      </c>
      <c r="G1190">
        <v>33</v>
      </c>
      <c r="H1190">
        <v>33</v>
      </c>
      <c r="I1190">
        <f t="shared" si="56"/>
        <v>25</v>
      </c>
      <c r="J1190" s="2">
        <f t="shared" si="57"/>
        <v>0.75757575757575757</v>
      </c>
      <c r="K1190">
        <v>192</v>
      </c>
      <c r="L1190" s="1">
        <f t="shared" si="55"/>
        <v>5.8181818181818183</v>
      </c>
      <c r="M1190">
        <v>5.4375</v>
      </c>
      <c r="N1190">
        <v>3.46875</v>
      </c>
      <c r="O1190">
        <v>1.359375</v>
      </c>
      <c r="P1190">
        <v>0.279620853080568</v>
      </c>
      <c r="Q1190">
        <v>0.73863635999999999</v>
      </c>
      <c r="U1190">
        <v>4.59375</v>
      </c>
      <c r="V1190">
        <v>5.0091810544331796</v>
      </c>
      <c r="X1190">
        <v>0.348283171653747</v>
      </c>
    </row>
    <row r="1191" spans="1:24" x14ac:dyDescent="0.45">
      <c r="A1191">
        <v>1993</v>
      </c>
      <c r="B1191" t="s">
        <v>409</v>
      </c>
      <c r="C1191" t="s">
        <v>47</v>
      </c>
      <c r="D1191">
        <v>11</v>
      </c>
      <c r="E1191">
        <v>7</v>
      </c>
      <c r="F1191">
        <v>0</v>
      </c>
      <c r="G1191">
        <v>29</v>
      </c>
      <c r="H1191">
        <v>29</v>
      </c>
      <c r="I1191">
        <f t="shared" si="56"/>
        <v>18</v>
      </c>
      <c r="J1191" s="2">
        <f t="shared" si="57"/>
        <v>0.62068965517241381</v>
      </c>
      <c r="K1191">
        <v>181</v>
      </c>
      <c r="L1191" s="1">
        <f t="shared" si="55"/>
        <v>6.2413793103448274</v>
      </c>
      <c r="M1191">
        <v>4.4751384988132203</v>
      </c>
      <c r="N1191">
        <v>1.4419890718398101</v>
      </c>
      <c r="O1191">
        <v>0.94475146086057005</v>
      </c>
      <c r="P1191">
        <v>0.28476821192052898</v>
      </c>
      <c r="Q1191">
        <v>0.70773931000000001</v>
      </c>
      <c r="U1191">
        <v>3.67955832124643</v>
      </c>
      <c r="V1191">
        <v>3.8889002832067101</v>
      </c>
      <c r="X1191">
        <v>2.4823124408721902</v>
      </c>
    </row>
    <row r="1192" spans="1:24" x14ac:dyDescent="0.45">
      <c r="A1192">
        <v>1993</v>
      </c>
      <c r="B1192" t="s">
        <v>338</v>
      </c>
      <c r="C1192" t="s">
        <v>27</v>
      </c>
      <c r="D1192">
        <v>12</v>
      </c>
      <c r="E1192">
        <v>11</v>
      </c>
      <c r="F1192">
        <v>0</v>
      </c>
      <c r="G1192">
        <v>33</v>
      </c>
      <c r="H1192">
        <v>33</v>
      </c>
      <c r="I1192">
        <f t="shared" si="56"/>
        <v>23</v>
      </c>
      <c r="J1192" s="2">
        <f t="shared" si="57"/>
        <v>0.69696969696969702</v>
      </c>
      <c r="K1192">
        <v>207.2</v>
      </c>
      <c r="L1192" s="1">
        <f t="shared" si="55"/>
        <v>6.2787878787878784</v>
      </c>
      <c r="M1192">
        <v>5.80738455214889</v>
      </c>
      <c r="N1192">
        <v>3.20706311088819</v>
      </c>
      <c r="O1192">
        <v>0.82343512306588795</v>
      </c>
      <c r="P1192">
        <v>0.27623456790123402</v>
      </c>
      <c r="Q1192">
        <v>0.67876875000000003</v>
      </c>
      <c r="U1192">
        <v>4.4638851408308602</v>
      </c>
      <c r="V1192">
        <v>4.07181498829181</v>
      </c>
      <c r="X1192">
        <v>2.94998586177825</v>
      </c>
    </row>
    <row r="1193" spans="1:24" x14ac:dyDescent="0.45">
      <c r="A1193">
        <v>1993</v>
      </c>
      <c r="B1193" t="s">
        <v>394</v>
      </c>
      <c r="C1193" t="s">
        <v>54</v>
      </c>
      <c r="D1193">
        <v>11</v>
      </c>
      <c r="E1193">
        <v>11</v>
      </c>
      <c r="F1193">
        <v>0</v>
      </c>
      <c r="G1193">
        <v>31</v>
      </c>
      <c r="H1193">
        <v>31</v>
      </c>
      <c r="I1193">
        <f t="shared" si="56"/>
        <v>22</v>
      </c>
      <c r="J1193" s="2">
        <f t="shared" si="57"/>
        <v>0.70967741935483875</v>
      </c>
      <c r="K1193">
        <v>201.2</v>
      </c>
      <c r="L1193" s="1">
        <f t="shared" si="55"/>
        <v>6.4903225806451612</v>
      </c>
      <c r="M1193">
        <v>2.81157017702288</v>
      </c>
      <c r="N1193">
        <v>2.81157017702288</v>
      </c>
      <c r="O1193">
        <v>1.2495867453434999</v>
      </c>
      <c r="P1193">
        <v>0.271328671328671</v>
      </c>
      <c r="Q1193">
        <v>0.67375887000000001</v>
      </c>
      <c r="U1193">
        <v>4.9090907852780399</v>
      </c>
      <c r="V1193">
        <v>5.22471130105985</v>
      </c>
      <c r="X1193">
        <v>0.50189971923828103</v>
      </c>
    </row>
    <row r="1194" spans="1:24" x14ac:dyDescent="0.45">
      <c r="A1194">
        <v>1993</v>
      </c>
      <c r="B1194" t="s">
        <v>340</v>
      </c>
      <c r="C1194" t="s">
        <v>33</v>
      </c>
      <c r="D1194">
        <v>8</v>
      </c>
      <c r="E1194">
        <v>10</v>
      </c>
      <c r="F1194">
        <v>0</v>
      </c>
      <c r="G1194">
        <v>32</v>
      </c>
      <c r="H1194">
        <v>32</v>
      </c>
      <c r="I1194">
        <f t="shared" si="56"/>
        <v>18</v>
      </c>
      <c r="J1194" s="2">
        <f t="shared" si="57"/>
        <v>0.5625</v>
      </c>
      <c r="K1194">
        <v>212.1</v>
      </c>
      <c r="L1194" s="1">
        <f t="shared" si="55"/>
        <v>6.6281249999999998</v>
      </c>
      <c r="M1194">
        <v>6.5698588700911902</v>
      </c>
      <c r="N1194">
        <v>2.9670330381057002</v>
      </c>
      <c r="O1194">
        <v>0.46624804884518101</v>
      </c>
      <c r="P1194">
        <v>0.273570324574961</v>
      </c>
      <c r="Q1194">
        <v>0.73209975999999999</v>
      </c>
      <c r="U1194">
        <v>2.9670330381057002</v>
      </c>
      <c r="V1194">
        <v>3.2756318724084998</v>
      </c>
      <c r="X1194">
        <v>4.3552937507629297</v>
      </c>
    </row>
    <row r="1195" spans="1:24" x14ac:dyDescent="0.45">
      <c r="A1195">
        <v>1993</v>
      </c>
      <c r="B1195" t="s">
        <v>357</v>
      </c>
      <c r="C1195" t="s">
        <v>99</v>
      </c>
      <c r="D1195">
        <v>10</v>
      </c>
      <c r="E1195">
        <v>10</v>
      </c>
      <c r="F1195">
        <v>0</v>
      </c>
      <c r="G1195">
        <v>32</v>
      </c>
      <c r="H1195">
        <v>32</v>
      </c>
      <c r="I1195">
        <f t="shared" si="56"/>
        <v>20</v>
      </c>
      <c r="J1195" s="2">
        <f t="shared" si="57"/>
        <v>0.625</v>
      </c>
      <c r="K1195">
        <v>210.2</v>
      </c>
      <c r="L1195" s="1">
        <f t="shared" si="55"/>
        <v>6.5687499999999996</v>
      </c>
      <c r="M1195">
        <v>5.63924037017724</v>
      </c>
      <c r="N1195">
        <v>2.5205695593974</v>
      </c>
      <c r="O1195">
        <v>0.93987339502954104</v>
      </c>
      <c r="P1195">
        <v>0.27777777777777701</v>
      </c>
      <c r="Q1195">
        <v>0.70528966999999998</v>
      </c>
      <c r="U1195">
        <v>3.88765813398583</v>
      </c>
      <c r="V1195">
        <v>3.9756894694137102</v>
      </c>
      <c r="X1195">
        <v>2.69960284233093</v>
      </c>
    </row>
    <row r="1196" spans="1:24" x14ac:dyDescent="0.45">
      <c r="A1196">
        <v>1993</v>
      </c>
      <c r="B1196" t="s">
        <v>410</v>
      </c>
      <c r="C1196" t="s">
        <v>105</v>
      </c>
      <c r="D1196">
        <v>5</v>
      </c>
      <c r="E1196">
        <v>9</v>
      </c>
      <c r="F1196">
        <v>0</v>
      </c>
      <c r="G1196">
        <v>29</v>
      </c>
      <c r="H1196">
        <v>29</v>
      </c>
      <c r="I1196">
        <f t="shared" si="56"/>
        <v>14</v>
      </c>
      <c r="J1196" s="2">
        <f t="shared" si="57"/>
        <v>0.48275862068965519</v>
      </c>
      <c r="K1196">
        <v>171</v>
      </c>
      <c r="L1196" s="1">
        <f t="shared" si="55"/>
        <v>5.8965517241379306</v>
      </c>
      <c r="M1196">
        <v>4.9473684210526301</v>
      </c>
      <c r="N1196">
        <v>3.6315789473684199</v>
      </c>
      <c r="O1196">
        <v>1.1578947368421</v>
      </c>
      <c r="P1196">
        <v>0.29195804195804198</v>
      </c>
      <c r="Q1196">
        <v>0.69767442000000002</v>
      </c>
      <c r="U1196">
        <v>5.1578947368421</v>
      </c>
      <c r="V1196">
        <v>4.8596927503396197</v>
      </c>
      <c r="X1196">
        <v>0.99794459342956499</v>
      </c>
    </row>
    <row r="1197" spans="1:24" x14ac:dyDescent="0.45">
      <c r="A1197">
        <v>1993</v>
      </c>
      <c r="B1197" t="s">
        <v>411</v>
      </c>
      <c r="C1197" t="s">
        <v>35</v>
      </c>
      <c r="D1197">
        <v>15</v>
      </c>
      <c r="E1197">
        <v>11</v>
      </c>
      <c r="F1197">
        <v>0</v>
      </c>
      <c r="G1197">
        <v>34</v>
      </c>
      <c r="H1197">
        <v>34</v>
      </c>
      <c r="I1197">
        <f t="shared" si="56"/>
        <v>26</v>
      </c>
      <c r="J1197" s="2">
        <f t="shared" si="57"/>
        <v>0.76470588235294112</v>
      </c>
      <c r="K1197">
        <v>229.1</v>
      </c>
      <c r="L1197" s="1">
        <f t="shared" si="55"/>
        <v>6.7382352941176471</v>
      </c>
      <c r="M1197">
        <v>5.1017439597487302</v>
      </c>
      <c r="N1197">
        <v>1.9229650309822099</v>
      </c>
      <c r="O1197">
        <v>1.21656971347854</v>
      </c>
      <c r="P1197">
        <v>0.23371104815863999</v>
      </c>
      <c r="Q1197">
        <v>0.75757576000000004</v>
      </c>
      <c r="U1197">
        <v>3.2572672973780299</v>
      </c>
      <c r="V1197">
        <v>4.2921267330356399</v>
      </c>
      <c r="X1197">
        <v>2.8859875202178902</v>
      </c>
    </row>
    <row r="1198" spans="1:24" x14ac:dyDescent="0.45">
      <c r="A1198">
        <v>1993</v>
      </c>
      <c r="B1198" t="s">
        <v>412</v>
      </c>
      <c r="C1198" t="s">
        <v>27</v>
      </c>
      <c r="D1198">
        <v>13</v>
      </c>
      <c r="E1198">
        <v>15</v>
      </c>
      <c r="F1198">
        <v>0</v>
      </c>
      <c r="G1198">
        <v>31</v>
      </c>
      <c r="H1198">
        <v>31</v>
      </c>
      <c r="I1198">
        <f t="shared" si="56"/>
        <v>28</v>
      </c>
      <c r="J1198" s="2">
        <f t="shared" si="57"/>
        <v>0.90322580645161288</v>
      </c>
      <c r="K1198">
        <v>183.2</v>
      </c>
      <c r="L1198" s="1">
        <f t="shared" si="55"/>
        <v>5.9096774193548383</v>
      </c>
      <c r="M1198">
        <v>4.1161524215936902</v>
      </c>
      <c r="N1198">
        <v>2.7441016143957899</v>
      </c>
      <c r="O1198">
        <v>1.22504536356955</v>
      </c>
      <c r="P1198">
        <v>0.26306913996627301</v>
      </c>
      <c r="Q1198">
        <v>0.72248804</v>
      </c>
      <c r="U1198">
        <v>4.3611614943076003</v>
      </c>
      <c r="V1198">
        <v>4.8721952579668004</v>
      </c>
      <c r="X1198">
        <v>1.11361764371395</v>
      </c>
    </row>
    <row r="1199" spans="1:24" x14ac:dyDescent="0.45">
      <c r="A1199">
        <v>1993</v>
      </c>
      <c r="B1199" t="s">
        <v>413</v>
      </c>
      <c r="C1199" t="s">
        <v>79</v>
      </c>
      <c r="D1199">
        <v>14</v>
      </c>
      <c r="E1199">
        <v>11</v>
      </c>
      <c r="F1199">
        <v>0</v>
      </c>
      <c r="G1199">
        <v>31</v>
      </c>
      <c r="H1199">
        <v>31</v>
      </c>
      <c r="I1199">
        <f t="shared" si="56"/>
        <v>25</v>
      </c>
      <c r="J1199" s="2">
        <f t="shared" si="57"/>
        <v>0.80645161290322576</v>
      </c>
      <c r="K1199">
        <v>183.1</v>
      </c>
      <c r="L1199" s="1">
        <f t="shared" si="55"/>
        <v>5.9064516129032256</v>
      </c>
      <c r="M1199">
        <v>3.09272735852959</v>
      </c>
      <c r="N1199">
        <v>2.3072727912839799</v>
      </c>
      <c r="O1199">
        <v>0.93272729860416204</v>
      </c>
      <c r="P1199">
        <v>0.28794992175273798</v>
      </c>
      <c r="Q1199">
        <v>0.66112084000000004</v>
      </c>
      <c r="U1199">
        <v>4.4672728512094002</v>
      </c>
      <c r="V1199">
        <v>4.4992568539264699</v>
      </c>
      <c r="X1199">
        <v>2.2155191898345898</v>
      </c>
    </row>
    <row r="1200" spans="1:24" x14ac:dyDescent="0.45">
      <c r="A1200">
        <v>1993</v>
      </c>
      <c r="B1200" t="s">
        <v>359</v>
      </c>
      <c r="C1200" t="s">
        <v>49</v>
      </c>
      <c r="D1200">
        <v>9</v>
      </c>
      <c r="E1200">
        <v>18</v>
      </c>
      <c r="F1200">
        <v>0</v>
      </c>
      <c r="G1200">
        <v>34</v>
      </c>
      <c r="H1200">
        <v>34</v>
      </c>
      <c r="I1200">
        <f t="shared" si="56"/>
        <v>27</v>
      </c>
      <c r="J1200" s="2">
        <f t="shared" si="57"/>
        <v>0.79411764705882348</v>
      </c>
      <c r="K1200">
        <v>237.2</v>
      </c>
      <c r="L1200" s="1">
        <f t="shared" si="55"/>
        <v>6.9764705882352942</v>
      </c>
      <c r="M1200">
        <v>5.9453014155426303</v>
      </c>
      <c r="N1200">
        <v>2.2720897129462299</v>
      </c>
      <c r="O1200">
        <v>0.68162691388386898</v>
      </c>
      <c r="P1200">
        <v>0.29747675962815401</v>
      </c>
      <c r="Q1200">
        <v>0.70407434000000002</v>
      </c>
      <c r="U1200">
        <v>3.7868161882437099</v>
      </c>
      <c r="V1200">
        <v>3.4469732372315902</v>
      </c>
      <c r="X1200">
        <v>4.08495664596557</v>
      </c>
    </row>
    <row r="1201" spans="1:24" x14ac:dyDescent="0.45">
      <c r="A1201">
        <v>1993</v>
      </c>
      <c r="B1201" t="s">
        <v>360</v>
      </c>
      <c r="C1201" t="s">
        <v>37</v>
      </c>
      <c r="D1201">
        <v>18</v>
      </c>
      <c r="E1201">
        <v>9</v>
      </c>
      <c r="F1201">
        <v>0</v>
      </c>
      <c r="G1201">
        <v>34</v>
      </c>
      <c r="H1201">
        <v>34</v>
      </c>
      <c r="I1201">
        <f t="shared" si="56"/>
        <v>27</v>
      </c>
      <c r="J1201" s="2">
        <f t="shared" si="57"/>
        <v>0.79411764705882348</v>
      </c>
      <c r="K1201">
        <v>247.1</v>
      </c>
      <c r="L1201" s="1">
        <f t="shared" si="55"/>
        <v>7.2676470588235293</v>
      </c>
      <c r="M1201">
        <v>6.1495958137943196</v>
      </c>
      <c r="N1201">
        <v>2.4380054409717098</v>
      </c>
      <c r="O1201">
        <v>0.98247980457068995</v>
      </c>
      <c r="P1201">
        <v>0.263945578231292</v>
      </c>
      <c r="Q1201">
        <v>0.77673692000000005</v>
      </c>
      <c r="U1201">
        <v>3.1293801182621901</v>
      </c>
      <c r="V1201">
        <v>3.9263531312249502</v>
      </c>
      <c r="X1201">
        <v>4.06790971755981</v>
      </c>
    </row>
    <row r="1202" spans="1:24" x14ac:dyDescent="0.45">
      <c r="A1202">
        <v>1993</v>
      </c>
      <c r="B1202" t="s">
        <v>414</v>
      </c>
      <c r="C1202" t="s">
        <v>121</v>
      </c>
      <c r="D1202">
        <v>12</v>
      </c>
      <c r="E1202">
        <v>5</v>
      </c>
      <c r="F1202">
        <v>0</v>
      </c>
      <c r="G1202">
        <v>26</v>
      </c>
      <c r="H1202">
        <v>26</v>
      </c>
      <c r="I1202">
        <f t="shared" si="56"/>
        <v>17</v>
      </c>
      <c r="J1202" s="2">
        <f t="shared" si="57"/>
        <v>0.65384615384615385</v>
      </c>
      <c r="K1202">
        <v>167.1</v>
      </c>
      <c r="L1202" s="1">
        <f t="shared" si="55"/>
        <v>6.4269230769230763</v>
      </c>
      <c r="M1202">
        <v>4.0338642966060299</v>
      </c>
      <c r="N1202">
        <v>3.6035854383013901</v>
      </c>
      <c r="O1202">
        <v>0.80677285932120701</v>
      </c>
      <c r="P1202">
        <v>0.303135888501742</v>
      </c>
      <c r="Q1202">
        <v>0.73858921</v>
      </c>
      <c r="U1202">
        <v>4.35657344033452</v>
      </c>
      <c r="V1202">
        <v>4.5660368682168802</v>
      </c>
      <c r="X1202">
        <v>1.60773289203643</v>
      </c>
    </row>
    <row r="1203" spans="1:24" x14ac:dyDescent="0.45">
      <c r="A1203">
        <v>1993</v>
      </c>
      <c r="B1203" t="s">
        <v>375</v>
      </c>
      <c r="C1203" t="s">
        <v>58</v>
      </c>
      <c r="D1203">
        <v>12</v>
      </c>
      <c r="E1203">
        <v>15</v>
      </c>
      <c r="F1203">
        <v>0</v>
      </c>
      <c r="G1203">
        <v>29</v>
      </c>
      <c r="H1203">
        <v>29</v>
      </c>
      <c r="I1203">
        <f t="shared" si="56"/>
        <v>27</v>
      </c>
      <c r="J1203" s="2">
        <f t="shared" si="57"/>
        <v>0.93103448275862066</v>
      </c>
      <c r="K1203">
        <v>208.2</v>
      </c>
      <c r="L1203" s="1">
        <f t="shared" si="55"/>
        <v>7.1793103448275861</v>
      </c>
      <c r="M1203">
        <v>6.4265174152382203</v>
      </c>
      <c r="N1203">
        <v>2.6309903512049</v>
      </c>
      <c r="O1203">
        <v>0.69009582982423801</v>
      </c>
      <c r="P1203">
        <v>0.27258320126782798</v>
      </c>
      <c r="Q1203">
        <v>0.71731749</v>
      </c>
      <c r="U1203">
        <v>3.4504791491211901</v>
      </c>
      <c r="V1203">
        <v>3.5634275792867101</v>
      </c>
      <c r="X1203">
        <v>3.7357814311981201</v>
      </c>
    </row>
    <row r="1204" spans="1:24" x14ac:dyDescent="0.45">
      <c r="A1204">
        <v>1993</v>
      </c>
      <c r="B1204" t="s">
        <v>415</v>
      </c>
      <c r="C1204" t="s">
        <v>67</v>
      </c>
      <c r="D1204">
        <v>16</v>
      </c>
      <c r="E1204">
        <v>4</v>
      </c>
      <c r="F1204">
        <v>0</v>
      </c>
      <c r="G1204">
        <v>30</v>
      </c>
      <c r="H1204">
        <v>30</v>
      </c>
      <c r="I1204">
        <f t="shared" si="56"/>
        <v>20</v>
      </c>
      <c r="J1204" s="2">
        <f t="shared" si="57"/>
        <v>0.66666666666666663</v>
      </c>
      <c r="K1204">
        <v>197.1</v>
      </c>
      <c r="L1204" s="1">
        <f t="shared" si="55"/>
        <v>6.5699999999999994</v>
      </c>
      <c r="M1204">
        <v>7.5709455556639798</v>
      </c>
      <c r="N1204">
        <v>2.82770255693474</v>
      </c>
      <c r="O1204">
        <v>0.547297269084143</v>
      </c>
      <c r="P1204">
        <v>0.27835051546391698</v>
      </c>
      <c r="Q1204">
        <v>0.69756976000000004</v>
      </c>
      <c r="U1204">
        <v>3.4662160375329001</v>
      </c>
      <c r="V1204">
        <v>3.08463149992021</v>
      </c>
      <c r="X1204">
        <v>4.7163128852844203</v>
      </c>
    </row>
    <row r="1205" spans="1:24" x14ac:dyDescent="0.45">
      <c r="A1205">
        <v>1993</v>
      </c>
      <c r="B1205" t="s">
        <v>398</v>
      </c>
      <c r="C1205" t="s">
        <v>33</v>
      </c>
      <c r="D1205">
        <v>13</v>
      </c>
      <c r="E1205">
        <v>12</v>
      </c>
      <c r="F1205">
        <v>0</v>
      </c>
      <c r="G1205">
        <v>32</v>
      </c>
      <c r="H1205">
        <v>32</v>
      </c>
      <c r="I1205">
        <f t="shared" si="56"/>
        <v>25</v>
      </c>
      <c r="J1205" s="2">
        <f t="shared" si="57"/>
        <v>0.78125</v>
      </c>
      <c r="K1205">
        <v>200.1</v>
      </c>
      <c r="L1205" s="1">
        <f t="shared" si="55"/>
        <v>6.2531249999999998</v>
      </c>
      <c r="M1205">
        <v>6.6938437639599799</v>
      </c>
      <c r="N1205">
        <v>3.23460906714844</v>
      </c>
      <c r="O1205">
        <v>0.67387688898926001</v>
      </c>
      <c r="P1205">
        <v>0.32348367029548902</v>
      </c>
      <c r="Q1205">
        <v>0.68817203999999998</v>
      </c>
      <c r="U1205">
        <v>4.0881864598681696</v>
      </c>
      <c r="V1205">
        <v>3.6272828454748498</v>
      </c>
      <c r="X1205">
        <v>3.2358033657073899</v>
      </c>
    </row>
    <row r="1206" spans="1:24" x14ac:dyDescent="0.45">
      <c r="A1206">
        <v>1993</v>
      </c>
      <c r="B1206" t="s">
        <v>416</v>
      </c>
      <c r="C1206" t="s">
        <v>29</v>
      </c>
      <c r="D1206">
        <v>12</v>
      </c>
      <c r="E1206">
        <v>10</v>
      </c>
      <c r="F1206">
        <v>0</v>
      </c>
      <c r="G1206">
        <v>30</v>
      </c>
      <c r="H1206">
        <v>30</v>
      </c>
      <c r="I1206">
        <f t="shared" si="56"/>
        <v>22</v>
      </c>
      <c r="J1206" s="2">
        <f t="shared" si="57"/>
        <v>0.73333333333333328</v>
      </c>
      <c r="K1206">
        <v>191</v>
      </c>
      <c r="L1206" s="1">
        <f t="shared" si="55"/>
        <v>6.3666666666666663</v>
      </c>
      <c r="M1206">
        <v>7.6806276586540401</v>
      </c>
      <c r="N1206">
        <v>3.4869107161987598</v>
      </c>
      <c r="O1206">
        <v>1.1780103770941699</v>
      </c>
      <c r="P1206">
        <v>0.29422382671480102</v>
      </c>
      <c r="Q1206">
        <v>0.72608695999999995</v>
      </c>
      <c r="U1206">
        <v>4.3350781877065696</v>
      </c>
      <c r="V1206">
        <v>4.1925361065739004</v>
      </c>
      <c r="X1206">
        <v>2.2439618110656698</v>
      </c>
    </row>
    <row r="1207" spans="1:24" x14ac:dyDescent="0.45">
      <c r="A1207">
        <v>1993</v>
      </c>
      <c r="B1207" t="s">
        <v>326</v>
      </c>
      <c r="C1207" t="s">
        <v>44</v>
      </c>
      <c r="D1207">
        <v>14</v>
      </c>
      <c r="E1207">
        <v>3</v>
      </c>
      <c r="F1207">
        <v>0</v>
      </c>
      <c r="G1207">
        <v>33</v>
      </c>
      <c r="H1207">
        <v>33</v>
      </c>
      <c r="I1207">
        <f t="shared" si="56"/>
        <v>17</v>
      </c>
      <c r="J1207" s="2">
        <f t="shared" si="57"/>
        <v>0.51515151515151514</v>
      </c>
      <c r="K1207">
        <v>221</v>
      </c>
      <c r="L1207" s="1">
        <f t="shared" si="55"/>
        <v>6.6969696969696972</v>
      </c>
      <c r="M1207">
        <v>7.9004530341689803</v>
      </c>
      <c r="N1207">
        <v>4.4796383183432402</v>
      </c>
      <c r="O1207">
        <v>0.692307740107591</v>
      </c>
      <c r="P1207">
        <v>0.30359937402190901</v>
      </c>
      <c r="Q1207">
        <v>0.72285142999999996</v>
      </c>
      <c r="U1207">
        <v>3.9909505017967</v>
      </c>
      <c r="V1207">
        <v>3.7666283178221098</v>
      </c>
      <c r="X1207">
        <v>4.3234467506408603</v>
      </c>
    </row>
    <row r="1208" spans="1:24" x14ac:dyDescent="0.45">
      <c r="A1208">
        <v>1993</v>
      </c>
      <c r="B1208" t="s">
        <v>376</v>
      </c>
      <c r="C1208" t="s">
        <v>121</v>
      </c>
      <c r="D1208">
        <v>11</v>
      </c>
      <c r="E1208">
        <v>11</v>
      </c>
      <c r="F1208">
        <v>0</v>
      </c>
      <c r="G1208">
        <v>30</v>
      </c>
      <c r="H1208">
        <v>30</v>
      </c>
      <c r="I1208">
        <f t="shared" si="56"/>
        <v>22</v>
      </c>
      <c r="J1208" s="2">
        <f t="shared" si="57"/>
        <v>0.73333333333333328</v>
      </c>
      <c r="K1208">
        <v>209</v>
      </c>
      <c r="L1208" s="1">
        <f t="shared" si="55"/>
        <v>6.9666666666666668</v>
      </c>
      <c r="M1208">
        <v>6.9330138478976204</v>
      </c>
      <c r="N1208">
        <v>2.45454527534263</v>
      </c>
      <c r="O1208">
        <v>0.68899516500845903</v>
      </c>
      <c r="P1208">
        <v>0.30158730158730102</v>
      </c>
      <c r="Q1208">
        <v>0.74511400999999999</v>
      </c>
      <c r="U1208">
        <v>3.31578923160321</v>
      </c>
      <c r="V1208">
        <v>3.3328453036040799</v>
      </c>
      <c r="X1208">
        <v>4.9612178802490199</v>
      </c>
    </row>
    <row r="1209" spans="1:24" x14ac:dyDescent="0.45">
      <c r="A1209">
        <v>1993</v>
      </c>
      <c r="B1209" t="s">
        <v>327</v>
      </c>
      <c r="C1209" t="s">
        <v>49</v>
      </c>
      <c r="D1209">
        <v>16</v>
      </c>
      <c r="E1209">
        <v>9</v>
      </c>
      <c r="F1209">
        <v>0</v>
      </c>
      <c r="G1209">
        <v>33</v>
      </c>
      <c r="H1209">
        <v>33</v>
      </c>
      <c r="I1209">
        <f t="shared" si="56"/>
        <v>25</v>
      </c>
      <c r="J1209" s="2">
        <f t="shared" si="57"/>
        <v>0.75757575757575757</v>
      </c>
      <c r="K1209">
        <v>217.2</v>
      </c>
      <c r="L1209" s="1">
        <f t="shared" si="55"/>
        <v>6.5818181818181811</v>
      </c>
      <c r="M1209">
        <v>7.6493101579221401</v>
      </c>
      <c r="N1209">
        <v>3.2664621755451302</v>
      </c>
      <c r="O1209">
        <v>0.82695244950509605</v>
      </c>
      <c r="P1209">
        <v>0.249174917491749</v>
      </c>
      <c r="Q1209">
        <v>0.75438596000000002</v>
      </c>
      <c r="U1209">
        <v>2.97702881821834</v>
      </c>
      <c r="V1209">
        <v>3.65450386097895</v>
      </c>
      <c r="X1209">
        <v>3.1798970699310298</v>
      </c>
    </row>
    <row r="1210" spans="1:24" x14ac:dyDescent="0.45">
      <c r="A1210">
        <v>1993</v>
      </c>
      <c r="B1210" t="s">
        <v>417</v>
      </c>
      <c r="C1210" t="s">
        <v>27</v>
      </c>
      <c r="D1210">
        <v>11</v>
      </c>
      <c r="E1210">
        <v>17</v>
      </c>
      <c r="F1210">
        <v>0</v>
      </c>
      <c r="G1210">
        <v>35</v>
      </c>
      <c r="H1210">
        <v>35</v>
      </c>
      <c r="I1210">
        <f t="shared" si="56"/>
        <v>28</v>
      </c>
      <c r="J1210" s="2">
        <f t="shared" si="57"/>
        <v>0.8</v>
      </c>
      <c r="K1210">
        <v>225.1</v>
      </c>
      <c r="L1210" s="1">
        <f t="shared" si="55"/>
        <v>6.4314285714285715</v>
      </c>
      <c r="M1210">
        <v>4.9127223370544</v>
      </c>
      <c r="N1210">
        <v>2.7559174085914901</v>
      </c>
      <c r="O1210">
        <v>1.3180474562828799</v>
      </c>
      <c r="P1210">
        <v>0.27725437415881499</v>
      </c>
      <c r="Q1210">
        <v>0.69940475999999996</v>
      </c>
      <c r="U1210">
        <v>4.5931956809858203</v>
      </c>
      <c r="V1210">
        <v>4.8123123828246497</v>
      </c>
      <c r="X1210">
        <v>1.3476885259151401</v>
      </c>
    </row>
    <row r="1211" spans="1:24" x14ac:dyDescent="0.45">
      <c r="A1211">
        <v>1993</v>
      </c>
      <c r="B1211" t="s">
        <v>328</v>
      </c>
      <c r="C1211" t="s">
        <v>33</v>
      </c>
      <c r="D1211">
        <v>12</v>
      </c>
      <c r="E1211">
        <v>14</v>
      </c>
      <c r="F1211">
        <v>0</v>
      </c>
      <c r="G1211">
        <v>33</v>
      </c>
      <c r="H1211">
        <v>33</v>
      </c>
      <c r="I1211">
        <f t="shared" si="56"/>
        <v>26</v>
      </c>
      <c r="J1211" s="2">
        <f t="shared" si="57"/>
        <v>0.78787878787878785</v>
      </c>
      <c r="K1211">
        <v>215.2</v>
      </c>
      <c r="L1211" s="1">
        <f t="shared" si="55"/>
        <v>6.5212121212121206</v>
      </c>
      <c r="M1211">
        <v>5.8840806484820503</v>
      </c>
      <c r="N1211">
        <v>3.0046369268844502</v>
      </c>
      <c r="O1211">
        <v>0.70942816329216196</v>
      </c>
      <c r="P1211">
        <v>0.27218934911242598</v>
      </c>
      <c r="Q1211">
        <v>0.67915691</v>
      </c>
      <c r="U1211">
        <v>3.5888718848897598</v>
      </c>
      <c r="V1211">
        <v>3.8044219481548902</v>
      </c>
      <c r="X1211">
        <v>3.02579140663146</v>
      </c>
    </row>
    <row r="1212" spans="1:24" x14ac:dyDescent="0.45">
      <c r="A1212">
        <v>1993</v>
      </c>
      <c r="B1212" t="s">
        <v>418</v>
      </c>
      <c r="C1212" t="s">
        <v>29</v>
      </c>
      <c r="D1212">
        <v>15</v>
      </c>
      <c r="E1212">
        <v>11</v>
      </c>
      <c r="F1212">
        <v>0</v>
      </c>
      <c r="G1212">
        <v>31</v>
      </c>
      <c r="H1212">
        <v>31</v>
      </c>
      <c r="I1212">
        <f t="shared" si="56"/>
        <v>26</v>
      </c>
      <c r="J1212" s="2">
        <f t="shared" si="57"/>
        <v>0.83870967741935487</v>
      </c>
      <c r="K1212">
        <v>191</v>
      </c>
      <c r="L1212" s="1">
        <f t="shared" si="55"/>
        <v>6.161290322580645</v>
      </c>
      <c r="M1212">
        <v>3.8638743455497302</v>
      </c>
      <c r="N1212">
        <v>2.2146596858638699</v>
      </c>
      <c r="O1212">
        <v>0.89528795811518302</v>
      </c>
      <c r="P1212">
        <v>0.29275808936825798</v>
      </c>
      <c r="Q1212">
        <v>0.70137693999999995</v>
      </c>
      <c r="U1212">
        <v>3.9581151832460701</v>
      </c>
      <c r="V1212">
        <v>4.2082430090579601</v>
      </c>
      <c r="X1212">
        <v>2.2105851173400799</v>
      </c>
    </row>
    <row r="1213" spans="1:24" x14ac:dyDescent="0.45">
      <c r="A1213">
        <v>1993</v>
      </c>
      <c r="B1213" t="s">
        <v>361</v>
      </c>
      <c r="C1213" t="s">
        <v>233</v>
      </c>
      <c r="D1213">
        <v>9</v>
      </c>
      <c r="E1213">
        <v>7</v>
      </c>
      <c r="F1213">
        <v>0</v>
      </c>
      <c r="G1213">
        <v>28</v>
      </c>
      <c r="H1213">
        <v>28</v>
      </c>
      <c r="I1213">
        <f t="shared" si="56"/>
        <v>16</v>
      </c>
      <c r="J1213" s="2">
        <f t="shared" si="57"/>
        <v>0.5714285714285714</v>
      </c>
      <c r="K1213">
        <v>183.2</v>
      </c>
      <c r="L1213" s="1">
        <f t="shared" si="55"/>
        <v>6.5428571428571427</v>
      </c>
      <c r="M1213">
        <v>4.4101635836433903</v>
      </c>
      <c r="N1213">
        <v>3.6261345021067899</v>
      </c>
      <c r="O1213">
        <v>0.343012723172264</v>
      </c>
      <c r="P1213">
        <v>0.25870646766169098</v>
      </c>
      <c r="Q1213">
        <v>0.68181818000000005</v>
      </c>
      <c r="U1213">
        <v>3.2341199613384899</v>
      </c>
      <c r="V1213">
        <v>3.8104893274333702</v>
      </c>
      <c r="X1213">
        <v>2.5945150852203298</v>
      </c>
    </row>
    <row r="1214" spans="1:24" x14ac:dyDescent="0.45">
      <c r="A1214">
        <v>1993</v>
      </c>
      <c r="B1214" t="s">
        <v>419</v>
      </c>
      <c r="C1214" t="s">
        <v>108</v>
      </c>
      <c r="D1214">
        <v>9</v>
      </c>
      <c r="E1214">
        <v>16</v>
      </c>
      <c r="F1214">
        <v>0</v>
      </c>
      <c r="G1214">
        <v>34</v>
      </c>
      <c r="H1214">
        <v>34</v>
      </c>
      <c r="I1214">
        <f t="shared" si="56"/>
        <v>25</v>
      </c>
      <c r="J1214" s="2">
        <f t="shared" si="57"/>
        <v>0.73529411764705888</v>
      </c>
      <c r="K1214">
        <v>204.1</v>
      </c>
      <c r="L1214" s="1">
        <f t="shared" si="55"/>
        <v>6.0029411764705882</v>
      </c>
      <c r="M1214">
        <v>5.5497558543722896</v>
      </c>
      <c r="N1214">
        <v>3.1272433782574001</v>
      </c>
      <c r="O1214">
        <v>0.88091362767814096</v>
      </c>
      <c r="P1214">
        <v>0.27956989247311798</v>
      </c>
      <c r="Q1214">
        <v>0.6798419</v>
      </c>
      <c r="U1214">
        <v>4.2724310942389803</v>
      </c>
      <c r="V1214">
        <v>4.1873690476617602</v>
      </c>
      <c r="X1214">
        <v>2.1889719963073699</v>
      </c>
    </row>
    <row r="1215" spans="1:24" x14ac:dyDescent="0.45">
      <c r="A1215">
        <v>1993</v>
      </c>
      <c r="B1215" t="s">
        <v>420</v>
      </c>
      <c r="C1215" t="s">
        <v>67</v>
      </c>
      <c r="D1215">
        <v>12</v>
      </c>
      <c r="E1215">
        <v>11</v>
      </c>
      <c r="F1215">
        <v>0</v>
      </c>
      <c r="G1215">
        <v>32</v>
      </c>
      <c r="H1215">
        <v>32</v>
      </c>
      <c r="I1215">
        <f t="shared" si="56"/>
        <v>23</v>
      </c>
      <c r="J1215" s="2">
        <f t="shared" si="57"/>
        <v>0.71875</v>
      </c>
      <c r="K1215">
        <v>210.1</v>
      </c>
      <c r="L1215" s="1">
        <f t="shared" si="55"/>
        <v>6.5656249999999998</v>
      </c>
      <c r="M1215">
        <v>5.1347065662459404</v>
      </c>
      <c r="N1215">
        <v>3.42313771083063</v>
      </c>
      <c r="O1215">
        <v>0.51347065662459401</v>
      </c>
      <c r="P1215">
        <v>0.28733997155049701</v>
      </c>
      <c r="Q1215">
        <v>0.68634424000000005</v>
      </c>
      <c r="U1215">
        <v>3.7654514819136899</v>
      </c>
      <c r="V1215">
        <v>3.7870798536270001</v>
      </c>
      <c r="X1215">
        <v>3.2147147655486998</v>
      </c>
    </row>
    <row r="1216" spans="1:24" x14ac:dyDescent="0.45">
      <c r="A1216">
        <v>1993</v>
      </c>
      <c r="B1216" t="s">
        <v>363</v>
      </c>
      <c r="C1216" t="s">
        <v>62</v>
      </c>
      <c r="D1216">
        <v>18</v>
      </c>
      <c r="E1216">
        <v>6</v>
      </c>
      <c r="F1216">
        <v>0</v>
      </c>
      <c r="G1216">
        <v>34</v>
      </c>
      <c r="H1216">
        <v>34</v>
      </c>
      <c r="I1216">
        <f t="shared" si="56"/>
        <v>24</v>
      </c>
      <c r="J1216" s="2">
        <f t="shared" si="57"/>
        <v>0.70588235294117652</v>
      </c>
      <c r="K1216">
        <v>236.2</v>
      </c>
      <c r="L1216" s="1">
        <f t="shared" si="55"/>
        <v>6.9470588235294111</v>
      </c>
      <c r="M1216">
        <v>6.5788726738837697</v>
      </c>
      <c r="N1216">
        <v>1.6352111270346901</v>
      </c>
      <c r="O1216">
        <v>0.98873230936981504</v>
      </c>
      <c r="P1216">
        <v>0.27375886524822601</v>
      </c>
      <c r="Q1216">
        <v>0.78993822000000002</v>
      </c>
      <c r="U1216">
        <v>3.0042250938544299</v>
      </c>
      <c r="V1216">
        <v>3.51229133803086</v>
      </c>
      <c r="X1216">
        <v>5.1898279190063397</v>
      </c>
    </row>
    <row r="1217" spans="1:24" x14ac:dyDescent="0.45">
      <c r="A1217">
        <v>1993</v>
      </c>
      <c r="B1217" t="s">
        <v>400</v>
      </c>
      <c r="C1217" t="s">
        <v>371</v>
      </c>
      <c r="D1217">
        <v>16</v>
      </c>
      <c r="E1217">
        <v>11</v>
      </c>
      <c r="F1217">
        <v>0</v>
      </c>
      <c r="G1217">
        <v>35</v>
      </c>
      <c r="H1217">
        <v>35</v>
      </c>
      <c r="I1217">
        <f t="shared" si="56"/>
        <v>27</v>
      </c>
      <c r="J1217" s="2">
        <f t="shared" si="57"/>
        <v>0.77142857142857146</v>
      </c>
      <c r="K1217">
        <v>256.10000000000002</v>
      </c>
      <c r="L1217" s="1">
        <f t="shared" si="55"/>
        <v>7.3171428571428576</v>
      </c>
      <c r="M1217">
        <v>6.8816642262526297</v>
      </c>
      <c r="N1217">
        <v>2.9843952001605798</v>
      </c>
      <c r="O1217">
        <v>0.772431698865091</v>
      </c>
      <c r="P1217">
        <v>0.26938775510203999</v>
      </c>
      <c r="Q1217">
        <v>0.74854651000000005</v>
      </c>
      <c r="U1217">
        <v>3.19505839076015</v>
      </c>
      <c r="V1217">
        <v>3.58132559093568</v>
      </c>
      <c r="X1217">
        <v>5.5535316467285103</v>
      </c>
    </row>
    <row r="1218" spans="1:24" x14ac:dyDescent="0.45">
      <c r="A1218">
        <v>1993</v>
      </c>
      <c r="B1218" t="s">
        <v>421</v>
      </c>
      <c r="C1218" t="s">
        <v>27</v>
      </c>
      <c r="D1218">
        <v>11</v>
      </c>
      <c r="E1218">
        <v>11</v>
      </c>
      <c r="F1218">
        <v>0</v>
      </c>
      <c r="G1218">
        <v>28</v>
      </c>
      <c r="H1218">
        <v>28</v>
      </c>
      <c r="I1218">
        <f t="shared" si="56"/>
        <v>22</v>
      </c>
      <c r="J1218" s="2">
        <f t="shared" si="57"/>
        <v>0.7857142857142857</v>
      </c>
      <c r="K1218">
        <v>162.1</v>
      </c>
      <c r="L1218" s="1">
        <f t="shared" si="55"/>
        <v>5.7892857142857137</v>
      </c>
      <c r="M1218">
        <v>3.4373717709448202</v>
      </c>
      <c r="N1218">
        <v>3.1047228898856498</v>
      </c>
      <c r="O1218">
        <v>0.99794664317753001</v>
      </c>
      <c r="P1218">
        <v>0.27387387387387302</v>
      </c>
      <c r="Q1218">
        <v>0.68027210999999999</v>
      </c>
      <c r="U1218">
        <v>4.49075989429888</v>
      </c>
      <c r="V1218">
        <v>4.7932759090690897</v>
      </c>
      <c r="X1218">
        <v>0.80962170660495703</v>
      </c>
    </row>
    <row r="1219" spans="1:24" x14ac:dyDescent="0.45">
      <c r="A1219">
        <v>1993</v>
      </c>
      <c r="B1219" t="s">
        <v>401</v>
      </c>
      <c r="C1219" t="s">
        <v>233</v>
      </c>
      <c r="D1219">
        <v>15</v>
      </c>
      <c r="E1219">
        <v>9</v>
      </c>
      <c r="F1219">
        <v>0</v>
      </c>
      <c r="G1219">
        <v>34</v>
      </c>
      <c r="H1219">
        <v>34</v>
      </c>
      <c r="I1219">
        <f t="shared" si="56"/>
        <v>24</v>
      </c>
      <c r="J1219" s="2">
        <f t="shared" si="57"/>
        <v>0.70588235294117652</v>
      </c>
      <c r="K1219">
        <v>224.1</v>
      </c>
      <c r="L1219" s="1">
        <f t="shared" ref="L1219:L1282" si="58">K1219/H1219</f>
        <v>6.591176470588235</v>
      </c>
      <c r="M1219">
        <v>5.4962854143635296</v>
      </c>
      <c r="N1219">
        <v>2.5676077848121599</v>
      </c>
      <c r="O1219">
        <v>1.08320953421763</v>
      </c>
      <c r="P1219">
        <v>0.26099290780141798</v>
      </c>
      <c r="Q1219">
        <v>0.70910556000000002</v>
      </c>
      <c r="U1219">
        <v>3.8514116772182398</v>
      </c>
      <c r="V1219">
        <v>4.3345587471645599</v>
      </c>
      <c r="X1219">
        <v>1.8172856569290099</v>
      </c>
    </row>
    <row r="1220" spans="1:24" x14ac:dyDescent="0.45">
      <c r="A1220">
        <v>1993</v>
      </c>
      <c r="B1220" t="s">
        <v>378</v>
      </c>
      <c r="C1220" t="s">
        <v>33</v>
      </c>
      <c r="D1220">
        <v>10</v>
      </c>
      <c r="E1220">
        <v>12</v>
      </c>
      <c r="F1220">
        <v>0</v>
      </c>
      <c r="G1220">
        <v>32</v>
      </c>
      <c r="H1220">
        <v>32</v>
      </c>
      <c r="I1220">
        <f t="shared" ref="I1220:I1283" si="59">SUM(D1220:E1220)</f>
        <v>22</v>
      </c>
      <c r="J1220" s="2">
        <f t="shared" ref="J1220:J1283" si="60">I1220/H1220</f>
        <v>0.6875</v>
      </c>
      <c r="K1220">
        <v>211.2</v>
      </c>
      <c r="L1220" s="1">
        <f t="shared" si="58"/>
        <v>6.6</v>
      </c>
      <c r="M1220">
        <v>5.3999998702402197</v>
      </c>
      <c r="N1220">
        <v>4.4220471378345101</v>
      </c>
      <c r="O1220">
        <v>0.63779526026459299</v>
      </c>
      <c r="P1220">
        <v>0.279940119760479</v>
      </c>
      <c r="Q1220">
        <v>0.76816609000000002</v>
      </c>
      <c r="U1220">
        <v>3.4440944054288001</v>
      </c>
      <c r="V1220">
        <v>4.2403161949525696</v>
      </c>
      <c r="X1220">
        <v>1.9011446237564</v>
      </c>
    </row>
    <row r="1221" spans="1:24" x14ac:dyDescent="0.45">
      <c r="A1221">
        <v>1993</v>
      </c>
      <c r="B1221" t="s">
        <v>379</v>
      </c>
      <c r="C1221" t="s">
        <v>95</v>
      </c>
      <c r="D1221">
        <v>13</v>
      </c>
      <c r="E1221">
        <v>14</v>
      </c>
      <c r="F1221">
        <v>0</v>
      </c>
      <c r="G1221">
        <v>34</v>
      </c>
      <c r="H1221">
        <v>34</v>
      </c>
      <c r="I1221">
        <f t="shared" si="59"/>
        <v>27</v>
      </c>
      <c r="J1221" s="2">
        <f t="shared" si="60"/>
        <v>0.79411764705882348</v>
      </c>
      <c r="K1221">
        <v>220.1</v>
      </c>
      <c r="L1221" s="1">
        <f t="shared" si="58"/>
        <v>6.473529411764706</v>
      </c>
      <c r="M1221">
        <v>6.9848715682007203</v>
      </c>
      <c r="N1221">
        <v>3.5128593851769701</v>
      </c>
      <c r="O1221">
        <v>0.69440243660474998</v>
      </c>
      <c r="P1221">
        <v>0.26456692913385799</v>
      </c>
      <c r="Q1221">
        <v>0.72957970000000005</v>
      </c>
      <c r="U1221">
        <v>3.3903177787173102</v>
      </c>
      <c r="V1221">
        <v>3.6782115796875798</v>
      </c>
      <c r="X1221">
        <v>4.4715495109558097</v>
      </c>
    </row>
    <row r="1222" spans="1:24" x14ac:dyDescent="0.45">
      <c r="A1222">
        <v>1993</v>
      </c>
      <c r="B1222" t="s">
        <v>380</v>
      </c>
      <c r="C1222" t="s">
        <v>37</v>
      </c>
      <c r="D1222">
        <v>22</v>
      </c>
      <c r="E1222">
        <v>10</v>
      </c>
      <c r="F1222">
        <v>0</v>
      </c>
      <c r="G1222">
        <v>34</v>
      </c>
      <c r="H1222">
        <v>34</v>
      </c>
      <c r="I1222">
        <f t="shared" si="59"/>
        <v>32</v>
      </c>
      <c r="J1222" s="2">
        <f t="shared" si="60"/>
        <v>0.94117647058823528</v>
      </c>
      <c r="K1222">
        <v>256.2</v>
      </c>
      <c r="L1222" s="1">
        <f t="shared" si="58"/>
        <v>7.5352941176470587</v>
      </c>
      <c r="M1222">
        <v>5.5402599598380702</v>
      </c>
      <c r="N1222">
        <v>2.4194806153723198</v>
      </c>
      <c r="O1222">
        <v>0.70129872909342605</v>
      </c>
      <c r="P1222">
        <v>0.294981640146878</v>
      </c>
      <c r="Q1222">
        <v>0.75081967000000005</v>
      </c>
      <c r="U1222">
        <v>3.36623389964844</v>
      </c>
      <c r="V1222">
        <v>3.6117243691829</v>
      </c>
      <c r="X1222">
        <v>5.1732735633850098</v>
      </c>
    </row>
    <row r="1223" spans="1:24" x14ac:dyDescent="0.45">
      <c r="A1223">
        <v>1993</v>
      </c>
      <c r="B1223" t="s">
        <v>422</v>
      </c>
      <c r="C1223" t="s">
        <v>79</v>
      </c>
      <c r="D1223">
        <v>13</v>
      </c>
      <c r="E1223">
        <v>9</v>
      </c>
      <c r="F1223">
        <v>0</v>
      </c>
      <c r="G1223">
        <v>36</v>
      </c>
      <c r="H1223">
        <v>36</v>
      </c>
      <c r="I1223">
        <f t="shared" si="59"/>
        <v>22</v>
      </c>
      <c r="J1223" s="2">
        <f t="shared" si="60"/>
        <v>0.61111111111111116</v>
      </c>
      <c r="K1223">
        <v>213.2</v>
      </c>
      <c r="L1223" s="1">
        <f t="shared" si="58"/>
        <v>5.9222222222222216</v>
      </c>
      <c r="M1223">
        <v>3.7488298639584898</v>
      </c>
      <c r="N1223">
        <v>3.7488298639584898</v>
      </c>
      <c r="O1223">
        <v>1.4742589352645701</v>
      </c>
      <c r="P1223">
        <v>0.26446280991735499</v>
      </c>
      <c r="Q1223">
        <v>0.68148147999999997</v>
      </c>
      <c r="U1223">
        <v>5.2230887992230697</v>
      </c>
      <c r="V1223">
        <v>5.5764911852310002</v>
      </c>
      <c r="X1223">
        <v>0.26374092698097201</v>
      </c>
    </row>
    <row r="1224" spans="1:24" x14ac:dyDescent="0.45">
      <c r="A1224">
        <v>1993</v>
      </c>
      <c r="B1224" t="s">
        <v>365</v>
      </c>
      <c r="C1224" t="s">
        <v>54</v>
      </c>
      <c r="D1224">
        <v>11</v>
      </c>
      <c r="E1224">
        <v>12</v>
      </c>
      <c r="F1224">
        <v>0</v>
      </c>
      <c r="G1224">
        <v>34</v>
      </c>
      <c r="H1224">
        <v>34</v>
      </c>
      <c r="I1224">
        <f t="shared" si="59"/>
        <v>23</v>
      </c>
      <c r="J1224" s="2">
        <f t="shared" si="60"/>
        <v>0.67647058823529416</v>
      </c>
      <c r="K1224">
        <v>212.1</v>
      </c>
      <c r="L1224" s="1">
        <f t="shared" si="58"/>
        <v>6.2382352941176471</v>
      </c>
      <c r="M1224">
        <v>4.7048663366073296</v>
      </c>
      <c r="N1224">
        <v>3.0518051913128601</v>
      </c>
      <c r="O1224">
        <v>0.89010984746625299</v>
      </c>
      <c r="P1224">
        <v>0.31369863013698601</v>
      </c>
      <c r="Q1224">
        <v>0.65876153000000004</v>
      </c>
      <c r="U1224">
        <v>5.2982729015848298</v>
      </c>
      <c r="V1224">
        <v>4.40122049485581</v>
      </c>
      <c r="X1224">
        <v>2.3532068729400599</v>
      </c>
    </row>
    <row r="1225" spans="1:24" x14ac:dyDescent="0.45">
      <c r="A1225">
        <v>1993</v>
      </c>
      <c r="B1225" t="s">
        <v>381</v>
      </c>
      <c r="C1225" t="s">
        <v>31</v>
      </c>
      <c r="D1225">
        <v>12</v>
      </c>
      <c r="E1225">
        <v>6</v>
      </c>
      <c r="F1225">
        <v>0</v>
      </c>
      <c r="G1225">
        <v>26</v>
      </c>
      <c r="H1225">
        <v>26</v>
      </c>
      <c r="I1225">
        <f t="shared" si="59"/>
        <v>18</v>
      </c>
      <c r="J1225" s="2">
        <f t="shared" si="60"/>
        <v>0.69230769230769229</v>
      </c>
      <c r="K1225">
        <v>166.1</v>
      </c>
      <c r="L1225" s="1">
        <f t="shared" si="58"/>
        <v>6.388461538461538</v>
      </c>
      <c r="M1225">
        <v>7.0881765694528802</v>
      </c>
      <c r="N1225">
        <v>4.3286574469941304</v>
      </c>
      <c r="O1225">
        <v>0.97394792557367904</v>
      </c>
      <c r="P1225">
        <v>0.27824267782426698</v>
      </c>
      <c r="Q1225">
        <v>0.80170777999999998</v>
      </c>
      <c r="U1225">
        <v>3.40881773950787</v>
      </c>
      <c r="V1225">
        <v>4.3530772217493903</v>
      </c>
      <c r="X1225">
        <v>1.92044329643249</v>
      </c>
    </row>
    <row r="1226" spans="1:24" x14ac:dyDescent="0.45">
      <c r="A1226">
        <v>1993</v>
      </c>
      <c r="B1226" t="s">
        <v>423</v>
      </c>
      <c r="C1226" t="s">
        <v>62</v>
      </c>
      <c r="D1226">
        <v>6</v>
      </c>
      <c r="E1226">
        <v>14</v>
      </c>
      <c r="F1226">
        <v>0</v>
      </c>
      <c r="G1226">
        <v>25</v>
      </c>
      <c r="H1226">
        <v>25</v>
      </c>
      <c r="I1226">
        <f t="shared" si="59"/>
        <v>20</v>
      </c>
      <c r="J1226" s="2">
        <f t="shared" si="60"/>
        <v>0.8</v>
      </c>
      <c r="K1226">
        <v>163</v>
      </c>
      <c r="L1226" s="1">
        <f t="shared" si="58"/>
        <v>6.52</v>
      </c>
      <c r="M1226">
        <v>8.1717791411042899</v>
      </c>
      <c r="N1226">
        <v>3.53374233128834</v>
      </c>
      <c r="O1226">
        <v>1.21472392638036</v>
      </c>
      <c r="P1226">
        <v>0.31262939958592101</v>
      </c>
      <c r="Q1226">
        <v>0.65154440000000002</v>
      </c>
      <c r="U1226">
        <v>5.1901840490797504</v>
      </c>
      <c r="V1226">
        <v>4.12331704625322</v>
      </c>
      <c r="X1226">
        <v>2.4211022853851301</v>
      </c>
    </row>
    <row r="1227" spans="1:24" x14ac:dyDescent="0.45">
      <c r="A1227">
        <v>1993</v>
      </c>
      <c r="B1227" t="s">
        <v>347</v>
      </c>
      <c r="C1227" t="s">
        <v>49</v>
      </c>
      <c r="D1227">
        <v>18</v>
      </c>
      <c r="E1227">
        <v>4</v>
      </c>
      <c r="F1227">
        <v>0</v>
      </c>
      <c r="G1227">
        <v>33</v>
      </c>
      <c r="H1227">
        <v>33</v>
      </c>
      <c r="I1227">
        <f t="shared" si="59"/>
        <v>22</v>
      </c>
      <c r="J1227" s="2">
        <f t="shared" si="60"/>
        <v>0.66666666666666663</v>
      </c>
      <c r="K1227">
        <v>208</v>
      </c>
      <c r="L1227" s="1">
        <f t="shared" si="58"/>
        <v>6.3030303030303028</v>
      </c>
      <c r="M1227">
        <v>5.6682692307692299</v>
      </c>
      <c r="N1227">
        <v>3.3317307692307598</v>
      </c>
      <c r="O1227">
        <v>0.43269230769230699</v>
      </c>
      <c r="P1227">
        <v>0.28134556574923503</v>
      </c>
      <c r="Q1227">
        <v>0.76628352</v>
      </c>
      <c r="U1227">
        <v>2.7692307692307598</v>
      </c>
      <c r="V1227">
        <v>3.5220015672536999</v>
      </c>
      <c r="X1227">
        <v>3.3779909610748202</v>
      </c>
    </row>
    <row r="1228" spans="1:24" x14ac:dyDescent="0.45">
      <c r="A1228">
        <v>1993</v>
      </c>
      <c r="B1228" t="s">
        <v>424</v>
      </c>
      <c r="C1228" t="s">
        <v>27</v>
      </c>
      <c r="D1228">
        <v>11</v>
      </c>
      <c r="E1228">
        <v>13</v>
      </c>
      <c r="F1228">
        <v>0</v>
      </c>
      <c r="G1228">
        <v>29</v>
      </c>
      <c r="H1228">
        <v>29</v>
      </c>
      <c r="I1228">
        <f t="shared" si="59"/>
        <v>24</v>
      </c>
      <c r="J1228" s="2">
        <f t="shared" si="60"/>
        <v>0.82758620689655171</v>
      </c>
      <c r="K1228">
        <v>178.2</v>
      </c>
      <c r="L1228" s="1">
        <f t="shared" si="58"/>
        <v>6.1448275862068957</v>
      </c>
      <c r="M1228">
        <v>5.0373133969854003</v>
      </c>
      <c r="N1228">
        <v>1.7126865549750301</v>
      </c>
      <c r="O1228">
        <v>1.3097014832161999</v>
      </c>
      <c r="P1228">
        <v>0.29054054054054002</v>
      </c>
      <c r="Q1228">
        <v>0.70436507999999998</v>
      </c>
      <c r="U1228">
        <v>4.2817163874375899</v>
      </c>
      <c r="V1228">
        <v>4.432377561569</v>
      </c>
      <c r="X1228">
        <v>1.96839072927832</v>
      </c>
    </row>
    <row r="1229" spans="1:24" x14ac:dyDescent="0.45">
      <c r="A1229">
        <v>1993</v>
      </c>
      <c r="B1229" t="s">
        <v>425</v>
      </c>
      <c r="C1229" t="s">
        <v>44</v>
      </c>
      <c r="D1229">
        <v>12</v>
      </c>
      <c r="E1229">
        <v>8</v>
      </c>
      <c r="F1229">
        <v>0</v>
      </c>
      <c r="G1229">
        <v>26</v>
      </c>
      <c r="H1229">
        <v>26</v>
      </c>
      <c r="I1229">
        <f t="shared" si="59"/>
        <v>20</v>
      </c>
      <c r="J1229" s="2">
        <f t="shared" si="60"/>
        <v>0.76923076923076927</v>
      </c>
      <c r="K1229">
        <v>162</v>
      </c>
      <c r="L1229" s="1">
        <f t="shared" si="58"/>
        <v>6.2307692307692308</v>
      </c>
      <c r="M1229">
        <v>5.3333333333333304</v>
      </c>
      <c r="N1229">
        <v>4</v>
      </c>
      <c r="O1229">
        <v>1.2777777777777699</v>
      </c>
      <c r="P1229">
        <v>0.25</v>
      </c>
      <c r="Q1229">
        <v>0.71654373000000005</v>
      </c>
      <c r="U1229">
        <v>4.4444444444444402</v>
      </c>
      <c r="V1229">
        <v>5.0562489556677503</v>
      </c>
      <c r="X1229">
        <v>0.91963779926300004</v>
      </c>
    </row>
    <row r="1230" spans="1:24" x14ac:dyDescent="0.45">
      <c r="A1230">
        <v>1993</v>
      </c>
      <c r="B1230" t="s">
        <v>426</v>
      </c>
      <c r="C1230" t="s">
        <v>95</v>
      </c>
      <c r="D1230">
        <v>10</v>
      </c>
      <c r="E1230">
        <v>10</v>
      </c>
      <c r="F1230">
        <v>0</v>
      </c>
      <c r="G1230">
        <v>28</v>
      </c>
      <c r="H1230">
        <v>28</v>
      </c>
      <c r="I1230">
        <f t="shared" si="59"/>
        <v>20</v>
      </c>
      <c r="J1230" s="2">
        <f t="shared" si="60"/>
        <v>0.7142857142857143</v>
      </c>
      <c r="K1230">
        <v>163.19999999999999</v>
      </c>
      <c r="L1230" s="1">
        <f t="shared" si="58"/>
        <v>5.8285714285714283</v>
      </c>
      <c r="M1230">
        <v>4.3441957893570899</v>
      </c>
      <c r="N1230">
        <v>3.9592670485279799</v>
      </c>
      <c r="O1230">
        <v>1.26476586272421</v>
      </c>
      <c r="P1230">
        <v>0.323374340949033</v>
      </c>
      <c r="Q1230">
        <v>0.70015822999999999</v>
      </c>
      <c r="U1230">
        <v>5.6639514721997504</v>
      </c>
      <c r="V1230">
        <v>5.2795902260350296</v>
      </c>
      <c r="X1230">
        <v>0.50610715150833097</v>
      </c>
    </row>
    <row r="1231" spans="1:24" x14ac:dyDescent="0.45">
      <c r="A1231">
        <v>1993</v>
      </c>
      <c r="B1231" t="s">
        <v>427</v>
      </c>
      <c r="C1231" t="s">
        <v>65</v>
      </c>
      <c r="D1231">
        <v>21</v>
      </c>
      <c r="E1231">
        <v>8</v>
      </c>
      <c r="F1231">
        <v>0</v>
      </c>
      <c r="G1231">
        <v>34</v>
      </c>
      <c r="H1231">
        <v>34</v>
      </c>
      <c r="I1231">
        <f t="shared" si="59"/>
        <v>29</v>
      </c>
      <c r="J1231" s="2">
        <f t="shared" si="60"/>
        <v>0.8529411764705882</v>
      </c>
      <c r="K1231">
        <v>232.2</v>
      </c>
      <c r="L1231" s="1">
        <f t="shared" si="58"/>
        <v>6.8294117647058821</v>
      </c>
      <c r="M1231">
        <v>6.0730661681021001</v>
      </c>
      <c r="N1231">
        <v>2.1275072563415001</v>
      </c>
      <c r="O1231">
        <v>0.6962751020754</v>
      </c>
      <c r="P1231">
        <v>0.25578034682080902</v>
      </c>
      <c r="Q1231">
        <v>0.75389947999999996</v>
      </c>
      <c r="U1231">
        <v>2.8237823584169002</v>
      </c>
      <c r="V1231">
        <v>3.4310411501971698</v>
      </c>
      <c r="X1231">
        <v>4.4821920394897399</v>
      </c>
    </row>
    <row r="1232" spans="1:24" x14ac:dyDescent="0.45">
      <c r="A1232">
        <v>1993</v>
      </c>
      <c r="B1232" t="s">
        <v>428</v>
      </c>
      <c r="C1232" t="s">
        <v>27</v>
      </c>
      <c r="D1232">
        <v>7</v>
      </c>
      <c r="E1232">
        <v>17</v>
      </c>
      <c r="F1232">
        <v>0</v>
      </c>
      <c r="G1232">
        <v>32</v>
      </c>
      <c r="H1232">
        <v>32</v>
      </c>
      <c r="I1232">
        <f t="shared" si="59"/>
        <v>24</v>
      </c>
      <c r="J1232" s="2">
        <f t="shared" si="60"/>
        <v>0.75</v>
      </c>
      <c r="K1232">
        <v>202.2</v>
      </c>
      <c r="L1232" s="1">
        <f t="shared" si="58"/>
        <v>6.3187499999999996</v>
      </c>
      <c r="M1232">
        <v>5.15131556323196</v>
      </c>
      <c r="N1232">
        <v>2.44243410325653</v>
      </c>
      <c r="O1232">
        <v>1.2434209980215001</v>
      </c>
      <c r="P1232">
        <v>0.28313253012048101</v>
      </c>
      <c r="Q1232">
        <v>0.70598006999999996</v>
      </c>
      <c r="U1232">
        <v>4.3519734930752803</v>
      </c>
      <c r="V1232">
        <v>4.5870318614132204</v>
      </c>
      <c r="X1232">
        <v>1.32853683829307</v>
      </c>
    </row>
    <row r="1233" spans="1:24" x14ac:dyDescent="0.45">
      <c r="A1233">
        <v>1993</v>
      </c>
      <c r="B1233" t="s">
        <v>294</v>
      </c>
      <c r="C1233" t="s">
        <v>115</v>
      </c>
      <c r="D1233">
        <v>12</v>
      </c>
      <c r="E1233">
        <v>15</v>
      </c>
      <c r="F1233">
        <v>0</v>
      </c>
      <c r="G1233">
        <v>35</v>
      </c>
      <c r="H1233">
        <v>35</v>
      </c>
      <c r="I1233">
        <f t="shared" si="59"/>
        <v>27</v>
      </c>
      <c r="J1233" s="2">
        <f t="shared" si="60"/>
        <v>0.77142857142857146</v>
      </c>
      <c r="K1233">
        <v>223.2</v>
      </c>
      <c r="L1233" s="1">
        <f t="shared" si="58"/>
        <v>6.3771428571428572</v>
      </c>
      <c r="M1233">
        <v>5.9955289247622696</v>
      </c>
      <c r="N1233">
        <v>2.29359160209026</v>
      </c>
      <c r="O1233">
        <v>0.84500743234904596</v>
      </c>
      <c r="P1233">
        <v>0.30386740331491702</v>
      </c>
      <c r="Q1233">
        <v>0.65914057000000004</v>
      </c>
      <c r="U1233">
        <v>4.4664678567021001</v>
      </c>
      <c r="V1233">
        <v>3.7215816835614501</v>
      </c>
      <c r="X1233">
        <v>4.2540721893310502</v>
      </c>
    </row>
    <row r="1234" spans="1:24" x14ac:dyDescent="0.45">
      <c r="A1234">
        <v>1993</v>
      </c>
      <c r="B1234" t="s">
        <v>366</v>
      </c>
      <c r="C1234" t="s">
        <v>47</v>
      </c>
      <c r="D1234">
        <v>17</v>
      </c>
      <c r="E1234">
        <v>10</v>
      </c>
      <c r="F1234">
        <v>0</v>
      </c>
      <c r="G1234">
        <v>32</v>
      </c>
      <c r="H1234">
        <v>32</v>
      </c>
      <c r="I1234">
        <f t="shared" si="59"/>
        <v>27</v>
      </c>
      <c r="J1234" s="2">
        <f t="shared" si="60"/>
        <v>0.84375</v>
      </c>
      <c r="K1234">
        <v>213.2</v>
      </c>
      <c r="L1234" s="1">
        <f t="shared" si="58"/>
        <v>6.6624999999999996</v>
      </c>
      <c r="M1234">
        <v>4.0858033348761102</v>
      </c>
      <c r="N1234">
        <v>0.84243367729404395</v>
      </c>
      <c r="O1234">
        <v>0.63182525797053302</v>
      </c>
      <c r="P1234">
        <v>0.31599479843953099</v>
      </c>
      <c r="Q1234">
        <v>0.70342205000000002</v>
      </c>
      <c r="U1234">
        <v>3.8330732316879002</v>
      </c>
      <c r="V1234">
        <v>3.35808250169001</v>
      </c>
      <c r="X1234">
        <v>4.2976880073547301</v>
      </c>
    </row>
    <row r="1235" spans="1:24" x14ac:dyDescent="0.45">
      <c r="A1235">
        <v>1993</v>
      </c>
      <c r="B1235" t="s">
        <v>387</v>
      </c>
      <c r="C1235" t="s">
        <v>95</v>
      </c>
      <c r="D1235">
        <v>8</v>
      </c>
      <c r="E1235">
        <v>10</v>
      </c>
      <c r="F1235">
        <v>0</v>
      </c>
      <c r="G1235">
        <v>31</v>
      </c>
      <c r="H1235">
        <v>31</v>
      </c>
      <c r="I1235">
        <f t="shared" si="59"/>
        <v>18</v>
      </c>
      <c r="J1235" s="2">
        <f t="shared" si="60"/>
        <v>0.58064516129032262</v>
      </c>
      <c r="K1235">
        <v>177.2</v>
      </c>
      <c r="L1235" s="1">
        <f t="shared" si="58"/>
        <v>5.7161290322580642</v>
      </c>
      <c r="M1235">
        <v>3.9512197384271199</v>
      </c>
      <c r="N1235">
        <v>4.0018764017402901</v>
      </c>
      <c r="O1235">
        <v>0.91181993963702801</v>
      </c>
      <c r="P1235">
        <v>0.27474402730375402</v>
      </c>
      <c r="Q1235">
        <v>0.66722972999999997</v>
      </c>
      <c r="U1235">
        <v>4.96435300469048</v>
      </c>
      <c r="V1235">
        <v>4.8288731548116299</v>
      </c>
      <c r="X1235">
        <v>1.3619369268417301</v>
      </c>
    </row>
    <row r="1236" spans="1:24" x14ac:dyDescent="0.45">
      <c r="A1236">
        <v>1993</v>
      </c>
      <c r="B1236" t="s">
        <v>429</v>
      </c>
      <c r="C1236" t="s">
        <v>35</v>
      </c>
      <c r="D1236">
        <v>11</v>
      </c>
      <c r="E1236">
        <v>8</v>
      </c>
      <c r="F1236">
        <v>0</v>
      </c>
      <c r="G1236">
        <v>29</v>
      </c>
      <c r="H1236">
        <v>29</v>
      </c>
      <c r="I1236">
        <f t="shared" si="59"/>
        <v>19</v>
      </c>
      <c r="J1236" s="2">
        <f t="shared" si="60"/>
        <v>0.65517241379310343</v>
      </c>
      <c r="K1236">
        <v>183.2</v>
      </c>
      <c r="L1236" s="1">
        <f t="shared" si="58"/>
        <v>6.3172413793103441</v>
      </c>
      <c r="M1236">
        <v>4.4591654012394297</v>
      </c>
      <c r="N1236">
        <v>3.5281308669147098</v>
      </c>
      <c r="O1236">
        <v>0.588021811152452</v>
      </c>
      <c r="P1236">
        <v>0.27722772277227697</v>
      </c>
      <c r="Q1236">
        <v>0.75456053000000001</v>
      </c>
      <c r="U1236">
        <v>3.1361163261464098</v>
      </c>
      <c r="V1236">
        <v>4.12083417220828</v>
      </c>
      <c r="X1236">
        <v>2.6602375507354701</v>
      </c>
    </row>
    <row r="1237" spans="1:24" x14ac:dyDescent="0.45">
      <c r="A1237">
        <v>1993</v>
      </c>
      <c r="B1237" t="s">
        <v>430</v>
      </c>
      <c r="C1237" t="s">
        <v>99</v>
      </c>
      <c r="D1237">
        <v>13</v>
      </c>
      <c r="E1237">
        <v>14</v>
      </c>
      <c r="F1237">
        <v>0</v>
      </c>
      <c r="G1237">
        <v>32</v>
      </c>
      <c r="H1237">
        <v>32</v>
      </c>
      <c r="I1237">
        <f t="shared" si="59"/>
        <v>27</v>
      </c>
      <c r="J1237" s="2">
        <f t="shared" si="60"/>
        <v>0.84375</v>
      </c>
      <c r="K1237">
        <v>187</v>
      </c>
      <c r="L1237" s="1">
        <f t="shared" si="58"/>
        <v>5.84375</v>
      </c>
      <c r="M1237">
        <v>3.8502673796791398</v>
      </c>
      <c r="N1237">
        <v>3.3689839572192501</v>
      </c>
      <c r="O1237">
        <v>1.10695187165775</v>
      </c>
      <c r="P1237">
        <v>0.296583850931677</v>
      </c>
      <c r="Q1237">
        <v>0.65420560999999999</v>
      </c>
      <c r="U1237">
        <v>5.6791443850267296</v>
      </c>
      <c r="V1237">
        <v>4.9348717852709703</v>
      </c>
      <c r="X1237">
        <v>0.42076438665389998</v>
      </c>
    </row>
    <row r="1238" spans="1:24" x14ac:dyDescent="0.45">
      <c r="A1238">
        <v>1993</v>
      </c>
      <c r="B1238" t="s">
        <v>332</v>
      </c>
      <c r="C1238" t="s">
        <v>105</v>
      </c>
      <c r="D1238">
        <v>14</v>
      </c>
      <c r="E1238">
        <v>13</v>
      </c>
      <c r="F1238">
        <v>0</v>
      </c>
      <c r="G1238">
        <v>33</v>
      </c>
      <c r="H1238">
        <v>33</v>
      </c>
      <c r="I1238">
        <f t="shared" si="59"/>
        <v>27</v>
      </c>
      <c r="J1238" s="2">
        <f t="shared" si="60"/>
        <v>0.81818181818181823</v>
      </c>
      <c r="K1238">
        <v>212</v>
      </c>
      <c r="L1238" s="1">
        <f t="shared" si="58"/>
        <v>6.4242424242424239</v>
      </c>
      <c r="M1238">
        <v>5.3066037735849001</v>
      </c>
      <c r="N1238">
        <v>3.86320754716981</v>
      </c>
      <c r="O1238">
        <v>0.679245283018867</v>
      </c>
      <c r="P1238">
        <v>0.29343065693430598</v>
      </c>
      <c r="Q1238">
        <v>0.69646569999999997</v>
      </c>
      <c r="U1238">
        <v>4.2877358490565998</v>
      </c>
      <c r="V1238">
        <v>4.1204231927979604</v>
      </c>
      <c r="X1238">
        <v>2.9386415481567298</v>
      </c>
    </row>
    <row r="1239" spans="1:24" x14ac:dyDescent="0.45">
      <c r="A1239">
        <v>1992</v>
      </c>
      <c r="B1239" t="s">
        <v>258</v>
      </c>
      <c r="C1239" t="s">
        <v>75</v>
      </c>
      <c r="D1239">
        <v>15</v>
      </c>
      <c r="E1239">
        <v>8</v>
      </c>
      <c r="F1239">
        <v>0</v>
      </c>
      <c r="G1239">
        <v>30</v>
      </c>
      <c r="H1239">
        <v>30</v>
      </c>
      <c r="I1239">
        <f t="shared" si="59"/>
        <v>23</v>
      </c>
      <c r="J1239" s="2">
        <f t="shared" si="60"/>
        <v>0.76666666666666672</v>
      </c>
      <c r="K1239">
        <v>208.1</v>
      </c>
      <c r="L1239" s="1">
        <f t="shared" si="58"/>
        <v>6.9366666666666665</v>
      </c>
      <c r="M1239">
        <v>6.4800006328125601</v>
      </c>
      <c r="N1239">
        <v>2.93760028687502</v>
      </c>
      <c r="O1239">
        <v>0.43200004218750399</v>
      </c>
      <c r="P1239">
        <v>0.2524115755627</v>
      </c>
      <c r="Q1239">
        <v>0.79820628000000005</v>
      </c>
      <c r="U1239">
        <v>2.4624002404687699</v>
      </c>
      <c r="V1239">
        <v>2.9753182522399899</v>
      </c>
      <c r="X1239">
        <v>4.7947731018066397</v>
      </c>
    </row>
    <row r="1240" spans="1:24" x14ac:dyDescent="0.45">
      <c r="A1240">
        <v>1992</v>
      </c>
      <c r="B1240" t="s">
        <v>24</v>
      </c>
      <c r="C1240" t="s">
        <v>121</v>
      </c>
      <c r="D1240">
        <v>12</v>
      </c>
      <c r="E1240">
        <v>14</v>
      </c>
      <c r="F1240">
        <v>0</v>
      </c>
      <c r="G1240">
        <v>31</v>
      </c>
      <c r="H1240">
        <v>31</v>
      </c>
      <c r="I1240">
        <f t="shared" si="59"/>
        <v>26</v>
      </c>
      <c r="J1240" s="2">
        <f t="shared" si="60"/>
        <v>0.83870967741935487</v>
      </c>
      <c r="K1240">
        <v>210.1</v>
      </c>
      <c r="L1240" s="1">
        <f t="shared" si="58"/>
        <v>6.7774193548387096</v>
      </c>
      <c r="M1240">
        <v>10.3122031019837</v>
      </c>
      <c r="N1240">
        <v>6.1616483264964996</v>
      </c>
      <c r="O1240">
        <v>0.55625991836426703</v>
      </c>
      <c r="P1240">
        <v>0.278656126482213</v>
      </c>
      <c r="Q1240">
        <v>0.71188717000000001</v>
      </c>
      <c r="U1240">
        <v>3.7654517550811901</v>
      </c>
      <c r="V1240">
        <v>3.60582221534484</v>
      </c>
      <c r="X1240">
        <v>3.4413757324218701</v>
      </c>
    </row>
    <row r="1241" spans="1:24" x14ac:dyDescent="0.45">
      <c r="A1241">
        <v>1992</v>
      </c>
      <c r="B1241" t="s">
        <v>404</v>
      </c>
      <c r="C1241" t="s">
        <v>29</v>
      </c>
      <c r="D1241">
        <v>16</v>
      </c>
      <c r="E1241">
        <v>8</v>
      </c>
      <c r="F1241">
        <v>0</v>
      </c>
      <c r="G1241">
        <v>34</v>
      </c>
      <c r="H1241">
        <v>34</v>
      </c>
      <c r="I1241">
        <f t="shared" si="59"/>
        <v>24</v>
      </c>
      <c r="J1241" s="2">
        <f t="shared" si="60"/>
        <v>0.70588235294117652</v>
      </c>
      <c r="K1241">
        <v>240</v>
      </c>
      <c r="L1241" s="1">
        <f t="shared" si="58"/>
        <v>7.0588235294117645</v>
      </c>
      <c r="M1241">
        <v>4.6124997067451599</v>
      </c>
      <c r="N1241">
        <v>2.9624998116493302</v>
      </c>
      <c r="O1241">
        <v>0.52499996662140103</v>
      </c>
      <c r="P1241">
        <v>0.25301204819277101</v>
      </c>
      <c r="Q1241">
        <v>0.77241899000000003</v>
      </c>
      <c r="U1241">
        <v>2.5499998378753701</v>
      </c>
      <c r="V1241">
        <v>3.5416515186097901</v>
      </c>
      <c r="X1241">
        <v>3.1720917224884002</v>
      </c>
    </row>
    <row r="1242" spans="1:24" x14ac:dyDescent="0.45">
      <c r="A1242">
        <v>1992</v>
      </c>
      <c r="B1242" t="s">
        <v>175</v>
      </c>
      <c r="C1242" t="s">
        <v>67</v>
      </c>
      <c r="D1242">
        <v>12</v>
      </c>
      <c r="E1242">
        <v>9</v>
      </c>
      <c r="F1242">
        <v>0</v>
      </c>
      <c r="G1242">
        <v>26</v>
      </c>
      <c r="H1242">
        <v>26</v>
      </c>
      <c r="I1242">
        <f t="shared" si="59"/>
        <v>21</v>
      </c>
      <c r="J1242" s="2">
        <f t="shared" si="60"/>
        <v>0.80769230769230771</v>
      </c>
      <c r="K1242">
        <v>198</v>
      </c>
      <c r="L1242" s="1">
        <f t="shared" si="58"/>
        <v>7.615384615384615</v>
      </c>
      <c r="M1242">
        <v>5.3636363636363598</v>
      </c>
      <c r="N1242">
        <v>2.1818181818181799</v>
      </c>
      <c r="O1242">
        <v>0.36363636363636298</v>
      </c>
      <c r="P1242">
        <v>0.228995057660626</v>
      </c>
      <c r="Q1242">
        <v>0.75081609999999999</v>
      </c>
      <c r="U1242">
        <v>2.2727272727272698</v>
      </c>
      <c r="V1242">
        <v>2.8439242940960501</v>
      </c>
      <c r="X1242">
        <v>4.0892348289489702</v>
      </c>
    </row>
    <row r="1243" spans="1:24" x14ac:dyDescent="0.45">
      <c r="A1243">
        <v>1992</v>
      </c>
      <c r="B1243" t="s">
        <v>333</v>
      </c>
      <c r="C1243" t="s">
        <v>44</v>
      </c>
      <c r="D1243">
        <v>11</v>
      </c>
      <c r="E1243">
        <v>11</v>
      </c>
      <c r="F1243">
        <v>0</v>
      </c>
      <c r="G1243">
        <v>27</v>
      </c>
      <c r="H1243">
        <v>27</v>
      </c>
      <c r="I1243">
        <f t="shared" si="59"/>
        <v>22</v>
      </c>
      <c r="J1243" s="2">
        <f t="shared" si="60"/>
        <v>0.81481481481481477</v>
      </c>
      <c r="K1243">
        <v>173</v>
      </c>
      <c r="L1243" s="1">
        <f t="shared" si="58"/>
        <v>6.4074074074074074</v>
      </c>
      <c r="M1243">
        <v>5.0462423294823804</v>
      </c>
      <c r="N1243">
        <v>3.2774563583236098</v>
      </c>
      <c r="O1243">
        <v>1.0404623359757399</v>
      </c>
      <c r="P1243">
        <v>0.27580071174377202</v>
      </c>
      <c r="Q1243">
        <v>0.67727272999999999</v>
      </c>
      <c r="U1243">
        <v>4.5260111614945098</v>
      </c>
      <c r="V1243">
        <v>4.4307169321182602</v>
      </c>
      <c r="X1243">
        <v>1.39004278182983</v>
      </c>
    </row>
    <row r="1244" spans="1:24" x14ac:dyDescent="0.45">
      <c r="A1244">
        <v>1992</v>
      </c>
      <c r="B1244" t="s">
        <v>389</v>
      </c>
      <c r="C1244" t="s">
        <v>71</v>
      </c>
      <c r="D1244">
        <v>12</v>
      </c>
      <c r="E1244">
        <v>8</v>
      </c>
      <c r="F1244">
        <v>0</v>
      </c>
      <c r="G1244">
        <v>30</v>
      </c>
      <c r="H1244">
        <v>30</v>
      </c>
      <c r="I1244">
        <f t="shared" si="59"/>
        <v>20</v>
      </c>
      <c r="J1244" s="2">
        <f t="shared" si="60"/>
        <v>0.66666666666666663</v>
      </c>
      <c r="K1244">
        <v>212.2</v>
      </c>
      <c r="L1244" s="1">
        <f t="shared" si="58"/>
        <v>7.0733333333333333</v>
      </c>
      <c r="M1244">
        <v>5.7554861687202097</v>
      </c>
      <c r="N1244">
        <v>1.7351098008641801</v>
      </c>
      <c r="O1244">
        <v>0.59247651736825702</v>
      </c>
      <c r="P1244">
        <v>0.29210134128166898</v>
      </c>
      <c r="Q1244">
        <v>0.77549272000000002</v>
      </c>
      <c r="U1244">
        <v>2.7084640793977401</v>
      </c>
      <c r="V1244">
        <v>2.9667038221992099</v>
      </c>
      <c r="X1244">
        <v>4.5493144989013601</v>
      </c>
    </row>
    <row r="1245" spans="1:24" x14ac:dyDescent="0.45">
      <c r="A1245">
        <v>1992</v>
      </c>
      <c r="B1245" t="s">
        <v>143</v>
      </c>
      <c r="C1245" t="s">
        <v>128</v>
      </c>
      <c r="D1245">
        <v>20</v>
      </c>
      <c r="E1245">
        <v>8</v>
      </c>
      <c r="F1245">
        <v>0</v>
      </c>
      <c r="G1245">
        <v>33</v>
      </c>
      <c r="H1245">
        <v>33</v>
      </c>
      <c r="I1245">
        <f t="shared" si="59"/>
        <v>28</v>
      </c>
      <c r="J1245" s="2">
        <f t="shared" si="60"/>
        <v>0.84848484848484851</v>
      </c>
      <c r="K1245">
        <v>225</v>
      </c>
      <c r="L1245" s="1">
        <f t="shared" si="58"/>
        <v>6.8181818181818183</v>
      </c>
      <c r="M1245">
        <v>5.16</v>
      </c>
      <c r="N1245">
        <v>2.8</v>
      </c>
      <c r="O1245">
        <v>0.24</v>
      </c>
      <c r="P1245">
        <v>0.26825842696629199</v>
      </c>
      <c r="Q1245">
        <v>0.72141213000000004</v>
      </c>
      <c r="U1245">
        <v>2.76</v>
      </c>
      <c r="V1245">
        <v>2.9433182334899901</v>
      </c>
      <c r="X1245">
        <v>4.5933279991149902</v>
      </c>
    </row>
    <row r="1246" spans="1:24" x14ac:dyDescent="0.45">
      <c r="A1246">
        <v>1992</v>
      </c>
      <c r="B1246" t="s">
        <v>26</v>
      </c>
      <c r="C1246" t="s">
        <v>29</v>
      </c>
      <c r="D1246">
        <v>20</v>
      </c>
      <c r="E1246">
        <v>11</v>
      </c>
      <c r="F1246">
        <v>0</v>
      </c>
      <c r="G1246">
        <v>35</v>
      </c>
      <c r="H1246">
        <v>35</v>
      </c>
      <c r="I1246">
        <f t="shared" si="59"/>
        <v>31</v>
      </c>
      <c r="J1246" s="2">
        <f t="shared" si="60"/>
        <v>0.88571428571428568</v>
      </c>
      <c r="K1246">
        <v>268</v>
      </c>
      <c r="L1246" s="1">
        <f t="shared" si="58"/>
        <v>7.6571428571428575</v>
      </c>
      <c r="M1246">
        <v>6.6828358208955203</v>
      </c>
      <c r="N1246">
        <v>2.3507462686567102</v>
      </c>
      <c r="O1246">
        <v>0.23507462686567099</v>
      </c>
      <c r="P1246">
        <v>0.25162127107652399</v>
      </c>
      <c r="Q1246">
        <v>0.78851744000000001</v>
      </c>
      <c r="U1246">
        <v>2.1828358208955199</v>
      </c>
      <c r="V1246">
        <v>2.5780943528929701</v>
      </c>
      <c r="X1246">
        <v>6.9725065231323198</v>
      </c>
    </row>
    <row r="1247" spans="1:24" x14ac:dyDescent="0.45">
      <c r="A1247">
        <v>1992</v>
      </c>
      <c r="B1247" t="s">
        <v>144</v>
      </c>
      <c r="C1247" t="s">
        <v>128</v>
      </c>
      <c r="D1247">
        <v>15</v>
      </c>
      <c r="E1247">
        <v>12</v>
      </c>
      <c r="F1247">
        <v>0</v>
      </c>
      <c r="G1247">
        <v>35</v>
      </c>
      <c r="H1247">
        <v>35</v>
      </c>
      <c r="I1247">
        <f t="shared" si="59"/>
        <v>27</v>
      </c>
      <c r="J1247" s="2">
        <f t="shared" si="60"/>
        <v>0.77142857142857146</v>
      </c>
      <c r="K1247">
        <v>246.2</v>
      </c>
      <c r="L1247" s="1">
        <f t="shared" si="58"/>
        <v>7.0342857142857138</v>
      </c>
      <c r="M1247">
        <v>7.8445944328391697</v>
      </c>
      <c r="N1247">
        <v>2.9189188587308501</v>
      </c>
      <c r="O1247">
        <v>0.62027025748030595</v>
      </c>
      <c r="P1247">
        <v>0.26846590909090901</v>
      </c>
      <c r="Q1247">
        <v>0.75224550999999995</v>
      </c>
      <c r="U1247">
        <v>2.8459458872625798</v>
      </c>
      <c r="V1247">
        <v>2.9698047161311201</v>
      </c>
      <c r="X1247">
        <v>4.95060110092163</v>
      </c>
    </row>
    <row r="1248" spans="1:24" x14ac:dyDescent="0.45">
      <c r="A1248">
        <v>1992</v>
      </c>
      <c r="B1248" t="s">
        <v>316</v>
      </c>
      <c r="C1248" t="s">
        <v>115</v>
      </c>
      <c r="D1248">
        <v>13</v>
      </c>
      <c r="E1248">
        <v>12</v>
      </c>
      <c r="F1248">
        <v>0</v>
      </c>
      <c r="G1248">
        <v>32</v>
      </c>
      <c r="H1248">
        <v>32</v>
      </c>
      <c r="I1248">
        <f t="shared" si="59"/>
        <v>25</v>
      </c>
      <c r="J1248" s="2">
        <f t="shared" si="60"/>
        <v>0.78125</v>
      </c>
      <c r="K1248">
        <v>212</v>
      </c>
      <c r="L1248" s="1">
        <f t="shared" si="58"/>
        <v>6.625</v>
      </c>
      <c r="M1248">
        <v>4.2877355404450297</v>
      </c>
      <c r="N1248">
        <v>3.52358465204889</v>
      </c>
      <c r="O1248">
        <v>0.76415088839614498</v>
      </c>
      <c r="P1248">
        <v>0.264011799410029</v>
      </c>
      <c r="Q1248">
        <v>0.76864536000000006</v>
      </c>
      <c r="U1248">
        <v>3.39622617064953</v>
      </c>
      <c r="V1248">
        <v>4.2219973752234701</v>
      </c>
      <c r="X1248">
        <v>1.8639674186706501</v>
      </c>
    </row>
    <row r="1249" spans="1:24" x14ac:dyDescent="0.45">
      <c r="A1249">
        <v>1992</v>
      </c>
      <c r="B1249" t="s">
        <v>241</v>
      </c>
      <c r="C1249" t="s">
        <v>65</v>
      </c>
      <c r="D1249">
        <v>13</v>
      </c>
      <c r="E1249">
        <v>9</v>
      </c>
      <c r="F1249">
        <v>0</v>
      </c>
      <c r="G1249">
        <v>32</v>
      </c>
      <c r="H1249">
        <v>32</v>
      </c>
      <c r="I1249">
        <f t="shared" si="59"/>
        <v>22</v>
      </c>
      <c r="J1249" s="2">
        <f t="shared" si="60"/>
        <v>0.6875</v>
      </c>
      <c r="K1249">
        <v>189.2</v>
      </c>
      <c r="L1249" s="1">
        <f t="shared" si="58"/>
        <v>5.9124999999999996</v>
      </c>
      <c r="M1249">
        <v>5.07732891906464</v>
      </c>
      <c r="N1249">
        <v>2.1353252463355901</v>
      </c>
      <c r="O1249">
        <v>0.61687173783028304</v>
      </c>
      <c r="P1249">
        <v>0.287301587301587</v>
      </c>
      <c r="Q1249">
        <v>0.65391458999999996</v>
      </c>
      <c r="U1249">
        <v>3.8435854434040699</v>
      </c>
      <c r="V1249">
        <v>3.3211038510856201</v>
      </c>
      <c r="X1249">
        <v>2.7654786109924299</v>
      </c>
    </row>
    <row r="1250" spans="1:24" x14ac:dyDescent="0.45">
      <c r="A1250">
        <v>1992</v>
      </c>
      <c r="B1250" t="s">
        <v>350</v>
      </c>
      <c r="C1250" t="s">
        <v>29</v>
      </c>
      <c r="D1250">
        <v>10</v>
      </c>
      <c r="E1250">
        <v>11</v>
      </c>
      <c r="F1250">
        <v>0</v>
      </c>
      <c r="G1250">
        <v>33</v>
      </c>
      <c r="H1250">
        <v>33</v>
      </c>
      <c r="I1250">
        <f t="shared" si="59"/>
        <v>21</v>
      </c>
      <c r="J1250" s="2">
        <f t="shared" si="60"/>
        <v>0.63636363636363635</v>
      </c>
      <c r="K1250">
        <v>205.1</v>
      </c>
      <c r="L1250" s="1">
        <f t="shared" si="58"/>
        <v>6.2151515151515149</v>
      </c>
      <c r="M1250">
        <v>5.9172079387815302</v>
      </c>
      <c r="N1250">
        <v>2.7613637047647099</v>
      </c>
      <c r="O1250">
        <v>0.83279222842110501</v>
      </c>
      <c r="P1250">
        <v>0.25276461295418601</v>
      </c>
      <c r="Q1250">
        <v>0.70912375999999999</v>
      </c>
      <c r="U1250">
        <v>3.4626624234351202</v>
      </c>
      <c r="V1250">
        <v>3.6794221517910599</v>
      </c>
      <c r="X1250">
        <v>2.3670573234558101</v>
      </c>
    </row>
    <row r="1251" spans="1:24" x14ac:dyDescent="0.45">
      <c r="A1251">
        <v>1992</v>
      </c>
      <c r="B1251" t="s">
        <v>370</v>
      </c>
      <c r="C1251" t="s">
        <v>47</v>
      </c>
      <c r="D1251">
        <v>10</v>
      </c>
      <c r="E1251">
        <v>8</v>
      </c>
      <c r="F1251">
        <v>0</v>
      </c>
      <c r="G1251">
        <v>29</v>
      </c>
      <c r="H1251">
        <v>29</v>
      </c>
      <c r="I1251">
        <f t="shared" si="59"/>
        <v>18</v>
      </c>
      <c r="J1251" s="2">
        <f t="shared" si="60"/>
        <v>0.62068965517241381</v>
      </c>
      <c r="K1251">
        <v>169</v>
      </c>
      <c r="L1251" s="1">
        <f t="shared" si="58"/>
        <v>5.8275862068965516</v>
      </c>
      <c r="M1251">
        <v>5.2189353824534503</v>
      </c>
      <c r="N1251">
        <v>1.9704143790895701</v>
      </c>
      <c r="O1251">
        <v>0.74556219749335095</v>
      </c>
      <c r="P1251">
        <v>0.300177619893428</v>
      </c>
      <c r="Q1251">
        <v>0.66699604999999995</v>
      </c>
      <c r="U1251">
        <v>3.7810654301448499</v>
      </c>
      <c r="V1251">
        <v>3.3927857441393101</v>
      </c>
      <c r="X1251">
        <v>2.3036847114562899</v>
      </c>
    </row>
    <row r="1252" spans="1:24" x14ac:dyDescent="0.45">
      <c r="A1252">
        <v>1992</v>
      </c>
      <c r="B1252" t="s">
        <v>405</v>
      </c>
      <c r="C1252" t="s">
        <v>71</v>
      </c>
      <c r="D1252">
        <v>15</v>
      </c>
      <c r="E1252">
        <v>10</v>
      </c>
      <c r="F1252">
        <v>0</v>
      </c>
      <c r="G1252">
        <v>33</v>
      </c>
      <c r="H1252">
        <v>33</v>
      </c>
      <c r="I1252">
        <f t="shared" si="59"/>
        <v>25</v>
      </c>
      <c r="J1252" s="2">
        <f t="shared" si="60"/>
        <v>0.75757575757575757</v>
      </c>
      <c r="K1252">
        <v>211</v>
      </c>
      <c r="L1252" s="1">
        <f t="shared" si="58"/>
        <v>6.3939393939393936</v>
      </c>
      <c r="M1252">
        <v>7.2938388625592401</v>
      </c>
      <c r="N1252">
        <v>1.87677725118483</v>
      </c>
      <c r="O1252">
        <v>0.63981042654028397</v>
      </c>
      <c r="P1252">
        <v>0.28192371475953498</v>
      </c>
      <c r="Q1252">
        <v>0.78199052000000002</v>
      </c>
      <c r="U1252">
        <v>2.5592417061611301</v>
      </c>
      <c r="V1252">
        <v>2.7548822145326399</v>
      </c>
      <c r="X1252">
        <v>5.0977272987365696</v>
      </c>
    </row>
    <row r="1253" spans="1:24" x14ac:dyDescent="0.45">
      <c r="A1253">
        <v>1992</v>
      </c>
      <c r="B1253" t="s">
        <v>263</v>
      </c>
      <c r="C1253" t="s">
        <v>371</v>
      </c>
      <c r="D1253">
        <v>7</v>
      </c>
      <c r="E1253">
        <v>12</v>
      </c>
      <c r="F1253">
        <v>0</v>
      </c>
      <c r="G1253">
        <v>31</v>
      </c>
      <c r="H1253">
        <v>31</v>
      </c>
      <c r="I1253">
        <f t="shared" si="59"/>
        <v>19</v>
      </c>
      <c r="J1253" s="2">
        <f t="shared" si="60"/>
        <v>0.61290322580645162</v>
      </c>
      <c r="K1253">
        <v>204.1</v>
      </c>
      <c r="L1253" s="1">
        <f t="shared" si="58"/>
        <v>6.5838709677419356</v>
      </c>
      <c r="M1253">
        <v>5.4616636758943704</v>
      </c>
      <c r="N1253">
        <v>4.3164761309487796</v>
      </c>
      <c r="O1253">
        <v>1.05709619533439</v>
      </c>
      <c r="P1253">
        <v>0.29559748427672899</v>
      </c>
      <c r="Q1253">
        <v>0.76592698999999997</v>
      </c>
      <c r="U1253">
        <v>3.9641107325039799</v>
      </c>
      <c r="V1253">
        <v>4.5794029727850001</v>
      </c>
      <c r="X1253">
        <v>1.2806030511855999</v>
      </c>
    </row>
    <row r="1254" spans="1:24" x14ac:dyDescent="0.45">
      <c r="A1254">
        <v>1992</v>
      </c>
      <c r="B1254" t="s">
        <v>317</v>
      </c>
      <c r="C1254" t="s">
        <v>88</v>
      </c>
      <c r="D1254">
        <v>17</v>
      </c>
      <c r="E1254">
        <v>10</v>
      </c>
      <c r="F1254">
        <v>0</v>
      </c>
      <c r="G1254">
        <v>33</v>
      </c>
      <c r="H1254">
        <v>33</v>
      </c>
      <c r="I1254">
        <f t="shared" si="59"/>
        <v>27</v>
      </c>
      <c r="J1254" s="2">
        <f t="shared" si="60"/>
        <v>0.81818181818181823</v>
      </c>
      <c r="K1254">
        <v>252</v>
      </c>
      <c r="L1254" s="1">
        <f t="shared" si="58"/>
        <v>7.6363636363636367</v>
      </c>
      <c r="M1254">
        <v>6.0357142857142803</v>
      </c>
      <c r="N1254">
        <v>2.0357142857142798</v>
      </c>
      <c r="O1254">
        <v>0.39285714285714202</v>
      </c>
      <c r="P1254">
        <v>0.30038510911424898</v>
      </c>
      <c r="Q1254">
        <v>0.73804574000000001</v>
      </c>
      <c r="U1254">
        <v>2.96428571428571</v>
      </c>
      <c r="V1254">
        <v>2.7118896620614099</v>
      </c>
      <c r="X1254">
        <v>6.9756560325622496</v>
      </c>
    </row>
    <row r="1255" spans="1:24" x14ac:dyDescent="0.45">
      <c r="A1255">
        <v>1992</v>
      </c>
      <c r="B1255" t="s">
        <v>250</v>
      </c>
      <c r="C1255" t="s">
        <v>31</v>
      </c>
      <c r="D1255">
        <v>21</v>
      </c>
      <c r="E1255">
        <v>11</v>
      </c>
      <c r="F1255">
        <v>0</v>
      </c>
      <c r="G1255">
        <v>35</v>
      </c>
      <c r="H1255">
        <v>35</v>
      </c>
      <c r="I1255">
        <f t="shared" si="59"/>
        <v>32</v>
      </c>
      <c r="J1255" s="2">
        <f t="shared" si="60"/>
        <v>0.91428571428571426</v>
      </c>
      <c r="K1255">
        <v>265.2</v>
      </c>
      <c r="L1255" s="1">
        <f t="shared" si="58"/>
        <v>7.5771428571428565</v>
      </c>
      <c r="M1255">
        <v>5.8607279533942496</v>
      </c>
      <c r="N1255">
        <v>2.5746550546703002</v>
      </c>
      <c r="O1255">
        <v>0.37264744212333401</v>
      </c>
      <c r="P1255">
        <v>0.29952267303102598</v>
      </c>
      <c r="Q1255">
        <v>0.69452796000000006</v>
      </c>
      <c r="U1255">
        <v>3.3199499389169702</v>
      </c>
      <c r="V1255">
        <v>2.99034459022517</v>
      </c>
      <c r="X1255">
        <v>6.3201036453246999</v>
      </c>
    </row>
    <row r="1256" spans="1:24" x14ac:dyDescent="0.45">
      <c r="A1256">
        <v>1992</v>
      </c>
      <c r="B1256" t="s">
        <v>352</v>
      </c>
      <c r="C1256" t="s">
        <v>67</v>
      </c>
      <c r="D1256">
        <v>13</v>
      </c>
      <c r="E1256">
        <v>11</v>
      </c>
      <c r="F1256">
        <v>0</v>
      </c>
      <c r="G1256">
        <v>32</v>
      </c>
      <c r="H1256">
        <v>32</v>
      </c>
      <c r="I1256">
        <f t="shared" si="59"/>
        <v>24</v>
      </c>
      <c r="J1256" s="2">
        <f t="shared" si="60"/>
        <v>0.75</v>
      </c>
      <c r="K1256">
        <v>229</v>
      </c>
      <c r="L1256" s="1">
        <f t="shared" si="58"/>
        <v>7.15625</v>
      </c>
      <c r="M1256">
        <v>4.9126640828004504</v>
      </c>
      <c r="N1256">
        <v>1.8078603824705599</v>
      </c>
      <c r="O1256">
        <v>0.55021837727365097</v>
      </c>
      <c r="P1256">
        <v>0.28437917222963899</v>
      </c>
      <c r="Q1256">
        <v>0.68252729999999995</v>
      </c>
      <c r="U1256">
        <v>3.81222732825315</v>
      </c>
      <c r="V1256">
        <v>3.1282964224155299</v>
      </c>
      <c r="X1256">
        <v>3.8385701179504301</v>
      </c>
    </row>
    <row r="1257" spans="1:24" x14ac:dyDescent="0.45">
      <c r="A1257">
        <v>1992</v>
      </c>
      <c r="B1257" t="s">
        <v>206</v>
      </c>
      <c r="C1257" t="s">
        <v>35</v>
      </c>
      <c r="D1257">
        <v>18</v>
      </c>
      <c r="E1257">
        <v>11</v>
      </c>
      <c r="F1257">
        <v>0</v>
      </c>
      <c r="G1257">
        <v>32</v>
      </c>
      <c r="H1257">
        <v>32</v>
      </c>
      <c r="I1257">
        <f t="shared" si="59"/>
        <v>29</v>
      </c>
      <c r="J1257" s="2">
        <f t="shared" si="60"/>
        <v>0.90625</v>
      </c>
      <c r="K1257">
        <v>246.2</v>
      </c>
      <c r="L1257" s="1">
        <f t="shared" si="58"/>
        <v>7.6937499999999996</v>
      </c>
      <c r="M1257">
        <v>7.5891895021671401</v>
      </c>
      <c r="N1257">
        <v>2.26216225545366</v>
      </c>
      <c r="O1257">
        <v>0.40135136790306902</v>
      </c>
      <c r="P1257">
        <v>0.274678111587982</v>
      </c>
      <c r="Q1257">
        <v>0.75019334999999998</v>
      </c>
      <c r="U1257">
        <v>2.4081082074184099</v>
      </c>
      <c r="V1257">
        <v>2.5400749802154001</v>
      </c>
      <c r="X1257">
        <v>7.5752906799316397</v>
      </c>
    </row>
    <row r="1258" spans="1:24" x14ac:dyDescent="0.45">
      <c r="A1258">
        <v>1992</v>
      </c>
      <c r="B1258" t="s">
        <v>61</v>
      </c>
      <c r="C1258" t="s">
        <v>95</v>
      </c>
      <c r="D1258">
        <v>18</v>
      </c>
      <c r="E1258">
        <v>5</v>
      </c>
      <c r="F1258">
        <v>0</v>
      </c>
      <c r="G1258">
        <v>32</v>
      </c>
      <c r="H1258">
        <v>32</v>
      </c>
      <c r="I1258">
        <f t="shared" si="59"/>
        <v>23</v>
      </c>
      <c r="J1258" s="2">
        <f t="shared" si="60"/>
        <v>0.71875</v>
      </c>
      <c r="K1258">
        <v>241</v>
      </c>
      <c r="L1258" s="1">
        <f t="shared" si="58"/>
        <v>7.53125</v>
      </c>
      <c r="M1258">
        <v>4.8547714768550403</v>
      </c>
      <c r="N1258">
        <v>1.7925310068387801</v>
      </c>
      <c r="O1258">
        <v>0.59751033561292799</v>
      </c>
      <c r="P1258">
        <v>0.25755584756898797</v>
      </c>
      <c r="Q1258">
        <v>0.80133555999999995</v>
      </c>
      <c r="U1258">
        <v>2.5394189263549398</v>
      </c>
      <c r="V1258">
        <v>3.1899572118932298</v>
      </c>
      <c r="X1258">
        <v>5.3440790176391602</v>
      </c>
    </row>
    <row r="1259" spans="1:24" x14ac:dyDescent="0.45">
      <c r="A1259">
        <v>1992</v>
      </c>
      <c r="B1259" t="s">
        <v>431</v>
      </c>
      <c r="C1259" t="s">
        <v>47</v>
      </c>
      <c r="D1259">
        <v>10</v>
      </c>
      <c r="E1259">
        <v>10</v>
      </c>
      <c r="F1259">
        <v>0</v>
      </c>
      <c r="G1259">
        <v>30</v>
      </c>
      <c r="H1259">
        <v>30</v>
      </c>
      <c r="I1259">
        <f t="shared" si="59"/>
        <v>20</v>
      </c>
      <c r="J1259" s="2">
        <f t="shared" si="60"/>
        <v>0.66666666666666663</v>
      </c>
      <c r="K1259">
        <v>185</v>
      </c>
      <c r="L1259" s="1">
        <f t="shared" si="58"/>
        <v>6.166666666666667</v>
      </c>
      <c r="M1259">
        <v>5.6918914224250203</v>
      </c>
      <c r="N1259">
        <v>1.6054052729916699</v>
      </c>
      <c r="O1259">
        <v>0.72972966954166896</v>
      </c>
      <c r="P1259">
        <v>0.29765886287625398</v>
      </c>
      <c r="Q1259">
        <v>0.70476190000000005</v>
      </c>
      <c r="U1259">
        <v>3.6972969923444601</v>
      </c>
      <c r="V1259">
        <v>3.18872360545758</v>
      </c>
      <c r="X1259">
        <v>3.0101547241210902</v>
      </c>
    </row>
    <row r="1260" spans="1:24" x14ac:dyDescent="0.45">
      <c r="A1260">
        <v>1992</v>
      </c>
      <c r="B1260" t="s">
        <v>307</v>
      </c>
      <c r="C1260" t="s">
        <v>73</v>
      </c>
      <c r="D1260">
        <v>13</v>
      </c>
      <c r="E1260">
        <v>14</v>
      </c>
      <c r="F1260">
        <v>0</v>
      </c>
      <c r="G1260">
        <v>34</v>
      </c>
      <c r="H1260">
        <v>34</v>
      </c>
      <c r="I1260">
        <f t="shared" si="59"/>
        <v>27</v>
      </c>
      <c r="J1260" s="2">
        <f t="shared" si="60"/>
        <v>0.79411764705882348</v>
      </c>
      <c r="K1260">
        <v>231.1</v>
      </c>
      <c r="L1260" s="1">
        <f t="shared" si="58"/>
        <v>6.7970588235294116</v>
      </c>
      <c r="M1260">
        <v>6.5749280984516396</v>
      </c>
      <c r="N1260">
        <v>2.3731988994411202</v>
      </c>
      <c r="O1260">
        <v>0.54466859987173299</v>
      </c>
      <c r="P1260">
        <v>0.30337078651685301</v>
      </c>
      <c r="Q1260">
        <v>0.74529666999999999</v>
      </c>
      <c r="U1260">
        <v>3.34582139921207</v>
      </c>
      <c r="V1260">
        <v>2.9648744334472301</v>
      </c>
      <c r="X1260">
        <v>4.7452139854431099</v>
      </c>
    </row>
    <row r="1261" spans="1:24" x14ac:dyDescent="0.45">
      <c r="A1261">
        <v>1992</v>
      </c>
      <c r="B1261" t="s">
        <v>324</v>
      </c>
      <c r="C1261" t="s">
        <v>27</v>
      </c>
      <c r="D1261">
        <v>17</v>
      </c>
      <c r="E1261">
        <v>10</v>
      </c>
      <c r="F1261">
        <v>0</v>
      </c>
      <c r="G1261">
        <v>34</v>
      </c>
      <c r="H1261">
        <v>34</v>
      </c>
      <c r="I1261">
        <f t="shared" si="59"/>
        <v>27</v>
      </c>
      <c r="J1261" s="2">
        <f t="shared" si="60"/>
        <v>0.79411764705882348</v>
      </c>
      <c r="K1261">
        <v>247.2</v>
      </c>
      <c r="L1261" s="1">
        <f t="shared" si="58"/>
        <v>7.2705882352941176</v>
      </c>
      <c r="M1261">
        <v>9.4118442627546308</v>
      </c>
      <c r="N1261">
        <v>4.0336475411805504</v>
      </c>
      <c r="O1261">
        <v>0.54508750556494001</v>
      </c>
      <c r="P1261">
        <v>0.28197226502311201</v>
      </c>
      <c r="Q1261">
        <v>0.76666666999999999</v>
      </c>
      <c r="U1261">
        <v>2.83445502893768</v>
      </c>
      <c r="V1261">
        <v>2.9690517539047101</v>
      </c>
      <c r="X1261">
        <v>5.1059689521789497</v>
      </c>
    </row>
    <row r="1262" spans="1:24" x14ac:dyDescent="0.45">
      <c r="A1262">
        <v>1992</v>
      </c>
      <c r="B1262" t="s">
        <v>392</v>
      </c>
      <c r="C1262" t="s">
        <v>128</v>
      </c>
      <c r="D1262">
        <v>11</v>
      </c>
      <c r="E1262">
        <v>11</v>
      </c>
      <c r="F1262">
        <v>0</v>
      </c>
      <c r="G1262">
        <v>35</v>
      </c>
      <c r="H1262">
        <v>35</v>
      </c>
      <c r="I1262">
        <f t="shared" si="59"/>
        <v>22</v>
      </c>
      <c r="J1262" s="2">
        <f t="shared" si="60"/>
        <v>0.62857142857142856</v>
      </c>
      <c r="K1262">
        <v>233.2</v>
      </c>
      <c r="L1262" s="1">
        <f t="shared" si="58"/>
        <v>6.6628571428571428</v>
      </c>
      <c r="M1262">
        <v>4.96861615432943</v>
      </c>
      <c r="N1262">
        <v>2.7346647050960402</v>
      </c>
      <c r="O1262">
        <v>0.53922966015978302</v>
      </c>
      <c r="P1262">
        <v>0.26754966887417198</v>
      </c>
      <c r="Q1262">
        <v>0.71802542999999996</v>
      </c>
      <c r="U1262">
        <v>3.1968615566615699</v>
      </c>
      <c r="V1262">
        <v>3.3696234989018099</v>
      </c>
      <c r="X1262">
        <v>3.46854472160339</v>
      </c>
    </row>
    <row r="1263" spans="1:24" x14ac:dyDescent="0.45">
      <c r="A1263">
        <v>1992</v>
      </c>
      <c r="B1263" t="s">
        <v>393</v>
      </c>
      <c r="C1263" t="s">
        <v>371</v>
      </c>
      <c r="D1263">
        <v>7</v>
      </c>
      <c r="E1263">
        <v>15</v>
      </c>
      <c r="F1263">
        <v>0</v>
      </c>
      <c r="G1263">
        <v>29</v>
      </c>
      <c r="H1263">
        <v>29</v>
      </c>
      <c r="I1263">
        <f t="shared" si="59"/>
        <v>22</v>
      </c>
      <c r="J1263" s="2">
        <f t="shared" si="60"/>
        <v>0.75862068965517238</v>
      </c>
      <c r="K1263">
        <v>211</v>
      </c>
      <c r="L1263" s="1">
        <f t="shared" si="58"/>
        <v>7.2758620689655169</v>
      </c>
      <c r="M1263">
        <v>5.5450236966824598</v>
      </c>
      <c r="N1263">
        <v>2.90047393364928</v>
      </c>
      <c r="O1263">
        <v>0.511848341232227</v>
      </c>
      <c r="P1263">
        <v>0.29696969696969699</v>
      </c>
      <c r="Q1263">
        <v>0.78647416000000003</v>
      </c>
      <c r="U1263">
        <v>2.7725118483412299</v>
      </c>
      <c r="V1263">
        <v>3.3141239206937798</v>
      </c>
      <c r="X1263">
        <v>4.4268007278442303</v>
      </c>
    </row>
    <row r="1264" spans="1:24" x14ac:dyDescent="0.45">
      <c r="A1264">
        <v>1992</v>
      </c>
      <c r="B1264" t="s">
        <v>338</v>
      </c>
      <c r="C1264" t="s">
        <v>71</v>
      </c>
      <c r="D1264">
        <v>15</v>
      </c>
      <c r="E1264">
        <v>13</v>
      </c>
      <c r="F1264">
        <v>0</v>
      </c>
      <c r="G1264">
        <v>34</v>
      </c>
      <c r="H1264">
        <v>34</v>
      </c>
      <c r="I1264">
        <f t="shared" si="59"/>
        <v>28</v>
      </c>
      <c r="J1264" s="2">
        <f t="shared" si="60"/>
        <v>0.82352941176470584</v>
      </c>
      <c r="K1264">
        <v>226.2</v>
      </c>
      <c r="L1264" s="1">
        <f t="shared" si="58"/>
        <v>6.6529411764705877</v>
      </c>
      <c r="M1264">
        <v>5.9161771343654301</v>
      </c>
      <c r="N1264">
        <v>3.0970591710100899</v>
      </c>
      <c r="O1264">
        <v>0.635294188925147</v>
      </c>
      <c r="P1264">
        <v>0.26293103448275801</v>
      </c>
      <c r="Q1264">
        <v>0.69099379000000005</v>
      </c>
      <c r="U1264">
        <v>3.8514710203587001</v>
      </c>
      <c r="V1264">
        <v>3.4583183092229501</v>
      </c>
      <c r="X1264">
        <v>3.4214680194854701</v>
      </c>
    </row>
    <row r="1265" spans="1:24" x14ac:dyDescent="0.45">
      <c r="A1265">
        <v>1992</v>
      </c>
      <c r="B1265" t="s">
        <v>432</v>
      </c>
      <c r="C1265" t="s">
        <v>65</v>
      </c>
      <c r="D1265">
        <v>10</v>
      </c>
      <c r="E1265">
        <v>12</v>
      </c>
      <c r="F1265">
        <v>0</v>
      </c>
      <c r="G1265">
        <v>28</v>
      </c>
      <c r="H1265">
        <v>28</v>
      </c>
      <c r="I1265">
        <f t="shared" si="59"/>
        <v>22</v>
      </c>
      <c r="J1265" s="2">
        <f t="shared" si="60"/>
        <v>0.7857142857142857</v>
      </c>
      <c r="K1265">
        <v>177</v>
      </c>
      <c r="L1265" s="1">
        <f t="shared" si="58"/>
        <v>6.3214285714285712</v>
      </c>
      <c r="M1265">
        <v>4.1694915254237204</v>
      </c>
      <c r="N1265">
        <v>3</v>
      </c>
      <c r="O1265">
        <v>1.1694915254237199</v>
      </c>
      <c r="P1265">
        <v>0.26541095890410898</v>
      </c>
      <c r="Q1265">
        <v>0.72886297</v>
      </c>
      <c r="U1265">
        <v>3.9661016949152499</v>
      </c>
      <c r="V1265">
        <v>4.56297925043914</v>
      </c>
      <c r="X1265">
        <v>-5.4389093071222298E-2</v>
      </c>
    </row>
    <row r="1266" spans="1:24" x14ac:dyDescent="0.45">
      <c r="A1266">
        <v>1992</v>
      </c>
      <c r="B1266" t="s">
        <v>395</v>
      </c>
      <c r="C1266" t="s">
        <v>54</v>
      </c>
      <c r="D1266">
        <v>16</v>
      </c>
      <c r="E1266">
        <v>6</v>
      </c>
      <c r="F1266">
        <v>0</v>
      </c>
      <c r="G1266">
        <v>33</v>
      </c>
      <c r="H1266">
        <v>33</v>
      </c>
      <c r="I1266">
        <f t="shared" si="59"/>
        <v>22</v>
      </c>
      <c r="J1266" s="2">
        <f t="shared" si="60"/>
        <v>0.66666666666666663</v>
      </c>
      <c r="K1266">
        <v>231.1</v>
      </c>
      <c r="L1266" s="1">
        <f t="shared" si="58"/>
        <v>7.0030303030303029</v>
      </c>
      <c r="M1266">
        <v>4.6685883068415199</v>
      </c>
      <c r="N1266">
        <v>1.71181571250855</v>
      </c>
      <c r="O1266">
        <v>0.81700295369726605</v>
      </c>
      <c r="P1266">
        <v>0.27005347593582801</v>
      </c>
      <c r="Q1266">
        <v>0.70778145999999997</v>
      </c>
      <c r="U1266">
        <v>3.6181559378021801</v>
      </c>
      <c r="V1266">
        <v>3.5484479837778999</v>
      </c>
      <c r="X1266">
        <v>3.80730724334716</v>
      </c>
    </row>
    <row r="1267" spans="1:24" x14ac:dyDescent="0.45">
      <c r="A1267">
        <v>1992</v>
      </c>
      <c r="B1267" t="s">
        <v>340</v>
      </c>
      <c r="C1267" t="s">
        <v>33</v>
      </c>
      <c r="D1267">
        <v>10</v>
      </c>
      <c r="E1267">
        <v>15</v>
      </c>
      <c r="F1267">
        <v>0</v>
      </c>
      <c r="G1267">
        <v>30</v>
      </c>
      <c r="H1267">
        <v>30</v>
      </c>
      <c r="I1267">
        <f t="shared" si="59"/>
        <v>25</v>
      </c>
      <c r="J1267" s="2">
        <f t="shared" si="60"/>
        <v>0.83333333333333337</v>
      </c>
      <c r="K1267">
        <v>202</v>
      </c>
      <c r="L1267" s="1">
        <f t="shared" si="58"/>
        <v>6.7333333333333334</v>
      </c>
      <c r="M1267">
        <v>6.6831683168316802</v>
      </c>
      <c r="N1267">
        <v>2.8069306930693001</v>
      </c>
      <c r="O1267">
        <v>0.57920792079207895</v>
      </c>
      <c r="P1267">
        <v>0.26865671641791</v>
      </c>
      <c r="Q1267">
        <v>0.73159784999999999</v>
      </c>
      <c r="U1267">
        <v>3.02970297029702</v>
      </c>
      <c r="V1267">
        <v>3.1150014018068202</v>
      </c>
      <c r="X1267">
        <v>3.3681750297546298</v>
      </c>
    </row>
    <row r="1268" spans="1:24" x14ac:dyDescent="0.45">
      <c r="A1268">
        <v>1992</v>
      </c>
      <c r="B1268" t="s">
        <v>410</v>
      </c>
      <c r="C1268" t="s">
        <v>105</v>
      </c>
      <c r="D1268">
        <v>15</v>
      </c>
      <c r="E1268">
        <v>10</v>
      </c>
      <c r="F1268">
        <v>0</v>
      </c>
      <c r="G1268">
        <v>33</v>
      </c>
      <c r="H1268">
        <v>33</v>
      </c>
      <c r="I1268">
        <f t="shared" si="59"/>
        <v>25</v>
      </c>
      <c r="J1268" s="2">
        <f t="shared" si="60"/>
        <v>0.75757575757575757</v>
      </c>
      <c r="K1268">
        <v>206.1</v>
      </c>
      <c r="L1268" s="1">
        <f t="shared" si="58"/>
        <v>6.2454545454545451</v>
      </c>
      <c r="M1268">
        <v>4.31825503750777</v>
      </c>
      <c r="N1268">
        <v>3.1405491181874701</v>
      </c>
      <c r="O1268">
        <v>0.65428106628905702</v>
      </c>
      <c r="P1268">
        <v>0.27071005917159702</v>
      </c>
      <c r="Q1268">
        <v>0.69565217000000001</v>
      </c>
      <c r="U1268">
        <v>3.66397397121872</v>
      </c>
      <c r="V1268">
        <v>3.87378667730508</v>
      </c>
      <c r="X1268">
        <v>2.4941811561584402</v>
      </c>
    </row>
    <row r="1269" spans="1:24" x14ac:dyDescent="0.45">
      <c r="A1269">
        <v>1992</v>
      </c>
      <c r="B1269" t="s">
        <v>359</v>
      </c>
      <c r="C1269" t="s">
        <v>99</v>
      </c>
      <c r="D1269">
        <v>15</v>
      </c>
      <c r="E1269">
        <v>11</v>
      </c>
      <c r="F1269">
        <v>0</v>
      </c>
      <c r="G1269">
        <v>34</v>
      </c>
      <c r="H1269">
        <v>34</v>
      </c>
      <c r="I1269">
        <f t="shared" si="59"/>
        <v>26</v>
      </c>
      <c r="J1269" s="2">
        <f t="shared" si="60"/>
        <v>0.76470588235294112</v>
      </c>
      <c r="K1269">
        <v>256.2</v>
      </c>
      <c r="L1269" s="1">
        <f t="shared" si="58"/>
        <v>7.5352941176470587</v>
      </c>
      <c r="M1269">
        <v>6.2064937524768196</v>
      </c>
      <c r="N1269">
        <v>1.8935065685522501</v>
      </c>
      <c r="O1269">
        <v>0.59610391972941201</v>
      </c>
      <c r="P1269">
        <v>0.26205997392438002</v>
      </c>
      <c r="Q1269">
        <v>0.76317860000000004</v>
      </c>
      <c r="U1269">
        <v>2.7701299799190302</v>
      </c>
      <c r="V1269">
        <v>2.9664351238643798</v>
      </c>
      <c r="X1269">
        <v>4.7621068954467702</v>
      </c>
    </row>
    <row r="1270" spans="1:24" x14ac:dyDescent="0.45">
      <c r="A1270">
        <v>1992</v>
      </c>
      <c r="B1270" t="s">
        <v>360</v>
      </c>
      <c r="C1270" t="s">
        <v>37</v>
      </c>
      <c r="D1270">
        <v>8</v>
      </c>
      <c r="E1270">
        <v>11</v>
      </c>
      <c r="F1270">
        <v>0</v>
      </c>
      <c r="G1270">
        <v>29</v>
      </c>
      <c r="H1270">
        <v>29</v>
      </c>
      <c r="I1270">
        <f t="shared" si="59"/>
        <v>19</v>
      </c>
      <c r="J1270" s="2">
        <f t="shared" si="60"/>
        <v>0.65517241379310343</v>
      </c>
      <c r="K1270">
        <v>187.2</v>
      </c>
      <c r="L1270" s="1">
        <f t="shared" si="58"/>
        <v>6.455172413793103</v>
      </c>
      <c r="M1270">
        <v>4.55595051338645</v>
      </c>
      <c r="N1270">
        <v>2.3978686912560301</v>
      </c>
      <c r="O1270">
        <v>1.0071048503275299</v>
      </c>
      <c r="P1270">
        <v>0.28253968253968198</v>
      </c>
      <c r="Q1270">
        <v>0.68980668000000001</v>
      </c>
      <c r="U1270">
        <v>4.26820627043573</v>
      </c>
      <c r="V1270">
        <v>4.1527676860517602</v>
      </c>
      <c r="X1270">
        <v>1.78097772598266</v>
      </c>
    </row>
    <row r="1271" spans="1:24" x14ac:dyDescent="0.45">
      <c r="A1271">
        <v>1992</v>
      </c>
      <c r="B1271" t="s">
        <v>433</v>
      </c>
      <c r="C1271" t="s">
        <v>58</v>
      </c>
      <c r="D1271">
        <v>14</v>
      </c>
      <c r="E1271">
        <v>11</v>
      </c>
      <c r="F1271">
        <v>0</v>
      </c>
      <c r="G1271">
        <v>32</v>
      </c>
      <c r="H1271">
        <v>32</v>
      </c>
      <c r="I1271">
        <f t="shared" si="59"/>
        <v>25</v>
      </c>
      <c r="J1271" s="2">
        <f t="shared" si="60"/>
        <v>0.78125</v>
      </c>
      <c r="K1271">
        <v>214.2</v>
      </c>
      <c r="L1271" s="1">
        <f t="shared" si="58"/>
        <v>6.6937499999999996</v>
      </c>
      <c r="M1271">
        <v>8.0916152902740706</v>
      </c>
      <c r="N1271">
        <v>2.8090063442920301</v>
      </c>
      <c r="O1271">
        <v>0.50310561390305097</v>
      </c>
      <c r="P1271">
        <v>0.25466893039049199</v>
      </c>
      <c r="Q1271">
        <v>0.76780758999999998</v>
      </c>
      <c r="U1271">
        <v>2.7251554086415202</v>
      </c>
      <c r="V1271">
        <v>2.7041256831533902</v>
      </c>
      <c r="X1271">
        <v>4.8823089599609304</v>
      </c>
    </row>
    <row r="1272" spans="1:24" x14ac:dyDescent="0.45">
      <c r="A1272">
        <v>1992</v>
      </c>
      <c r="B1272" t="s">
        <v>414</v>
      </c>
      <c r="C1272" t="s">
        <v>121</v>
      </c>
      <c r="D1272">
        <v>17</v>
      </c>
      <c r="E1272">
        <v>10</v>
      </c>
      <c r="F1272">
        <v>0</v>
      </c>
      <c r="G1272">
        <v>33</v>
      </c>
      <c r="H1272">
        <v>33</v>
      </c>
      <c r="I1272">
        <f t="shared" si="59"/>
        <v>27</v>
      </c>
      <c r="J1272" s="2">
        <f t="shared" si="60"/>
        <v>0.81818181818181823</v>
      </c>
      <c r="K1272">
        <v>228.1</v>
      </c>
      <c r="L1272" s="1">
        <f t="shared" si="58"/>
        <v>6.9121212121212121</v>
      </c>
      <c r="M1272">
        <v>4.4145983434702902</v>
      </c>
      <c r="N1272">
        <v>2.3649633982876499</v>
      </c>
      <c r="O1272">
        <v>0.51240873629565797</v>
      </c>
      <c r="P1272">
        <v>0.28005284015852</v>
      </c>
      <c r="Q1272">
        <v>0.71639586</v>
      </c>
      <c r="U1272">
        <v>3.3897808708789698</v>
      </c>
      <c r="V1272">
        <v>3.38331820675926</v>
      </c>
      <c r="X1272">
        <v>4.36502885818481</v>
      </c>
    </row>
    <row r="1273" spans="1:24" x14ac:dyDescent="0.45">
      <c r="A1273">
        <v>1992</v>
      </c>
      <c r="B1273" t="s">
        <v>343</v>
      </c>
      <c r="C1273" t="s">
        <v>233</v>
      </c>
      <c r="D1273">
        <v>11</v>
      </c>
      <c r="E1273">
        <v>10</v>
      </c>
      <c r="F1273">
        <v>0</v>
      </c>
      <c r="G1273">
        <v>30</v>
      </c>
      <c r="H1273">
        <v>30</v>
      </c>
      <c r="I1273">
        <f t="shared" si="59"/>
        <v>21</v>
      </c>
      <c r="J1273" s="2">
        <f t="shared" si="60"/>
        <v>0.7</v>
      </c>
      <c r="K1273">
        <v>175.1</v>
      </c>
      <c r="L1273" s="1">
        <f t="shared" si="58"/>
        <v>5.8366666666666669</v>
      </c>
      <c r="M1273">
        <v>6.72433421062662</v>
      </c>
      <c r="N1273">
        <v>3.0798477300579901</v>
      </c>
      <c r="O1273">
        <v>0.76996193251449896</v>
      </c>
      <c r="P1273">
        <v>0.287292817679558</v>
      </c>
      <c r="Q1273">
        <v>0.70183485999999995</v>
      </c>
      <c r="U1273">
        <v>4.2604560265802203</v>
      </c>
      <c r="V1273">
        <v>3.5646870094491399</v>
      </c>
      <c r="X1273">
        <v>1.8765608072280799</v>
      </c>
    </row>
    <row r="1274" spans="1:24" x14ac:dyDescent="0.45">
      <c r="A1274">
        <v>1992</v>
      </c>
      <c r="B1274" t="s">
        <v>375</v>
      </c>
      <c r="C1274" t="s">
        <v>58</v>
      </c>
      <c r="D1274">
        <v>10</v>
      </c>
      <c r="E1274">
        <v>13</v>
      </c>
      <c r="F1274">
        <v>0</v>
      </c>
      <c r="G1274">
        <v>31</v>
      </c>
      <c r="H1274">
        <v>31</v>
      </c>
      <c r="I1274">
        <f t="shared" si="59"/>
        <v>23</v>
      </c>
      <c r="J1274" s="2">
        <f t="shared" si="60"/>
        <v>0.74193548387096775</v>
      </c>
      <c r="K1274">
        <v>206</v>
      </c>
      <c r="L1274" s="1">
        <f t="shared" si="58"/>
        <v>6.645161290322581</v>
      </c>
      <c r="M1274">
        <v>6.3349509870695098</v>
      </c>
      <c r="N1274">
        <v>3.0582522006542399</v>
      </c>
      <c r="O1274">
        <v>0.48058248867423797</v>
      </c>
      <c r="P1274">
        <v>0.29337539432176601</v>
      </c>
      <c r="Q1274">
        <v>0.69520817000000001</v>
      </c>
      <c r="U1274">
        <v>3.6699026407850899</v>
      </c>
      <c r="V1274">
        <v>3.1328327707076098</v>
      </c>
      <c r="X1274">
        <v>3.48153352737426</v>
      </c>
    </row>
    <row r="1275" spans="1:24" x14ac:dyDescent="0.45">
      <c r="A1275">
        <v>1992</v>
      </c>
      <c r="B1275" t="s">
        <v>398</v>
      </c>
      <c r="C1275" t="s">
        <v>33</v>
      </c>
      <c r="D1275">
        <v>8</v>
      </c>
      <c r="E1275">
        <v>13</v>
      </c>
      <c r="F1275">
        <v>0</v>
      </c>
      <c r="G1275">
        <v>30</v>
      </c>
      <c r="H1275">
        <v>30</v>
      </c>
      <c r="I1275">
        <f t="shared" si="59"/>
        <v>21</v>
      </c>
      <c r="J1275" s="2">
        <f t="shared" si="60"/>
        <v>0.7</v>
      </c>
      <c r="K1275">
        <v>200.2</v>
      </c>
      <c r="L1275" s="1">
        <f t="shared" si="58"/>
        <v>6.6733333333333329</v>
      </c>
      <c r="M1275">
        <v>6.9518275949384396</v>
      </c>
      <c r="N1275">
        <v>3.1395350428754201</v>
      </c>
      <c r="O1275">
        <v>0.49335550673756601</v>
      </c>
      <c r="P1275">
        <v>0.27824620573355802</v>
      </c>
      <c r="Q1275">
        <v>0.71917808000000005</v>
      </c>
      <c r="U1275">
        <v>3.18438554348793</v>
      </c>
      <c r="V1275">
        <v>3.0424544592511298</v>
      </c>
      <c r="X1275">
        <v>3.5410556793212802</v>
      </c>
    </row>
    <row r="1276" spans="1:24" x14ac:dyDescent="0.45">
      <c r="A1276">
        <v>1992</v>
      </c>
      <c r="B1276" t="s">
        <v>434</v>
      </c>
      <c r="C1276" t="s">
        <v>79</v>
      </c>
      <c r="D1276">
        <v>14</v>
      </c>
      <c r="E1276">
        <v>13</v>
      </c>
      <c r="F1276">
        <v>0</v>
      </c>
      <c r="G1276">
        <v>34</v>
      </c>
      <c r="H1276">
        <v>34</v>
      </c>
      <c r="I1276">
        <f t="shared" si="59"/>
        <v>27</v>
      </c>
      <c r="J1276" s="2">
        <f t="shared" si="60"/>
        <v>0.79411764705882348</v>
      </c>
      <c r="K1276">
        <v>221.2</v>
      </c>
      <c r="L1276" s="1">
        <f t="shared" si="58"/>
        <v>6.5058823529411764</v>
      </c>
      <c r="M1276">
        <v>2.59849618097758</v>
      </c>
      <c r="N1276">
        <v>2.0300751413887301</v>
      </c>
      <c r="O1276">
        <v>1.4210525989721099</v>
      </c>
      <c r="P1276">
        <v>0.25064935064935001</v>
      </c>
      <c r="Q1276">
        <v>0.73799126999999998</v>
      </c>
      <c r="U1276">
        <v>4.3443608025718996</v>
      </c>
      <c r="V1276">
        <v>4.9351978833620498</v>
      </c>
      <c r="X1276">
        <v>0.57489919662475497</v>
      </c>
    </row>
    <row r="1277" spans="1:24" x14ac:dyDescent="0.45">
      <c r="A1277">
        <v>1992</v>
      </c>
      <c r="B1277" t="s">
        <v>416</v>
      </c>
      <c r="C1277" t="s">
        <v>31</v>
      </c>
      <c r="D1277">
        <v>16</v>
      </c>
      <c r="E1277">
        <v>11</v>
      </c>
      <c r="F1277">
        <v>0</v>
      </c>
      <c r="G1277">
        <v>33</v>
      </c>
      <c r="H1277">
        <v>33</v>
      </c>
      <c r="I1277">
        <f t="shared" si="59"/>
        <v>27</v>
      </c>
      <c r="J1277" s="2">
        <f t="shared" si="60"/>
        <v>0.81818181818181823</v>
      </c>
      <c r="K1277">
        <v>224</v>
      </c>
      <c r="L1277" s="1">
        <f t="shared" si="58"/>
        <v>6.7878787878787881</v>
      </c>
      <c r="M1277">
        <v>7.1919642857142803</v>
      </c>
      <c r="N1277">
        <v>2.93303571428571</v>
      </c>
      <c r="O1277">
        <v>0.68303571428571397</v>
      </c>
      <c r="P1277">
        <v>0.31454005934718099</v>
      </c>
      <c r="Q1277">
        <v>0.71934798</v>
      </c>
      <c r="U1277">
        <v>3.65625</v>
      </c>
      <c r="V1277">
        <v>3.2029610906328401</v>
      </c>
      <c r="X1277">
        <v>4.6890840530395499</v>
      </c>
    </row>
    <row r="1278" spans="1:24" x14ac:dyDescent="0.45">
      <c r="A1278">
        <v>1992</v>
      </c>
      <c r="B1278" t="s">
        <v>326</v>
      </c>
      <c r="C1278" t="s">
        <v>44</v>
      </c>
      <c r="D1278">
        <v>16</v>
      </c>
      <c r="E1278">
        <v>5</v>
      </c>
      <c r="F1278">
        <v>0</v>
      </c>
      <c r="G1278">
        <v>28</v>
      </c>
      <c r="H1278">
        <v>28</v>
      </c>
      <c r="I1278">
        <f t="shared" si="59"/>
        <v>21</v>
      </c>
      <c r="J1278" s="2">
        <f t="shared" si="60"/>
        <v>0.75</v>
      </c>
      <c r="K1278">
        <v>180.2</v>
      </c>
      <c r="L1278" s="1">
        <f t="shared" si="58"/>
        <v>6.4357142857142851</v>
      </c>
      <c r="M1278">
        <v>8.2195569641688397</v>
      </c>
      <c r="N1278">
        <v>3.5867157661827598</v>
      </c>
      <c r="O1278">
        <v>0.29889298051523</v>
      </c>
      <c r="P1278">
        <v>0.26380368098159501</v>
      </c>
      <c r="Q1278">
        <v>0.76152304999999998</v>
      </c>
      <c r="U1278">
        <v>2.6402213278845301</v>
      </c>
      <c r="V1278">
        <v>2.6006614120640101</v>
      </c>
      <c r="X1278">
        <v>5.4758787155151296</v>
      </c>
    </row>
    <row r="1279" spans="1:24" x14ac:dyDescent="0.45">
      <c r="A1279">
        <v>1992</v>
      </c>
      <c r="B1279" t="s">
        <v>376</v>
      </c>
      <c r="C1279" t="s">
        <v>121</v>
      </c>
      <c r="D1279">
        <v>7</v>
      </c>
      <c r="E1279">
        <v>17</v>
      </c>
      <c r="F1279">
        <v>0</v>
      </c>
      <c r="G1279">
        <v>30</v>
      </c>
      <c r="H1279">
        <v>30</v>
      </c>
      <c r="I1279">
        <f t="shared" si="59"/>
        <v>24</v>
      </c>
      <c r="J1279" s="2">
        <f t="shared" si="60"/>
        <v>0.8</v>
      </c>
      <c r="K1279">
        <v>183.2</v>
      </c>
      <c r="L1279" s="1">
        <f t="shared" si="58"/>
        <v>6.1066666666666665</v>
      </c>
      <c r="M1279">
        <v>5.4392017531601899</v>
      </c>
      <c r="N1279">
        <v>2.7931036029741501</v>
      </c>
      <c r="O1279">
        <v>0.686025446344528</v>
      </c>
      <c r="P1279">
        <v>0.31691297208538499</v>
      </c>
      <c r="Q1279">
        <v>0.64439141</v>
      </c>
      <c r="U1279">
        <v>4.8511799420077297</v>
      </c>
      <c r="V1279">
        <v>3.6109044862230699</v>
      </c>
      <c r="X1279">
        <v>2.99222540855407</v>
      </c>
    </row>
    <row r="1280" spans="1:24" x14ac:dyDescent="0.45">
      <c r="A1280">
        <v>1992</v>
      </c>
      <c r="B1280" t="s">
        <v>327</v>
      </c>
      <c r="C1280" t="s">
        <v>49</v>
      </c>
      <c r="D1280">
        <v>9</v>
      </c>
      <c r="E1280">
        <v>10</v>
      </c>
      <c r="F1280">
        <v>0</v>
      </c>
      <c r="G1280">
        <v>34</v>
      </c>
      <c r="H1280">
        <v>34</v>
      </c>
      <c r="I1280">
        <f t="shared" si="59"/>
        <v>19</v>
      </c>
      <c r="J1280" s="2">
        <f t="shared" si="60"/>
        <v>0.55882352941176472</v>
      </c>
      <c r="K1280">
        <v>206.2</v>
      </c>
      <c r="L1280" s="1">
        <f t="shared" si="58"/>
        <v>6.0647058823529409</v>
      </c>
      <c r="M1280">
        <v>7.1419353081011501</v>
      </c>
      <c r="N1280">
        <v>2.7870967056004501</v>
      </c>
      <c r="O1280">
        <v>0.78387094845012595</v>
      </c>
      <c r="P1280">
        <v>0.269736842105263</v>
      </c>
      <c r="Q1280">
        <v>0.70416297999999999</v>
      </c>
      <c r="U1280">
        <v>3.7016128121255898</v>
      </c>
      <c r="V1280">
        <v>3.33009241358174</v>
      </c>
      <c r="X1280">
        <v>2.5482816696166899</v>
      </c>
    </row>
    <row r="1281" spans="1:24" x14ac:dyDescent="0.45">
      <c r="A1281">
        <v>1992</v>
      </c>
      <c r="B1281" t="s">
        <v>435</v>
      </c>
      <c r="C1281" t="s">
        <v>49</v>
      </c>
      <c r="D1281">
        <v>6</v>
      </c>
      <c r="E1281">
        <v>9</v>
      </c>
      <c r="F1281">
        <v>0</v>
      </c>
      <c r="G1281">
        <v>28</v>
      </c>
      <c r="H1281">
        <v>28</v>
      </c>
      <c r="I1281">
        <f t="shared" si="59"/>
        <v>15</v>
      </c>
      <c r="J1281" s="2">
        <f t="shared" si="60"/>
        <v>0.5357142857142857</v>
      </c>
      <c r="K1281">
        <v>165.2</v>
      </c>
      <c r="L1281" s="1">
        <f t="shared" si="58"/>
        <v>5.8999999999999995</v>
      </c>
      <c r="M1281">
        <v>5.2152920707406096</v>
      </c>
      <c r="N1281">
        <v>2.2273643218788002</v>
      </c>
      <c r="O1281">
        <v>0.86921534512343501</v>
      </c>
      <c r="P1281">
        <v>0.30395683453237399</v>
      </c>
      <c r="Q1281">
        <v>0.71358748999999999</v>
      </c>
      <c r="U1281">
        <v>4.0201209711958796</v>
      </c>
      <c r="V1281">
        <v>3.64046114326448</v>
      </c>
      <c r="X1281">
        <v>1.37670445442199</v>
      </c>
    </row>
    <row r="1282" spans="1:24" x14ac:dyDescent="0.45">
      <c r="A1282">
        <v>1992</v>
      </c>
      <c r="B1282" t="s">
        <v>328</v>
      </c>
      <c r="C1282" t="s">
        <v>33</v>
      </c>
      <c r="D1282">
        <v>10</v>
      </c>
      <c r="E1282">
        <v>15</v>
      </c>
      <c r="F1282">
        <v>0</v>
      </c>
      <c r="G1282">
        <v>33</v>
      </c>
      <c r="H1282">
        <v>33</v>
      </c>
      <c r="I1282">
        <f t="shared" si="59"/>
        <v>25</v>
      </c>
      <c r="J1282" s="2">
        <f t="shared" si="60"/>
        <v>0.75757575757575757</v>
      </c>
      <c r="K1282">
        <v>210.2</v>
      </c>
      <c r="L1282" s="1">
        <f t="shared" si="58"/>
        <v>6.3696969696969692</v>
      </c>
      <c r="M1282">
        <v>5.5537977365323599</v>
      </c>
      <c r="N1282">
        <v>2.94778495246717</v>
      </c>
      <c r="O1282">
        <v>0.64082281575373401</v>
      </c>
      <c r="P1282">
        <v>0.28197674418604601</v>
      </c>
      <c r="Q1282">
        <v>0.69811321000000004</v>
      </c>
      <c r="U1282">
        <v>3.6740508103214098</v>
      </c>
      <c r="V1282">
        <v>3.5712929550834698</v>
      </c>
      <c r="X1282">
        <v>2.2666254043579102</v>
      </c>
    </row>
    <row r="1283" spans="1:24" x14ac:dyDescent="0.45">
      <c r="A1283">
        <v>1992</v>
      </c>
      <c r="B1283" t="s">
        <v>418</v>
      </c>
      <c r="C1283" t="s">
        <v>37</v>
      </c>
      <c r="D1283">
        <v>10</v>
      </c>
      <c r="E1283">
        <v>7</v>
      </c>
      <c r="F1283">
        <v>0</v>
      </c>
      <c r="G1283">
        <v>28</v>
      </c>
      <c r="H1283">
        <v>28</v>
      </c>
      <c r="I1283">
        <f t="shared" si="59"/>
        <v>17</v>
      </c>
      <c r="J1283" s="2">
        <f t="shared" si="60"/>
        <v>0.6071428571428571</v>
      </c>
      <c r="K1283">
        <v>170</v>
      </c>
      <c r="L1283" s="1">
        <f t="shared" ref="L1283:L1346" si="61">K1283/H1283</f>
        <v>6.0714285714285712</v>
      </c>
      <c r="M1283">
        <v>3.49411764705882</v>
      </c>
      <c r="N1283">
        <v>2.96470588235294</v>
      </c>
      <c r="O1283">
        <v>0.9</v>
      </c>
      <c r="P1283">
        <v>0.283276450511945</v>
      </c>
      <c r="Q1283">
        <v>0.69028155999999996</v>
      </c>
      <c r="U1283">
        <v>4.5529411764705801</v>
      </c>
      <c r="V1283">
        <v>4.3833182334899901</v>
      </c>
      <c r="X1283">
        <v>1.1676449775695801</v>
      </c>
    </row>
    <row r="1284" spans="1:24" x14ac:dyDescent="0.45">
      <c r="A1284">
        <v>1992</v>
      </c>
      <c r="B1284" t="s">
        <v>361</v>
      </c>
      <c r="C1284" t="s">
        <v>233</v>
      </c>
      <c r="D1284">
        <v>16</v>
      </c>
      <c r="E1284">
        <v>9</v>
      </c>
      <c r="F1284">
        <v>0</v>
      </c>
      <c r="G1284">
        <v>33</v>
      </c>
      <c r="H1284">
        <v>33</v>
      </c>
      <c r="I1284">
        <f t="shared" ref="I1284:I1347" si="62">SUM(D1284:E1284)</f>
        <v>25</v>
      </c>
      <c r="J1284" s="2">
        <f t="shared" ref="J1284:J1347" si="63">I1284/H1284</f>
        <v>0.75757575757575757</v>
      </c>
      <c r="K1284">
        <v>218</v>
      </c>
      <c r="L1284" s="1">
        <f t="shared" si="61"/>
        <v>6.6060606060606064</v>
      </c>
      <c r="M1284">
        <v>6.1926601170069002</v>
      </c>
      <c r="N1284">
        <v>3.0963300585034501</v>
      </c>
      <c r="O1284">
        <v>0.53669721014059801</v>
      </c>
      <c r="P1284">
        <v>0.26086956521739102</v>
      </c>
      <c r="Q1284">
        <v>0.76580227000000001</v>
      </c>
      <c r="U1284">
        <v>2.6834860507029901</v>
      </c>
      <c r="V1284">
        <v>3.2557952646394002</v>
      </c>
      <c r="X1284">
        <v>3.1998322010040199</v>
      </c>
    </row>
    <row r="1285" spans="1:24" x14ac:dyDescent="0.45">
      <c r="A1285">
        <v>1992</v>
      </c>
      <c r="B1285" t="s">
        <v>419</v>
      </c>
      <c r="C1285" t="s">
        <v>37</v>
      </c>
      <c r="D1285">
        <v>7</v>
      </c>
      <c r="E1285">
        <v>12</v>
      </c>
      <c r="F1285">
        <v>0</v>
      </c>
      <c r="G1285">
        <v>27</v>
      </c>
      <c r="H1285">
        <v>27</v>
      </c>
      <c r="I1285">
        <f t="shared" si="62"/>
        <v>19</v>
      </c>
      <c r="J1285" s="2">
        <f t="shared" si="63"/>
        <v>0.70370370370370372</v>
      </c>
      <c r="K1285">
        <v>176.1</v>
      </c>
      <c r="L1285" s="1">
        <f t="shared" si="61"/>
        <v>6.5222222222222221</v>
      </c>
      <c r="M1285">
        <v>3.8790171251211798</v>
      </c>
      <c r="N1285">
        <v>3.36862013497365</v>
      </c>
      <c r="O1285">
        <v>0.96975428128029495</v>
      </c>
      <c r="P1285">
        <v>0.241852487135506</v>
      </c>
      <c r="Q1285">
        <v>0.70251938000000003</v>
      </c>
      <c r="U1285">
        <v>3.9300568241359302</v>
      </c>
      <c r="V1285">
        <v>4.5640366213380101</v>
      </c>
      <c r="X1285">
        <v>0.86019021272659302</v>
      </c>
    </row>
    <row r="1286" spans="1:24" x14ac:dyDescent="0.45">
      <c r="A1286">
        <v>1992</v>
      </c>
      <c r="B1286" t="s">
        <v>436</v>
      </c>
      <c r="C1286" t="s">
        <v>73</v>
      </c>
      <c r="D1286">
        <v>14</v>
      </c>
      <c r="E1286">
        <v>9</v>
      </c>
      <c r="F1286">
        <v>0</v>
      </c>
      <c r="G1286">
        <v>32</v>
      </c>
      <c r="H1286">
        <v>32</v>
      </c>
      <c r="I1286">
        <f t="shared" si="62"/>
        <v>23</v>
      </c>
      <c r="J1286" s="2">
        <f t="shared" si="63"/>
        <v>0.71875</v>
      </c>
      <c r="K1286">
        <v>217.1</v>
      </c>
      <c r="L1286" s="1">
        <f t="shared" si="61"/>
        <v>6.7843749999999998</v>
      </c>
      <c r="M1286">
        <v>5.4248471335987603</v>
      </c>
      <c r="N1286">
        <v>2.11196338788959</v>
      </c>
      <c r="O1286">
        <v>0.91104303007002096</v>
      </c>
      <c r="P1286">
        <v>0.28796561604584497</v>
      </c>
      <c r="Q1286">
        <v>0.73190789000000001</v>
      </c>
      <c r="U1286">
        <v>3.8512273543869</v>
      </c>
      <c r="V1286">
        <v>3.5977354876434902</v>
      </c>
      <c r="X1286">
        <v>2.6976122856140101</v>
      </c>
    </row>
    <row r="1287" spans="1:24" x14ac:dyDescent="0.45">
      <c r="A1287">
        <v>1992</v>
      </c>
      <c r="B1287" t="s">
        <v>420</v>
      </c>
      <c r="C1287" t="s">
        <v>27</v>
      </c>
      <c r="D1287">
        <v>8</v>
      </c>
      <c r="E1287">
        <v>13</v>
      </c>
      <c r="F1287">
        <v>0</v>
      </c>
      <c r="G1287">
        <v>34</v>
      </c>
      <c r="H1287">
        <v>34</v>
      </c>
      <c r="I1287">
        <f t="shared" si="62"/>
        <v>21</v>
      </c>
      <c r="J1287" s="2">
        <f t="shared" si="63"/>
        <v>0.61764705882352944</v>
      </c>
      <c r="K1287">
        <v>201.1</v>
      </c>
      <c r="L1287" s="1">
        <f t="shared" si="61"/>
        <v>5.9147058823529406</v>
      </c>
      <c r="M1287">
        <v>4.33609315340086</v>
      </c>
      <c r="N1287">
        <v>3.4420533279573799</v>
      </c>
      <c r="O1287">
        <v>0.26821194763304301</v>
      </c>
      <c r="P1287">
        <v>0.29327610872675203</v>
      </c>
      <c r="Q1287">
        <v>0.68053596999999999</v>
      </c>
      <c r="U1287">
        <v>3.84437124940695</v>
      </c>
      <c r="V1287">
        <v>3.41411299921955</v>
      </c>
      <c r="X1287">
        <v>2.82950603961944</v>
      </c>
    </row>
    <row r="1288" spans="1:24" x14ac:dyDescent="0.45">
      <c r="A1288">
        <v>1992</v>
      </c>
      <c r="B1288" t="s">
        <v>362</v>
      </c>
      <c r="C1288" t="s">
        <v>62</v>
      </c>
      <c r="D1288">
        <v>6</v>
      </c>
      <c r="E1288">
        <v>14</v>
      </c>
      <c r="F1288">
        <v>0</v>
      </c>
      <c r="G1288">
        <v>28</v>
      </c>
      <c r="H1288">
        <v>28</v>
      </c>
      <c r="I1288">
        <f t="shared" si="62"/>
        <v>20</v>
      </c>
      <c r="J1288" s="2">
        <f t="shared" si="63"/>
        <v>0.7142857142857143</v>
      </c>
      <c r="K1288">
        <v>188</v>
      </c>
      <c r="L1288" s="1">
        <f t="shared" si="61"/>
        <v>6.7142857142857144</v>
      </c>
      <c r="M1288">
        <v>4.2127662993708102</v>
      </c>
      <c r="N1288">
        <v>3.5425534790163602</v>
      </c>
      <c r="O1288">
        <v>0.62234047604341503</v>
      </c>
      <c r="P1288">
        <v>0.28846153846153799</v>
      </c>
      <c r="Q1288">
        <v>0.67769897999999995</v>
      </c>
      <c r="U1288">
        <v>4.3563833323039001</v>
      </c>
      <c r="V1288">
        <v>4.0067225881052497</v>
      </c>
      <c r="X1288">
        <v>2.2414369583129798</v>
      </c>
    </row>
    <row r="1289" spans="1:24" x14ac:dyDescent="0.45">
      <c r="A1289">
        <v>1992</v>
      </c>
      <c r="B1289" t="s">
        <v>363</v>
      </c>
      <c r="C1289" t="s">
        <v>44</v>
      </c>
      <c r="D1289">
        <v>13</v>
      </c>
      <c r="E1289">
        <v>13</v>
      </c>
      <c r="F1289">
        <v>0</v>
      </c>
      <c r="G1289">
        <v>33</v>
      </c>
      <c r="H1289">
        <v>33</v>
      </c>
      <c r="I1289">
        <f t="shared" si="62"/>
        <v>26</v>
      </c>
      <c r="J1289" s="2">
        <f t="shared" si="63"/>
        <v>0.78787878787878785</v>
      </c>
      <c r="K1289">
        <v>216.2</v>
      </c>
      <c r="L1289" s="1">
        <f t="shared" si="61"/>
        <v>6.5515151515151508</v>
      </c>
      <c r="M1289">
        <v>4.8599998859112103</v>
      </c>
      <c r="N1289">
        <v>2.4507691732372701</v>
      </c>
      <c r="O1289">
        <v>0.99692305352024801</v>
      </c>
      <c r="P1289">
        <v>0.26005747126436701</v>
      </c>
      <c r="Q1289">
        <v>0.76791809</v>
      </c>
      <c r="U1289">
        <v>3.53076914788421</v>
      </c>
      <c r="V1289">
        <v>4.0156258968691798</v>
      </c>
      <c r="X1289">
        <v>2.7498190402984601</v>
      </c>
    </row>
    <row r="1290" spans="1:24" x14ac:dyDescent="0.45">
      <c r="A1290">
        <v>1992</v>
      </c>
      <c r="B1290" t="s">
        <v>437</v>
      </c>
      <c r="C1290" t="s">
        <v>27</v>
      </c>
      <c r="D1290">
        <v>10</v>
      </c>
      <c r="E1290">
        <v>7</v>
      </c>
      <c r="F1290">
        <v>0</v>
      </c>
      <c r="G1290">
        <v>29</v>
      </c>
      <c r="H1290">
        <v>29</v>
      </c>
      <c r="I1290">
        <f t="shared" si="62"/>
        <v>17</v>
      </c>
      <c r="J1290" s="2">
        <f t="shared" si="63"/>
        <v>0.58620689655172409</v>
      </c>
      <c r="K1290">
        <v>169.2</v>
      </c>
      <c r="L1290" s="1">
        <f t="shared" si="61"/>
        <v>5.8344827586206893</v>
      </c>
      <c r="M1290">
        <v>4.7740670302073296</v>
      </c>
      <c r="N1290">
        <v>2.7053046504508198</v>
      </c>
      <c r="O1290">
        <v>0.95481340604146603</v>
      </c>
      <c r="P1290">
        <v>0.28723404255319102</v>
      </c>
      <c r="Q1290">
        <v>0.68965516999999998</v>
      </c>
      <c r="U1290">
        <v>4.5088410840847004</v>
      </c>
      <c r="V1290">
        <v>4.0564027748786096</v>
      </c>
      <c r="X1290">
        <v>1.76615964621305</v>
      </c>
    </row>
    <row r="1291" spans="1:24" x14ac:dyDescent="0.45">
      <c r="A1291">
        <v>1992</v>
      </c>
      <c r="B1291" t="s">
        <v>400</v>
      </c>
      <c r="C1291" t="s">
        <v>371</v>
      </c>
      <c r="D1291">
        <v>13</v>
      </c>
      <c r="E1291">
        <v>14</v>
      </c>
      <c r="F1291">
        <v>0</v>
      </c>
      <c r="G1291">
        <v>32</v>
      </c>
      <c r="H1291">
        <v>32</v>
      </c>
      <c r="I1291">
        <f t="shared" si="62"/>
        <v>27</v>
      </c>
      <c r="J1291" s="2">
        <f t="shared" si="63"/>
        <v>0.84375</v>
      </c>
      <c r="K1291">
        <v>229</v>
      </c>
      <c r="L1291" s="1">
        <f t="shared" si="61"/>
        <v>7.15625</v>
      </c>
      <c r="M1291">
        <v>6.8384274919383197</v>
      </c>
      <c r="N1291">
        <v>2.90829674944503</v>
      </c>
      <c r="O1291">
        <v>0.55021830394906102</v>
      </c>
      <c r="P1291">
        <v>0.28528974739970198</v>
      </c>
      <c r="Q1291">
        <v>0.68693694000000005</v>
      </c>
      <c r="U1291">
        <v>3.6550215905187602</v>
      </c>
      <c r="V1291">
        <v>3.1064623167616601</v>
      </c>
      <c r="X1291">
        <v>5.4081139564514098</v>
      </c>
    </row>
    <row r="1292" spans="1:24" x14ac:dyDescent="0.45">
      <c r="A1292">
        <v>1992</v>
      </c>
      <c r="B1292" t="s">
        <v>438</v>
      </c>
      <c r="C1292" t="s">
        <v>27</v>
      </c>
      <c r="D1292">
        <v>14</v>
      </c>
      <c r="E1292">
        <v>12</v>
      </c>
      <c r="F1292">
        <v>0</v>
      </c>
      <c r="G1292">
        <v>32</v>
      </c>
      <c r="H1292">
        <v>32</v>
      </c>
      <c r="I1292">
        <f t="shared" si="62"/>
        <v>26</v>
      </c>
      <c r="J1292" s="2">
        <f t="shared" si="63"/>
        <v>0.8125</v>
      </c>
      <c r="K1292">
        <v>196.1</v>
      </c>
      <c r="L1292" s="1">
        <f t="shared" si="61"/>
        <v>6.1281249999999998</v>
      </c>
      <c r="M1292">
        <v>4.7674025004156002</v>
      </c>
      <c r="N1292">
        <v>1.87945675497153</v>
      </c>
      <c r="O1292">
        <v>0.87096776449900404</v>
      </c>
      <c r="P1292">
        <v>0.29725609756097499</v>
      </c>
      <c r="Q1292">
        <v>0.70052539000000003</v>
      </c>
      <c r="U1292">
        <v>3.7589135099430702</v>
      </c>
      <c r="V1292">
        <v>3.6084455893311498</v>
      </c>
      <c r="X1292">
        <v>2.5681608319282501</v>
      </c>
    </row>
    <row r="1293" spans="1:24" x14ac:dyDescent="0.45">
      <c r="A1293">
        <v>1992</v>
      </c>
      <c r="B1293" t="s">
        <v>439</v>
      </c>
      <c r="C1293" t="s">
        <v>128</v>
      </c>
      <c r="D1293">
        <v>15</v>
      </c>
      <c r="E1293">
        <v>7</v>
      </c>
      <c r="F1293">
        <v>0</v>
      </c>
      <c r="G1293">
        <v>31</v>
      </c>
      <c r="H1293">
        <v>31</v>
      </c>
      <c r="I1293">
        <f t="shared" si="62"/>
        <v>22</v>
      </c>
      <c r="J1293" s="2">
        <f t="shared" si="63"/>
        <v>0.70967741935483875</v>
      </c>
      <c r="K1293">
        <v>191</v>
      </c>
      <c r="L1293" s="1">
        <f t="shared" si="61"/>
        <v>6.161290322580645</v>
      </c>
      <c r="M1293">
        <v>4.8534027536280098</v>
      </c>
      <c r="N1293">
        <v>1.9790574335182201</v>
      </c>
      <c r="O1293">
        <v>0.42408373575390401</v>
      </c>
      <c r="P1293">
        <v>0.28706624605678199</v>
      </c>
      <c r="Q1293">
        <v>0.70984915999999998</v>
      </c>
      <c r="U1293">
        <v>3.3926698860312299</v>
      </c>
      <c r="V1293">
        <v>3.0555695206406401</v>
      </c>
      <c r="X1293">
        <v>3.60921287536621</v>
      </c>
    </row>
    <row r="1294" spans="1:24" x14ac:dyDescent="0.45">
      <c r="A1294">
        <v>1992</v>
      </c>
      <c r="B1294" t="s">
        <v>401</v>
      </c>
      <c r="C1294" t="s">
        <v>233</v>
      </c>
      <c r="D1294">
        <v>16</v>
      </c>
      <c r="E1294">
        <v>11</v>
      </c>
      <c r="F1294">
        <v>0</v>
      </c>
      <c r="G1294">
        <v>32</v>
      </c>
      <c r="H1294">
        <v>32</v>
      </c>
      <c r="I1294">
        <f t="shared" si="62"/>
        <v>27</v>
      </c>
      <c r="J1294" s="2">
        <f t="shared" si="63"/>
        <v>0.84375</v>
      </c>
      <c r="K1294">
        <v>226.1</v>
      </c>
      <c r="L1294" s="1">
        <f t="shared" si="61"/>
        <v>7.0656249999999998</v>
      </c>
      <c r="M1294">
        <v>5.8453609561018096</v>
      </c>
      <c r="N1294">
        <v>2.3858616147354299</v>
      </c>
      <c r="O1294">
        <v>0.477172322947086</v>
      </c>
      <c r="P1294">
        <v>0.238095238095238</v>
      </c>
      <c r="Q1294">
        <v>0.74041034999999999</v>
      </c>
      <c r="U1294">
        <v>2.4653903352266102</v>
      </c>
      <c r="V1294">
        <v>3.0881783287061801</v>
      </c>
      <c r="X1294">
        <v>3.8270001411437899</v>
      </c>
    </row>
    <row r="1295" spans="1:24" x14ac:dyDescent="0.45">
      <c r="A1295">
        <v>1992</v>
      </c>
      <c r="B1295" t="s">
        <v>440</v>
      </c>
      <c r="C1295" t="s">
        <v>37</v>
      </c>
      <c r="D1295">
        <v>12</v>
      </c>
      <c r="E1295">
        <v>13</v>
      </c>
      <c r="F1295">
        <v>0</v>
      </c>
      <c r="G1295">
        <v>34</v>
      </c>
      <c r="H1295">
        <v>34</v>
      </c>
      <c r="I1295">
        <f t="shared" si="62"/>
        <v>25</v>
      </c>
      <c r="J1295" s="2">
        <f t="shared" si="63"/>
        <v>0.73529411764705888</v>
      </c>
      <c r="K1295">
        <v>209</v>
      </c>
      <c r="L1295" s="1">
        <f t="shared" si="61"/>
        <v>6.1470588235294121</v>
      </c>
      <c r="M1295">
        <v>4.6937799043062203</v>
      </c>
      <c r="N1295">
        <v>4.0909090909090899</v>
      </c>
      <c r="O1295">
        <v>0.47368421052631499</v>
      </c>
      <c r="P1295">
        <v>0.26376811594202898</v>
      </c>
      <c r="Q1295">
        <v>0.63890882999999998</v>
      </c>
      <c r="U1295">
        <v>4.17703349282296</v>
      </c>
      <c r="V1295">
        <v>3.8742273243990799</v>
      </c>
      <c r="X1295">
        <v>2.66244292259216</v>
      </c>
    </row>
    <row r="1296" spans="1:24" x14ac:dyDescent="0.45">
      <c r="A1296">
        <v>1992</v>
      </c>
      <c r="B1296" t="s">
        <v>379</v>
      </c>
      <c r="C1296" t="s">
        <v>95</v>
      </c>
      <c r="D1296">
        <v>13</v>
      </c>
      <c r="E1296">
        <v>13</v>
      </c>
      <c r="F1296">
        <v>0</v>
      </c>
      <c r="G1296">
        <v>35</v>
      </c>
      <c r="H1296">
        <v>35</v>
      </c>
      <c r="I1296">
        <f t="shared" si="62"/>
        <v>26</v>
      </c>
      <c r="J1296" s="2">
        <f t="shared" si="63"/>
        <v>0.74285714285714288</v>
      </c>
      <c r="K1296">
        <v>227</v>
      </c>
      <c r="L1296" s="1">
        <f t="shared" si="61"/>
        <v>6.4857142857142858</v>
      </c>
      <c r="M1296">
        <v>6.2643171806167404</v>
      </c>
      <c r="N1296">
        <v>2.9339207048458098</v>
      </c>
      <c r="O1296">
        <v>1.2687224669603501</v>
      </c>
      <c r="P1296">
        <v>0.26423357664233499</v>
      </c>
      <c r="Q1296">
        <v>0.72850318000000003</v>
      </c>
      <c r="U1296">
        <v>4.2422907488986699</v>
      </c>
      <c r="V1296">
        <v>4.3207631674106901</v>
      </c>
      <c r="X1296">
        <v>1.9616507291793801</v>
      </c>
    </row>
    <row r="1297" spans="1:24" x14ac:dyDescent="0.45">
      <c r="A1297">
        <v>1992</v>
      </c>
      <c r="B1297" t="s">
        <v>380</v>
      </c>
      <c r="C1297" t="s">
        <v>37</v>
      </c>
      <c r="D1297">
        <v>20</v>
      </c>
      <c r="E1297">
        <v>10</v>
      </c>
      <c r="F1297">
        <v>0</v>
      </c>
      <c r="G1297">
        <v>34</v>
      </c>
      <c r="H1297">
        <v>34</v>
      </c>
      <c r="I1297">
        <f t="shared" si="62"/>
        <v>30</v>
      </c>
      <c r="J1297" s="2">
        <f t="shared" si="63"/>
        <v>0.88235294117647056</v>
      </c>
      <c r="K1297">
        <v>260.2</v>
      </c>
      <c r="L1297" s="1">
        <f t="shared" si="61"/>
        <v>7.6529411764705877</v>
      </c>
      <c r="M1297">
        <v>6.1457795714723504</v>
      </c>
      <c r="N1297">
        <v>2.5895138643844202</v>
      </c>
      <c r="O1297">
        <v>0.72506388202763705</v>
      </c>
      <c r="P1297">
        <v>0.28320802005012502</v>
      </c>
      <c r="Q1297">
        <v>0.78104138999999995</v>
      </c>
      <c r="U1297">
        <v>3.1764703403115502</v>
      </c>
      <c r="V1297">
        <v>3.4086378777783701</v>
      </c>
      <c r="X1297">
        <v>4.80712461471557</v>
      </c>
    </row>
    <row r="1298" spans="1:24" x14ac:dyDescent="0.45">
      <c r="A1298">
        <v>1992</v>
      </c>
      <c r="B1298" t="s">
        <v>422</v>
      </c>
      <c r="C1298" t="s">
        <v>105</v>
      </c>
      <c r="D1298">
        <v>17</v>
      </c>
      <c r="E1298">
        <v>12</v>
      </c>
      <c r="F1298">
        <v>0</v>
      </c>
      <c r="G1298">
        <v>36</v>
      </c>
      <c r="H1298">
        <v>36</v>
      </c>
      <c r="I1298">
        <f t="shared" si="62"/>
        <v>29</v>
      </c>
      <c r="J1298" s="2">
        <f t="shared" si="63"/>
        <v>0.80555555555555558</v>
      </c>
      <c r="K1298">
        <v>223</v>
      </c>
      <c r="L1298" s="1">
        <f t="shared" si="61"/>
        <v>6.1944444444444446</v>
      </c>
      <c r="M1298">
        <v>4.7219734172717303</v>
      </c>
      <c r="N1298">
        <v>4.1569509570853702</v>
      </c>
      <c r="O1298">
        <v>0.80717494312337301</v>
      </c>
      <c r="P1298">
        <v>0.28474114441416798</v>
      </c>
      <c r="Q1298">
        <v>0.72756410000000005</v>
      </c>
      <c r="U1298">
        <v>4.1165922099292001</v>
      </c>
      <c r="V1298">
        <v>4.39318381449716</v>
      </c>
      <c r="X1298">
        <v>1.3524813652038501</v>
      </c>
    </row>
    <row r="1299" spans="1:24" x14ac:dyDescent="0.45">
      <c r="A1299">
        <v>1992</v>
      </c>
      <c r="B1299" t="s">
        <v>441</v>
      </c>
      <c r="C1299" t="s">
        <v>44</v>
      </c>
      <c r="D1299">
        <v>21</v>
      </c>
      <c r="E1299">
        <v>6</v>
      </c>
      <c r="F1299">
        <v>0</v>
      </c>
      <c r="G1299">
        <v>34</v>
      </c>
      <c r="H1299">
        <v>34</v>
      </c>
      <c r="I1299">
        <f t="shared" si="62"/>
        <v>27</v>
      </c>
      <c r="J1299" s="2">
        <f t="shared" si="63"/>
        <v>0.79411764705882348</v>
      </c>
      <c r="K1299">
        <v>240.2</v>
      </c>
      <c r="L1299" s="1">
        <f t="shared" si="61"/>
        <v>7.0647058823529409</v>
      </c>
      <c r="M1299">
        <v>4.9362879843188603</v>
      </c>
      <c r="N1299">
        <v>2.9916896874659802</v>
      </c>
      <c r="O1299">
        <v>0.67313017967984501</v>
      </c>
      <c r="P1299">
        <v>0.266666666666666</v>
      </c>
      <c r="Q1299">
        <v>0.69037656999999997</v>
      </c>
      <c r="U1299">
        <v>4.0387810780790696</v>
      </c>
      <c r="V1299">
        <v>3.7805481293119798</v>
      </c>
      <c r="X1299">
        <v>3.71327376365661</v>
      </c>
    </row>
    <row r="1300" spans="1:24" x14ac:dyDescent="0.45">
      <c r="A1300">
        <v>1992</v>
      </c>
      <c r="B1300" t="s">
        <v>442</v>
      </c>
      <c r="C1300" t="s">
        <v>233</v>
      </c>
      <c r="D1300">
        <v>11</v>
      </c>
      <c r="E1300">
        <v>12</v>
      </c>
      <c r="F1300">
        <v>0</v>
      </c>
      <c r="G1300">
        <v>32</v>
      </c>
      <c r="H1300">
        <v>32</v>
      </c>
      <c r="I1300">
        <f t="shared" si="62"/>
        <v>23</v>
      </c>
      <c r="J1300" s="2">
        <f t="shared" si="63"/>
        <v>0.71875</v>
      </c>
      <c r="K1300">
        <v>195</v>
      </c>
      <c r="L1300" s="1">
        <f t="shared" si="61"/>
        <v>6.09375</v>
      </c>
      <c r="M1300">
        <v>6</v>
      </c>
      <c r="N1300">
        <v>3.4153846153846099</v>
      </c>
      <c r="O1300">
        <v>0.507692307692307</v>
      </c>
      <c r="P1300">
        <v>0.27871621621621601</v>
      </c>
      <c r="Q1300">
        <v>0.73038396999999999</v>
      </c>
      <c r="U1300">
        <v>3.3230769230769202</v>
      </c>
      <c r="V1300">
        <v>3.3987028488746001</v>
      </c>
      <c r="X1300">
        <v>2.4999196529388401</v>
      </c>
    </row>
    <row r="1301" spans="1:24" x14ac:dyDescent="0.45">
      <c r="A1301">
        <v>1992</v>
      </c>
      <c r="B1301" t="s">
        <v>365</v>
      </c>
      <c r="C1301" t="s">
        <v>54</v>
      </c>
      <c r="D1301">
        <v>17</v>
      </c>
      <c r="E1301">
        <v>11</v>
      </c>
      <c r="F1301">
        <v>0</v>
      </c>
      <c r="G1301">
        <v>34</v>
      </c>
      <c r="H1301">
        <v>34</v>
      </c>
      <c r="I1301">
        <f t="shared" si="62"/>
        <v>28</v>
      </c>
      <c r="J1301" s="2">
        <f t="shared" si="63"/>
        <v>0.82352941176470584</v>
      </c>
      <c r="K1301">
        <v>246</v>
      </c>
      <c r="L1301" s="1">
        <f t="shared" si="61"/>
        <v>7.2352941176470589</v>
      </c>
      <c r="M1301">
        <v>3.6585365853658498</v>
      </c>
      <c r="N1301">
        <v>2.34146341463414</v>
      </c>
      <c r="O1301">
        <v>0.51219512195121897</v>
      </c>
      <c r="P1301">
        <v>0.25609756097560898</v>
      </c>
      <c r="Q1301">
        <v>0.71428570999999996</v>
      </c>
      <c r="U1301">
        <v>3.32926829268292</v>
      </c>
      <c r="V1301">
        <v>3.5638060383680301</v>
      </c>
      <c r="X1301">
        <v>4.0026288032531703</v>
      </c>
    </row>
    <row r="1302" spans="1:24" x14ac:dyDescent="0.45">
      <c r="A1302">
        <v>1992</v>
      </c>
      <c r="B1302" t="s">
        <v>443</v>
      </c>
      <c r="C1302" t="s">
        <v>33</v>
      </c>
      <c r="D1302">
        <v>6</v>
      </c>
      <c r="E1302">
        <v>9</v>
      </c>
      <c r="F1302">
        <v>0</v>
      </c>
      <c r="G1302">
        <v>29</v>
      </c>
      <c r="H1302">
        <v>29</v>
      </c>
      <c r="I1302">
        <f t="shared" si="62"/>
        <v>15</v>
      </c>
      <c r="J1302" s="2">
        <f t="shared" si="63"/>
        <v>0.51724137931034486</v>
      </c>
      <c r="K1302">
        <v>166.1</v>
      </c>
      <c r="L1302" s="1">
        <f t="shared" si="61"/>
        <v>5.727586206896552</v>
      </c>
      <c r="M1302">
        <v>5.08617203363195</v>
      </c>
      <c r="N1302">
        <v>4.3827652630232796</v>
      </c>
      <c r="O1302">
        <v>0.43286570498995303</v>
      </c>
      <c r="P1302">
        <v>0.29433272394881099</v>
      </c>
      <c r="Q1302">
        <v>0.71309425000000004</v>
      </c>
      <c r="U1302">
        <v>3.6252502792908601</v>
      </c>
      <c r="V1302">
        <v>3.7572660697173799</v>
      </c>
      <c r="X1302">
        <v>1.4032386541366499</v>
      </c>
    </row>
    <row r="1303" spans="1:24" x14ac:dyDescent="0.45">
      <c r="A1303">
        <v>1992</v>
      </c>
      <c r="B1303" t="s">
        <v>330</v>
      </c>
      <c r="C1303" t="s">
        <v>47</v>
      </c>
      <c r="D1303">
        <v>9</v>
      </c>
      <c r="E1303">
        <v>9</v>
      </c>
      <c r="F1303">
        <v>0</v>
      </c>
      <c r="G1303">
        <v>30</v>
      </c>
      <c r="H1303">
        <v>30</v>
      </c>
      <c r="I1303">
        <f t="shared" si="62"/>
        <v>18</v>
      </c>
      <c r="J1303" s="2">
        <f t="shared" si="63"/>
        <v>0.6</v>
      </c>
      <c r="K1303">
        <v>194</v>
      </c>
      <c r="L1303" s="1">
        <f t="shared" si="61"/>
        <v>6.4666666666666668</v>
      </c>
      <c r="M1303">
        <v>5.6134020618556697</v>
      </c>
      <c r="N1303">
        <v>2.8298969072164901</v>
      </c>
      <c r="O1303">
        <v>0.92783505154639101</v>
      </c>
      <c r="P1303">
        <v>0.27759197324414697</v>
      </c>
      <c r="Q1303">
        <v>0.75336323000000005</v>
      </c>
      <c r="U1303">
        <v>3.8505154639175201</v>
      </c>
      <c r="V1303">
        <v>3.8812563778198799</v>
      </c>
      <c r="X1303">
        <v>1.4683130979537899</v>
      </c>
    </row>
    <row r="1304" spans="1:24" x14ac:dyDescent="0.45">
      <c r="A1304">
        <v>1992</v>
      </c>
      <c r="B1304" t="s">
        <v>423</v>
      </c>
      <c r="C1304" t="s">
        <v>62</v>
      </c>
      <c r="D1304">
        <v>13</v>
      </c>
      <c r="E1304">
        <v>16</v>
      </c>
      <c r="F1304">
        <v>0</v>
      </c>
      <c r="G1304">
        <v>33</v>
      </c>
      <c r="H1304">
        <v>33</v>
      </c>
      <c r="I1304">
        <f t="shared" si="62"/>
        <v>29</v>
      </c>
      <c r="J1304" s="2">
        <f t="shared" si="63"/>
        <v>0.87878787878787878</v>
      </c>
      <c r="K1304">
        <v>247.2</v>
      </c>
      <c r="L1304" s="1">
        <f t="shared" si="61"/>
        <v>7.4909090909090903</v>
      </c>
      <c r="M1304">
        <v>7.9219374380663599</v>
      </c>
      <c r="N1304">
        <v>3.37954211807418</v>
      </c>
      <c r="O1304">
        <v>0.58142660095899901</v>
      </c>
      <c r="P1304">
        <v>0.287812041116005</v>
      </c>
      <c r="Q1304">
        <v>0.75104311999999995</v>
      </c>
      <c r="U1304">
        <v>2.8707938422350501</v>
      </c>
      <c r="V1304">
        <v>3.0498054255961899</v>
      </c>
      <c r="X1304">
        <v>5.8803811073303196</v>
      </c>
    </row>
    <row r="1305" spans="1:24" x14ac:dyDescent="0.45">
      <c r="A1305">
        <v>1992</v>
      </c>
      <c r="B1305" t="s">
        <v>424</v>
      </c>
      <c r="C1305" t="s">
        <v>62</v>
      </c>
      <c r="D1305">
        <v>12</v>
      </c>
      <c r="E1305">
        <v>11</v>
      </c>
      <c r="F1305">
        <v>0</v>
      </c>
      <c r="G1305">
        <v>33</v>
      </c>
      <c r="H1305">
        <v>33</v>
      </c>
      <c r="I1305">
        <f t="shared" si="62"/>
        <v>23</v>
      </c>
      <c r="J1305" s="2">
        <f t="shared" si="63"/>
        <v>0.69696969696969702</v>
      </c>
      <c r="K1305">
        <v>193.1</v>
      </c>
      <c r="L1305" s="1">
        <f t="shared" si="61"/>
        <v>5.8515151515151516</v>
      </c>
      <c r="M1305">
        <v>4.8413794377130799</v>
      </c>
      <c r="N1305">
        <v>2.9793104232080498</v>
      </c>
      <c r="O1305">
        <v>1.3034483101535199</v>
      </c>
      <c r="P1305">
        <v>0.29493087557603598</v>
      </c>
      <c r="Q1305">
        <v>0.69131832999999998</v>
      </c>
      <c r="U1305">
        <v>4.9344828884383301</v>
      </c>
      <c r="V1305">
        <v>4.6453872479950196</v>
      </c>
      <c r="X1305">
        <v>0.91894519329071001</v>
      </c>
    </row>
    <row r="1306" spans="1:24" x14ac:dyDescent="0.45">
      <c r="A1306">
        <v>1992</v>
      </c>
      <c r="B1306" t="s">
        <v>385</v>
      </c>
      <c r="C1306" t="s">
        <v>115</v>
      </c>
      <c r="D1306">
        <v>16</v>
      </c>
      <c r="E1306">
        <v>9</v>
      </c>
      <c r="F1306">
        <v>0</v>
      </c>
      <c r="G1306">
        <v>34</v>
      </c>
      <c r="H1306">
        <v>34</v>
      </c>
      <c r="I1306">
        <f t="shared" si="62"/>
        <v>25</v>
      </c>
      <c r="J1306" s="2">
        <f t="shared" si="63"/>
        <v>0.73529411764705888</v>
      </c>
      <c r="K1306">
        <v>241</v>
      </c>
      <c r="L1306" s="1">
        <f t="shared" si="61"/>
        <v>7.0882352941176467</v>
      </c>
      <c r="M1306">
        <v>6.08713654405671</v>
      </c>
      <c r="N1306">
        <v>2.4273857384275201</v>
      </c>
      <c r="O1306">
        <v>0.63485473158873595</v>
      </c>
      <c r="P1306">
        <v>0.26147426981919297</v>
      </c>
      <c r="Q1306">
        <v>0.72561458999999995</v>
      </c>
      <c r="U1306">
        <v>3.2116180539194898</v>
      </c>
      <c r="V1306">
        <v>3.2314509851996802</v>
      </c>
      <c r="X1306">
        <v>5.0037412643432599</v>
      </c>
    </row>
    <row r="1307" spans="1:24" x14ac:dyDescent="0.45">
      <c r="A1307">
        <v>1992</v>
      </c>
      <c r="B1307" t="s">
        <v>425</v>
      </c>
      <c r="C1307" t="s">
        <v>105</v>
      </c>
      <c r="D1307">
        <v>12</v>
      </c>
      <c r="E1307">
        <v>10</v>
      </c>
      <c r="F1307">
        <v>0</v>
      </c>
      <c r="G1307">
        <v>31</v>
      </c>
      <c r="H1307">
        <v>31</v>
      </c>
      <c r="I1307">
        <f t="shared" si="62"/>
        <v>22</v>
      </c>
      <c r="J1307" s="2">
        <f t="shared" si="63"/>
        <v>0.70967741935483875</v>
      </c>
      <c r="K1307">
        <v>199.1</v>
      </c>
      <c r="L1307" s="1">
        <f t="shared" si="61"/>
        <v>6.4225806451612906</v>
      </c>
      <c r="M1307">
        <v>5.8695653671613002</v>
      </c>
      <c r="N1307">
        <v>3.5668897231211001</v>
      </c>
      <c r="O1307">
        <v>1.1287625706079401</v>
      </c>
      <c r="P1307">
        <v>0.25167785234899298</v>
      </c>
      <c r="Q1307">
        <v>0.73127752999999995</v>
      </c>
      <c r="U1307">
        <v>3.6571907287697298</v>
      </c>
      <c r="V1307">
        <v>4.4187697802374899</v>
      </c>
      <c r="X1307">
        <v>1.15303087234497</v>
      </c>
    </row>
    <row r="1308" spans="1:24" x14ac:dyDescent="0.45">
      <c r="A1308">
        <v>1992</v>
      </c>
      <c r="B1308" t="s">
        <v>426</v>
      </c>
      <c r="C1308" t="s">
        <v>95</v>
      </c>
      <c r="D1308">
        <v>16</v>
      </c>
      <c r="E1308">
        <v>15</v>
      </c>
      <c r="F1308">
        <v>0</v>
      </c>
      <c r="G1308">
        <v>36</v>
      </c>
      <c r="H1308">
        <v>36</v>
      </c>
      <c r="I1308">
        <f t="shared" si="62"/>
        <v>31</v>
      </c>
      <c r="J1308" s="2">
        <f t="shared" si="63"/>
        <v>0.86111111111111116</v>
      </c>
      <c r="K1308">
        <v>237.1</v>
      </c>
      <c r="L1308" s="1">
        <f t="shared" si="61"/>
        <v>6.5861111111111112</v>
      </c>
      <c r="M1308">
        <v>4.1334267891261502</v>
      </c>
      <c r="N1308">
        <v>2.80617965500308</v>
      </c>
      <c r="O1308">
        <v>0.75842693378461601</v>
      </c>
      <c r="P1308">
        <v>0.28589108910890998</v>
      </c>
      <c r="Q1308">
        <v>0.6875</v>
      </c>
      <c r="U1308">
        <v>4.4747189093292299</v>
      </c>
      <c r="V1308">
        <v>3.98416087864896</v>
      </c>
      <c r="X1308">
        <v>2.95912313461303</v>
      </c>
    </row>
    <row r="1309" spans="1:24" x14ac:dyDescent="0.45">
      <c r="A1309">
        <v>1992</v>
      </c>
      <c r="B1309" t="s">
        <v>428</v>
      </c>
      <c r="C1309" t="s">
        <v>79</v>
      </c>
      <c r="D1309">
        <v>12</v>
      </c>
      <c r="E1309">
        <v>11</v>
      </c>
      <c r="F1309">
        <v>0</v>
      </c>
      <c r="G1309">
        <v>31</v>
      </c>
      <c r="H1309">
        <v>31</v>
      </c>
      <c r="I1309">
        <f t="shared" si="62"/>
        <v>23</v>
      </c>
      <c r="J1309" s="2">
        <f t="shared" si="63"/>
        <v>0.74193548387096775</v>
      </c>
      <c r="K1309">
        <v>184.2</v>
      </c>
      <c r="L1309" s="1">
        <f t="shared" si="61"/>
        <v>5.9419354838709673</v>
      </c>
      <c r="M1309">
        <v>4.3862818300698496</v>
      </c>
      <c r="N1309">
        <v>4.2888089005127403</v>
      </c>
      <c r="O1309">
        <v>1.07220222512818</v>
      </c>
      <c r="P1309">
        <v>0.27287853577371002</v>
      </c>
      <c r="Q1309">
        <v>0.71542766000000002</v>
      </c>
      <c r="U1309">
        <v>4.4350182948484003</v>
      </c>
      <c r="V1309">
        <v>4.9006468699805001</v>
      </c>
      <c r="X1309">
        <v>0.53848975896835305</v>
      </c>
    </row>
    <row r="1310" spans="1:24" x14ac:dyDescent="0.45">
      <c r="A1310">
        <v>1992</v>
      </c>
      <c r="B1310" t="s">
        <v>294</v>
      </c>
      <c r="C1310" t="s">
        <v>115</v>
      </c>
      <c r="D1310">
        <v>16</v>
      </c>
      <c r="E1310">
        <v>11</v>
      </c>
      <c r="F1310">
        <v>0</v>
      </c>
      <c r="G1310">
        <v>34</v>
      </c>
      <c r="H1310">
        <v>34</v>
      </c>
      <c r="I1310">
        <f t="shared" si="62"/>
        <v>27</v>
      </c>
      <c r="J1310" s="2">
        <f t="shared" si="63"/>
        <v>0.79411764705882348</v>
      </c>
      <c r="K1310">
        <v>220</v>
      </c>
      <c r="L1310" s="1">
        <f t="shared" si="61"/>
        <v>6.4705882352941178</v>
      </c>
      <c r="M1310">
        <v>5.6454541538963898</v>
      </c>
      <c r="N1310">
        <v>1.9636362274422201</v>
      </c>
      <c r="O1310">
        <v>0.69545449721912</v>
      </c>
      <c r="P1310">
        <v>0.29729729729729698</v>
      </c>
      <c r="Q1310">
        <v>0.68965516999999998</v>
      </c>
      <c r="U1310">
        <v>3.9681815429561502</v>
      </c>
      <c r="V1310">
        <v>3.2560454734297801</v>
      </c>
      <c r="X1310">
        <v>4.4914927482604901</v>
      </c>
    </row>
    <row r="1311" spans="1:24" x14ac:dyDescent="0.45">
      <c r="A1311">
        <v>1992</v>
      </c>
      <c r="B1311" t="s">
        <v>366</v>
      </c>
      <c r="C1311" t="s">
        <v>47</v>
      </c>
      <c r="D1311">
        <v>15</v>
      </c>
      <c r="E1311">
        <v>5</v>
      </c>
      <c r="F1311">
        <v>0</v>
      </c>
      <c r="G1311">
        <v>32</v>
      </c>
      <c r="H1311">
        <v>32</v>
      </c>
      <c r="I1311">
        <f t="shared" si="62"/>
        <v>20</v>
      </c>
      <c r="J1311" s="2">
        <f t="shared" si="63"/>
        <v>0.625</v>
      </c>
      <c r="K1311">
        <v>231</v>
      </c>
      <c r="L1311" s="1">
        <f t="shared" si="61"/>
        <v>7.21875</v>
      </c>
      <c r="M1311">
        <v>3.4675326965815998</v>
      </c>
      <c r="N1311">
        <v>0.77922083069249404</v>
      </c>
      <c r="O1311">
        <v>0.584415623019371</v>
      </c>
      <c r="P1311">
        <v>0.257362355953905</v>
      </c>
      <c r="Q1311">
        <v>0.80733944999999996</v>
      </c>
      <c r="U1311">
        <v>2.1818183259389801</v>
      </c>
      <c r="V1311">
        <v>3.1556126303764001</v>
      </c>
      <c r="X1311">
        <v>3.8625137805938698</v>
      </c>
    </row>
    <row r="1312" spans="1:24" x14ac:dyDescent="0.45">
      <c r="A1312">
        <v>1992</v>
      </c>
      <c r="B1312" t="s">
        <v>444</v>
      </c>
      <c r="C1312" t="s">
        <v>99</v>
      </c>
      <c r="D1312">
        <v>14</v>
      </c>
      <c r="E1312">
        <v>9</v>
      </c>
      <c r="F1312">
        <v>0</v>
      </c>
      <c r="G1312">
        <v>33</v>
      </c>
      <c r="H1312">
        <v>33</v>
      </c>
      <c r="I1312">
        <f t="shared" si="62"/>
        <v>23</v>
      </c>
      <c r="J1312" s="2">
        <f t="shared" si="63"/>
        <v>0.69696969696969702</v>
      </c>
      <c r="K1312">
        <v>206.2</v>
      </c>
      <c r="L1312" s="1">
        <f t="shared" si="61"/>
        <v>6.2484848484848481</v>
      </c>
      <c r="M1312">
        <v>3.8758066423874702</v>
      </c>
      <c r="N1312">
        <v>1.82903234809296</v>
      </c>
      <c r="O1312">
        <v>0.47903228164339501</v>
      </c>
      <c r="P1312">
        <v>0.29957805907172902</v>
      </c>
      <c r="Q1312">
        <v>0.72769952999999998</v>
      </c>
      <c r="U1312">
        <v>3.44032274998438</v>
      </c>
      <c r="V1312">
        <v>3.2962214845425102</v>
      </c>
      <c r="X1312">
        <v>2.9195196628570499</v>
      </c>
    </row>
    <row r="1313" spans="1:24" x14ac:dyDescent="0.45">
      <c r="A1313">
        <v>1992</v>
      </c>
      <c r="B1313" t="s">
        <v>445</v>
      </c>
      <c r="C1313" t="s">
        <v>371</v>
      </c>
      <c r="D1313">
        <v>7</v>
      </c>
      <c r="E1313">
        <v>11</v>
      </c>
      <c r="F1313">
        <v>0</v>
      </c>
      <c r="G1313">
        <v>28</v>
      </c>
      <c r="H1313">
        <v>28</v>
      </c>
      <c r="I1313">
        <f t="shared" si="62"/>
        <v>18</v>
      </c>
      <c r="J1313" s="2">
        <f t="shared" si="63"/>
        <v>0.6428571428571429</v>
      </c>
      <c r="K1313">
        <v>182</v>
      </c>
      <c r="L1313" s="1">
        <f t="shared" si="61"/>
        <v>6.5</v>
      </c>
      <c r="M1313">
        <v>5.4395604395604398</v>
      </c>
      <c r="N1313">
        <v>3.1153846153846101</v>
      </c>
      <c r="O1313">
        <v>0.69230769230769196</v>
      </c>
      <c r="P1313">
        <v>0.29259896729776202</v>
      </c>
      <c r="Q1313">
        <v>0.73670444999999996</v>
      </c>
      <c r="U1313">
        <v>3.7582417582417502</v>
      </c>
      <c r="V1313">
        <v>3.64595559612735</v>
      </c>
      <c r="X1313">
        <v>3.0727789402007999</v>
      </c>
    </row>
    <row r="1314" spans="1:24" x14ac:dyDescent="0.45">
      <c r="A1314">
        <v>1992</v>
      </c>
      <c r="B1314" t="s">
        <v>429</v>
      </c>
      <c r="C1314" t="s">
        <v>35</v>
      </c>
      <c r="D1314">
        <v>13</v>
      </c>
      <c r="E1314">
        <v>12</v>
      </c>
      <c r="F1314">
        <v>0</v>
      </c>
      <c r="G1314">
        <v>35</v>
      </c>
      <c r="H1314">
        <v>35</v>
      </c>
      <c r="I1314">
        <f t="shared" si="62"/>
        <v>25</v>
      </c>
      <c r="J1314" s="2">
        <f t="shared" si="63"/>
        <v>0.7142857142857143</v>
      </c>
      <c r="K1314">
        <v>238</v>
      </c>
      <c r="L1314" s="1">
        <f t="shared" si="61"/>
        <v>6.8</v>
      </c>
      <c r="M1314">
        <v>4.5756296653901796</v>
      </c>
      <c r="N1314">
        <v>3.3655457869398799</v>
      </c>
      <c r="O1314">
        <v>0.49159657562043302</v>
      </c>
      <c r="P1314">
        <v>0.261378413524057</v>
      </c>
      <c r="Q1314">
        <v>0.72309800999999996</v>
      </c>
      <c r="U1314">
        <v>3.4411760293430298</v>
      </c>
      <c r="V1314">
        <v>3.6866794621942001</v>
      </c>
      <c r="X1314">
        <v>3.72360062599182</v>
      </c>
    </row>
    <row r="1315" spans="1:24" x14ac:dyDescent="0.45">
      <c r="A1315">
        <v>1992</v>
      </c>
      <c r="B1315" t="s">
        <v>446</v>
      </c>
      <c r="C1315" t="s">
        <v>54</v>
      </c>
      <c r="D1315">
        <v>13</v>
      </c>
      <c r="E1315">
        <v>14</v>
      </c>
      <c r="F1315">
        <v>0</v>
      </c>
      <c r="G1315">
        <v>35</v>
      </c>
      <c r="H1315">
        <v>35</v>
      </c>
      <c r="I1315">
        <f t="shared" si="62"/>
        <v>27</v>
      </c>
      <c r="J1315" s="2">
        <f t="shared" si="63"/>
        <v>0.77142857142857146</v>
      </c>
      <c r="K1315">
        <v>261.2</v>
      </c>
      <c r="L1315" s="1">
        <f t="shared" si="61"/>
        <v>7.4628571428571426</v>
      </c>
      <c r="M1315">
        <v>4.3681530360579002</v>
      </c>
      <c r="N1315">
        <v>1.89171981876523</v>
      </c>
      <c r="O1315">
        <v>0.963057362280481</v>
      </c>
      <c r="P1315">
        <v>0.25930232558139499</v>
      </c>
      <c r="Q1315">
        <v>0.76504713999999996</v>
      </c>
      <c r="U1315">
        <v>3.1987262390030198</v>
      </c>
      <c r="V1315">
        <v>3.9374584057467499</v>
      </c>
      <c r="X1315">
        <v>3.0770101547241202</v>
      </c>
    </row>
    <row r="1316" spans="1:24" x14ac:dyDescent="0.45">
      <c r="A1316">
        <v>1992</v>
      </c>
      <c r="B1316" t="s">
        <v>332</v>
      </c>
      <c r="C1316" t="s">
        <v>27</v>
      </c>
      <c r="D1316">
        <v>10</v>
      </c>
      <c r="E1316">
        <v>14</v>
      </c>
      <c r="F1316">
        <v>0</v>
      </c>
      <c r="G1316">
        <v>31</v>
      </c>
      <c r="H1316">
        <v>31</v>
      </c>
      <c r="I1316">
        <f t="shared" si="62"/>
        <v>24</v>
      </c>
      <c r="J1316" s="2">
        <f t="shared" si="63"/>
        <v>0.77419354838709675</v>
      </c>
      <c r="K1316">
        <v>193</v>
      </c>
      <c r="L1316" s="1">
        <f t="shared" si="61"/>
        <v>6.225806451612903</v>
      </c>
      <c r="M1316">
        <v>5.8290156016474803</v>
      </c>
      <c r="N1316">
        <v>5.3160622287025001</v>
      </c>
      <c r="O1316">
        <v>0.74611399701087799</v>
      </c>
      <c r="P1316">
        <v>0.28257191201353599</v>
      </c>
      <c r="Q1316">
        <v>0.72306579999999998</v>
      </c>
      <c r="U1316">
        <v>4.2901554828125503</v>
      </c>
      <c r="V1316">
        <v>4.3688104771380996</v>
      </c>
      <c r="X1316">
        <v>1.3268002569675399</v>
      </c>
    </row>
    <row r="1317" spans="1:24" x14ac:dyDescent="0.45">
      <c r="A1317">
        <v>1991</v>
      </c>
      <c r="B1317" t="s">
        <v>258</v>
      </c>
      <c r="C1317" t="s">
        <v>75</v>
      </c>
      <c r="D1317">
        <v>13</v>
      </c>
      <c r="E1317">
        <v>9</v>
      </c>
      <c r="F1317">
        <v>0</v>
      </c>
      <c r="G1317">
        <v>31</v>
      </c>
      <c r="H1317">
        <v>31</v>
      </c>
      <c r="I1317">
        <f t="shared" si="62"/>
        <v>22</v>
      </c>
      <c r="J1317" s="2">
        <f t="shared" si="63"/>
        <v>0.70967741935483875</v>
      </c>
      <c r="K1317">
        <v>200.1</v>
      </c>
      <c r="L1317" s="1">
        <f t="shared" si="61"/>
        <v>6.4548387096774196</v>
      </c>
      <c r="M1317">
        <v>6.7387683766208104</v>
      </c>
      <c r="N1317">
        <v>2.7404324731591299</v>
      </c>
      <c r="O1317">
        <v>0.58402659264046997</v>
      </c>
      <c r="P1317">
        <v>0.28938906752411497</v>
      </c>
      <c r="Q1317">
        <v>0.68965516999999998</v>
      </c>
      <c r="U1317">
        <v>3.3693841883103999</v>
      </c>
      <c r="V1317">
        <v>3.14524818051546</v>
      </c>
      <c r="X1317">
        <v>4.2873678207397399</v>
      </c>
    </row>
    <row r="1318" spans="1:24" x14ac:dyDescent="0.45">
      <c r="A1318">
        <v>1991</v>
      </c>
      <c r="B1318" t="s">
        <v>24</v>
      </c>
      <c r="C1318" t="s">
        <v>121</v>
      </c>
      <c r="D1318">
        <v>13</v>
      </c>
      <c r="E1318">
        <v>10</v>
      </c>
      <c r="F1318">
        <v>0</v>
      </c>
      <c r="G1318">
        <v>33</v>
      </c>
      <c r="H1318">
        <v>33</v>
      </c>
      <c r="I1318">
        <f t="shared" si="62"/>
        <v>23</v>
      </c>
      <c r="J1318" s="2">
        <f t="shared" si="63"/>
        <v>0.69696969696969702</v>
      </c>
      <c r="K1318">
        <v>201.1</v>
      </c>
      <c r="L1318" s="1">
        <f t="shared" si="61"/>
        <v>6.0939393939393938</v>
      </c>
      <c r="M1318">
        <v>10.1920532376132</v>
      </c>
      <c r="N1318">
        <v>6.7947021584088096</v>
      </c>
      <c r="O1318">
        <v>0.67052981826402802</v>
      </c>
      <c r="P1318">
        <v>0.28215767634854699</v>
      </c>
      <c r="Q1318">
        <v>0.74489795999999997</v>
      </c>
      <c r="U1318">
        <v>3.9784769216999001</v>
      </c>
      <c r="V1318">
        <v>4.0030817466975996</v>
      </c>
      <c r="X1318">
        <v>2.6322112083435001</v>
      </c>
    </row>
    <row r="1319" spans="1:24" x14ac:dyDescent="0.45">
      <c r="A1319">
        <v>1991</v>
      </c>
      <c r="B1319" t="s">
        <v>404</v>
      </c>
      <c r="C1319" t="s">
        <v>33</v>
      </c>
      <c r="D1319">
        <v>14</v>
      </c>
      <c r="E1319">
        <v>10</v>
      </c>
      <c r="F1319">
        <v>0</v>
      </c>
      <c r="G1319">
        <v>33</v>
      </c>
      <c r="H1319">
        <v>33</v>
      </c>
      <c r="I1319">
        <f t="shared" si="62"/>
        <v>24</v>
      </c>
      <c r="J1319" s="2">
        <f t="shared" si="63"/>
        <v>0.72727272727272729</v>
      </c>
      <c r="K1319">
        <v>234</v>
      </c>
      <c r="L1319" s="1">
        <f t="shared" si="61"/>
        <v>7.0909090909090908</v>
      </c>
      <c r="M1319">
        <v>5.3076923076923004</v>
      </c>
      <c r="N1319">
        <v>2.34615384615384</v>
      </c>
      <c r="O1319">
        <v>0.46153846153846101</v>
      </c>
      <c r="P1319">
        <v>0.25309491059147099</v>
      </c>
      <c r="Q1319">
        <v>0.72254335000000003</v>
      </c>
      <c r="U1319">
        <v>2.8076923076922999</v>
      </c>
      <c r="V1319">
        <v>3.1506025192065099</v>
      </c>
      <c r="X1319">
        <v>4.4222464561462402</v>
      </c>
    </row>
    <row r="1320" spans="1:24" x14ac:dyDescent="0.45">
      <c r="A1320">
        <v>1991</v>
      </c>
      <c r="B1320" t="s">
        <v>333</v>
      </c>
      <c r="C1320" t="s">
        <v>44</v>
      </c>
      <c r="D1320">
        <v>15</v>
      </c>
      <c r="E1320">
        <v>8</v>
      </c>
      <c r="F1320">
        <v>0</v>
      </c>
      <c r="G1320">
        <v>34</v>
      </c>
      <c r="H1320">
        <v>34</v>
      </c>
      <c r="I1320">
        <f t="shared" si="62"/>
        <v>23</v>
      </c>
      <c r="J1320" s="2">
        <f t="shared" si="63"/>
        <v>0.67647058823529416</v>
      </c>
      <c r="K1320">
        <v>219</v>
      </c>
      <c r="L1320" s="1">
        <f t="shared" si="61"/>
        <v>6.4411764705882355</v>
      </c>
      <c r="M1320">
        <v>4.7671236198197802</v>
      </c>
      <c r="N1320">
        <v>3.0821919955731301</v>
      </c>
      <c r="O1320">
        <v>0.86301375876047903</v>
      </c>
      <c r="P1320">
        <v>0.248206599713055</v>
      </c>
      <c r="Q1320">
        <v>0.73131955000000004</v>
      </c>
      <c r="U1320">
        <v>3.7808221812363798</v>
      </c>
      <c r="V1320">
        <v>4.2347262542059498</v>
      </c>
      <c r="X1320">
        <v>2.56383156776428</v>
      </c>
    </row>
    <row r="1321" spans="1:24" x14ac:dyDescent="0.45">
      <c r="A1321">
        <v>1991</v>
      </c>
      <c r="B1321" t="s">
        <v>389</v>
      </c>
      <c r="C1321" t="s">
        <v>88</v>
      </c>
      <c r="D1321">
        <v>9</v>
      </c>
      <c r="E1321">
        <v>16</v>
      </c>
      <c r="F1321">
        <v>0</v>
      </c>
      <c r="G1321">
        <v>33</v>
      </c>
      <c r="H1321">
        <v>33</v>
      </c>
      <c r="I1321">
        <f t="shared" si="62"/>
        <v>25</v>
      </c>
      <c r="J1321" s="2">
        <f t="shared" si="63"/>
        <v>0.75757575757575757</v>
      </c>
      <c r="K1321">
        <v>238</v>
      </c>
      <c r="L1321" s="1">
        <f t="shared" si="61"/>
        <v>7.2121212121212119</v>
      </c>
      <c r="M1321">
        <v>6.3907558927932904</v>
      </c>
      <c r="N1321">
        <v>1.1722688324058701</v>
      </c>
      <c r="O1321">
        <v>0.79411759614591204</v>
      </c>
      <c r="P1321">
        <v>0.29451137884872802</v>
      </c>
      <c r="Q1321">
        <v>0.66368077999999997</v>
      </c>
      <c r="U1321">
        <v>3.4789913735916098</v>
      </c>
      <c r="V1321">
        <v>3.0111928992415802</v>
      </c>
      <c r="X1321">
        <v>5.8936123847961399</v>
      </c>
    </row>
    <row r="1322" spans="1:24" x14ac:dyDescent="0.45">
      <c r="A1322">
        <v>1991</v>
      </c>
      <c r="B1322" t="s">
        <v>143</v>
      </c>
      <c r="C1322" t="s">
        <v>128</v>
      </c>
      <c r="D1322">
        <v>20</v>
      </c>
      <c r="E1322">
        <v>11</v>
      </c>
      <c r="F1322">
        <v>0</v>
      </c>
      <c r="G1322">
        <v>34</v>
      </c>
      <c r="H1322">
        <v>34</v>
      </c>
      <c r="I1322">
        <f t="shared" si="62"/>
        <v>31</v>
      </c>
      <c r="J1322" s="2">
        <f t="shared" si="63"/>
        <v>0.91176470588235292</v>
      </c>
      <c r="K1322">
        <v>246.2</v>
      </c>
      <c r="L1322" s="1">
        <f t="shared" si="61"/>
        <v>7.2411764705882353</v>
      </c>
      <c r="M1322">
        <v>7.00540526095405</v>
      </c>
      <c r="N1322">
        <v>2.5175675156553599</v>
      </c>
      <c r="O1322">
        <v>0.62027025748030595</v>
      </c>
      <c r="P1322">
        <v>0.25952045133991503</v>
      </c>
      <c r="Q1322">
        <v>0.76148267999999997</v>
      </c>
      <c r="U1322">
        <v>2.5540540013894901</v>
      </c>
      <c r="V1322">
        <v>3.0584334228576902</v>
      </c>
      <c r="X1322">
        <v>5.4333915710449201</v>
      </c>
    </row>
    <row r="1323" spans="1:24" x14ac:dyDescent="0.45">
      <c r="A1323">
        <v>1991</v>
      </c>
      <c r="B1323" t="s">
        <v>26</v>
      </c>
      <c r="C1323" t="s">
        <v>29</v>
      </c>
      <c r="D1323">
        <v>15</v>
      </c>
      <c r="E1323">
        <v>11</v>
      </c>
      <c r="F1323">
        <v>0</v>
      </c>
      <c r="G1323">
        <v>37</v>
      </c>
      <c r="H1323">
        <v>37</v>
      </c>
      <c r="I1323">
        <f t="shared" si="62"/>
        <v>26</v>
      </c>
      <c r="J1323" s="2">
        <f t="shared" si="63"/>
        <v>0.70270270270270274</v>
      </c>
      <c r="K1323">
        <v>263</v>
      </c>
      <c r="L1323" s="1">
        <f t="shared" si="61"/>
        <v>7.1081081081081079</v>
      </c>
      <c r="M1323">
        <v>6.7756653992395401</v>
      </c>
      <c r="N1323">
        <v>2.2585551330798399</v>
      </c>
      <c r="O1323">
        <v>0.61596958174904903</v>
      </c>
      <c r="P1323">
        <v>0.27365728900255698</v>
      </c>
      <c r="Q1323">
        <v>0.68507890999999999</v>
      </c>
      <c r="U1323">
        <v>3.3536121673003798</v>
      </c>
      <c r="V1323">
        <v>3.0610539182510599</v>
      </c>
      <c r="X1323">
        <v>5.8470749855041504</v>
      </c>
    </row>
    <row r="1324" spans="1:24" x14ac:dyDescent="0.45">
      <c r="A1324">
        <v>1991</v>
      </c>
      <c r="B1324" t="s">
        <v>144</v>
      </c>
      <c r="C1324" t="s">
        <v>128</v>
      </c>
      <c r="D1324">
        <v>14</v>
      </c>
      <c r="E1324">
        <v>13</v>
      </c>
      <c r="F1324">
        <v>0</v>
      </c>
      <c r="G1324">
        <v>36</v>
      </c>
      <c r="H1324">
        <v>36</v>
      </c>
      <c r="I1324">
        <f t="shared" si="62"/>
        <v>27</v>
      </c>
      <c r="J1324" s="2">
        <f t="shared" si="63"/>
        <v>0.75</v>
      </c>
      <c r="K1324">
        <v>229.2</v>
      </c>
      <c r="L1324" s="1">
        <f t="shared" si="61"/>
        <v>6.3666666666666663</v>
      </c>
      <c r="M1324">
        <v>5.7997095957960099</v>
      </c>
      <c r="N1324">
        <v>3.0174164788938702</v>
      </c>
      <c r="O1324">
        <v>0.62699563197794705</v>
      </c>
      <c r="P1324">
        <v>0.27027027027027001</v>
      </c>
      <c r="Q1324">
        <v>0.70182093999999995</v>
      </c>
      <c r="U1324">
        <v>3.8011610188663001</v>
      </c>
      <c r="V1324">
        <v>3.5175594469781002</v>
      </c>
      <c r="X1324">
        <v>3.7214541435241699</v>
      </c>
    </row>
    <row r="1325" spans="1:24" x14ac:dyDescent="0.45">
      <c r="A1325">
        <v>1991</v>
      </c>
      <c r="B1325" t="s">
        <v>316</v>
      </c>
      <c r="C1325" t="s">
        <v>115</v>
      </c>
      <c r="D1325">
        <v>20</v>
      </c>
      <c r="E1325">
        <v>8</v>
      </c>
      <c r="F1325">
        <v>0</v>
      </c>
      <c r="G1325">
        <v>32</v>
      </c>
      <c r="H1325">
        <v>32</v>
      </c>
      <c r="I1325">
        <f t="shared" si="62"/>
        <v>28</v>
      </c>
      <c r="J1325" s="2">
        <f t="shared" si="63"/>
        <v>0.875</v>
      </c>
      <c r="K1325">
        <v>204</v>
      </c>
      <c r="L1325" s="1">
        <f t="shared" si="61"/>
        <v>6.375</v>
      </c>
      <c r="M1325">
        <v>4.7647058823529402</v>
      </c>
      <c r="N1325">
        <v>3.1323529411764701</v>
      </c>
      <c r="O1325">
        <v>0.57352941176470495</v>
      </c>
      <c r="P1325">
        <v>0.269525267993874</v>
      </c>
      <c r="Q1325">
        <v>0.75060532999999996</v>
      </c>
      <c r="U1325">
        <v>3.1764705882352899</v>
      </c>
      <c r="V1325">
        <v>3.7576915086484401</v>
      </c>
      <c r="X1325">
        <v>3.1558260917663499</v>
      </c>
    </row>
    <row r="1326" spans="1:24" x14ac:dyDescent="0.45">
      <c r="A1326">
        <v>1991</v>
      </c>
      <c r="B1326" t="s">
        <v>241</v>
      </c>
      <c r="C1326" t="s">
        <v>65</v>
      </c>
      <c r="D1326">
        <v>12</v>
      </c>
      <c r="E1326">
        <v>11</v>
      </c>
      <c r="F1326">
        <v>0</v>
      </c>
      <c r="G1326">
        <v>34</v>
      </c>
      <c r="H1326">
        <v>34</v>
      </c>
      <c r="I1326">
        <f t="shared" si="62"/>
        <v>23</v>
      </c>
      <c r="J1326" s="2">
        <f t="shared" si="63"/>
        <v>0.67647058823529416</v>
      </c>
      <c r="K1326">
        <v>205</v>
      </c>
      <c r="L1326" s="1">
        <f t="shared" si="61"/>
        <v>6.0294117647058822</v>
      </c>
      <c r="M1326">
        <v>5.7073170731707297</v>
      </c>
      <c r="N1326">
        <v>2.59024390243902</v>
      </c>
      <c r="O1326">
        <v>0.83414634146341404</v>
      </c>
      <c r="P1326">
        <v>0.30526315789473601</v>
      </c>
      <c r="Q1326">
        <v>0.71104387000000002</v>
      </c>
      <c r="U1326">
        <v>4.2146341463414601</v>
      </c>
      <c r="V1326">
        <v>3.8020721877493502</v>
      </c>
      <c r="X1326">
        <v>2.3236165046691801</v>
      </c>
    </row>
    <row r="1327" spans="1:24" x14ac:dyDescent="0.45">
      <c r="A1327">
        <v>1991</v>
      </c>
      <c r="B1327" t="s">
        <v>405</v>
      </c>
      <c r="C1327" t="s">
        <v>71</v>
      </c>
      <c r="D1327">
        <v>15</v>
      </c>
      <c r="E1327">
        <v>6</v>
      </c>
      <c r="F1327">
        <v>0</v>
      </c>
      <c r="G1327">
        <v>30</v>
      </c>
      <c r="H1327">
        <v>30</v>
      </c>
      <c r="I1327">
        <f t="shared" si="62"/>
        <v>21</v>
      </c>
      <c r="J1327" s="2">
        <f t="shared" si="63"/>
        <v>0.7</v>
      </c>
      <c r="K1327">
        <v>204.1</v>
      </c>
      <c r="L1327" s="1">
        <f t="shared" si="61"/>
        <v>6.8033333333333328</v>
      </c>
      <c r="M1327">
        <v>7.5758560665631602</v>
      </c>
      <c r="N1327">
        <v>2.4225121143079802</v>
      </c>
      <c r="O1327">
        <v>0.35236539844479797</v>
      </c>
      <c r="P1327">
        <v>0.26746166950596201</v>
      </c>
      <c r="Q1327">
        <v>0.72710103999999998</v>
      </c>
      <c r="U1327">
        <v>2.5106034639191801</v>
      </c>
      <c r="V1327">
        <v>2.5327291090936499</v>
      </c>
      <c r="X1327">
        <v>6.10792732238769</v>
      </c>
    </row>
    <row r="1328" spans="1:24" x14ac:dyDescent="0.45">
      <c r="A1328">
        <v>1991</v>
      </c>
      <c r="B1328" t="s">
        <v>263</v>
      </c>
      <c r="C1328" t="s">
        <v>371</v>
      </c>
      <c r="D1328">
        <v>18</v>
      </c>
      <c r="E1328">
        <v>9</v>
      </c>
      <c r="F1328">
        <v>0</v>
      </c>
      <c r="G1328">
        <v>34</v>
      </c>
      <c r="H1328">
        <v>34</v>
      </c>
      <c r="I1328">
        <f t="shared" si="62"/>
        <v>27</v>
      </c>
      <c r="J1328" s="2">
        <f t="shared" si="63"/>
        <v>0.79411764705882348</v>
      </c>
      <c r="K1328">
        <v>227.1</v>
      </c>
      <c r="L1328" s="1">
        <f t="shared" si="61"/>
        <v>6.6794117647058826</v>
      </c>
      <c r="M1328">
        <v>6.7697944184783996</v>
      </c>
      <c r="N1328">
        <v>3.9985335454170601</v>
      </c>
      <c r="O1328">
        <v>0.91055714400586596</v>
      </c>
      <c r="P1328">
        <v>0.27914110429447803</v>
      </c>
      <c r="Q1328">
        <v>0.75230660000000005</v>
      </c>
      <c r="U1328">
        <v>3.8005863401984001</v>
      </c>
      <c r="V1328">
        <v>4.1049975306036304</v>
      </c>
      <c r="X1328">
        <v>2.89863729476928</v>
      </c>
    </row>
    <row r="1329" spans="1:24" x14ac:dyDescent="0.45">
      <c r="A1329">
        <v>1991</v>
      </c>
      <c r="B1329" t="s">
        <v>317</v>
      </c>
      <c r="C1329" t="s">
        <v>88</v>
      </c>
      <c r="D1329">
        <v>10</v>
      </c>
      <c r="E1329">
        <v>15</v>
      </c>
      <c r="F1329">
        <v>0</v>
      </c>
      <c r="G1329">
        <v>33</v>
      </c>
      <c r="H1329">
        <v>33</v>
      </c>
      <c r="I1329">
        <f t="shared" si="62"/>
        <v>25</v>
      </c>
      <c r="J1329" s="2">
        <f t="shared" si="63"/>
        <v>0.75757575757575757</v>
      </c>
      <c r="K1329">
        <v>211.1</v>
      </c>
      <c r="L1329" s="1">
        <f t="shared" si="61"/>
        <v>6.3969696969696965</v>
      </c>
      <c r="M1329">
        <v>4.6419559476823702</v>
      </c>
      <c r="N1329">
        <v>2.8107256196975801</v>
      </c>
      <c r="O1329">
        <v>0.63880127720399604</v>
      </c>
      <c r="P1329">
        <v>0.29665738161559801</v>
      </c>
      <c r="Q1329">
        <v>0.70609319000000004</v>
      </c>
      <c r="U1329">
        <v>4.1309149259191704</v>
      </c>
      <c r="V1329">
        <v>3.7689799576707999</v>
      </c>
      <c r="X1329">
        <v>3.2261602878570499</v>
      </c>
    </row>
    <row r="1330" spans="1:24" x14ac:dyDescent="0.45">
      <c r="A1330">
        <v>1991</v>
      </c>
      <c r="B1330" t="s">
        <v>250</v>
      </c>
      <c r="C1330" t="s">
        <v>31</v>
      </c>
      <c r="D1330">
        <v>9</v>
      </c>
      <c r="E1330">
        <v>12</v>
      </c>
      <c r="F1330">
        <v>0</v>
      </c>
      <c r="G1330">
        <v>33</v>
      </c>
      <c r="H1330">
        <v>33</v>
      </c>
      <c r="I1330">
        <f t="shared" si="62"/>
        <v>21</v>
      </c>
      <c r="J1330" s="2">
        <f t="shared" si="63"/>
        <v>0.63636363636363635</v>
      </c>
      <c r="K1330">
        <v>210.2</v>
      </c>
      <c r="L1330" s="1">
        <f t="shared" si="61"/>
        <v>6.3696969696969692</v>
      </c>
      <c r="M1330">
        <v>4.1012657237652697</v>
      </c>
      <c r="N1330">
        <v>3.8449366160299401</v>
      </c>
      <c r="O1330">
        <v>0.72626580525009998</v>
      </c>
      <c r="P1330">
        <v>0.30083565459610001</v>
      </c>
      <c r="Q1330">
        <v>0.70467648999999999</v>
      </c>
      <c r="U1330">
        <v>4.4003163494564799</v>
      </c>
      <c r="V1330">
        <v>4.4601610653447397</v>
      </c>
      <c r="X1330">
        <v>1.5323556661605799</v>
      </c>
    </row>
    <row r="1331" spans="1:24" x14ac:dyDescent="0.45">
      <c r="A1331">
        <v>1991</v>
      </c>
      <c r="B1331" t="s">
        <v>352</v>
      </c>
      <c r="C1331" t="s">
        <v>67</v>
      </c>
      <c r="D1331">
        <v>16</v>
      </c>
      <c r="E1331">
        <v>13</v>
      </c>
      <c r="F1331">
        <v>0</v>
      </c>
      <c r="G1331">
        <v>34</v>
      </c>
      <c r="H1331">
        <v>34</v>
      </c>
      <c r="I1331">
        <f t="shared" si="62"/>
        <v>29</v>
      </c>
      <c r="J1331" s="2">
        <f t="shared" si="63"/>
        <v>0.8529411764705882</v>
      </c>
      <c r="K1331">
        <v>232</v>
      </c>
      <c r="L1331" s="1">
        <f t="shared" si="61"/>
        <v>6.8235294117647056</v>
      </c>
      <c r="M1331">
        <v>5.5086206896551699</v>
      </c>
      <c r="N1331">
        <v>1.90086206896551</v>
      </c>
      <c r="O1331">
        <v>0.58189655172413701</v>
      </c>
      <c r="P1331">
        <v>0.28915662650602397</v>
      </c>
      <c r="Q1331">
        <v>0.69847327999999997</v>
      </c>
      <c r="U1331">
        <v>3.6077586206896499</v>
      </c>
      <c r="V1331">
        <v>3.1445238277829901</v>
      </c>
      <c r="X1331">
        <v>4.5796527862548801</v>
      </c>
    </row>
    <row r="1332" spans="1:24" x14ac:dyDescent="0.45">
      <c r="A1332">
        <v>1991</v>
      </c>
      <c r="B1332" t="s">
        <v>206</v>
      </c>
      <c r="C1332" t="s">
        <v>35</v>
      </c>
      <c r="D1332">
        <v>18</v>
      </c>
      <c r="E1332">
        <v>10</v>
      </c>
      <c r="F1332">
        <v>0</v>
      </c>
      <c r="G1332">
        <v>35</v>
      </c>
      <c r="H1332">
        <v>35</v>
      </c>
      <c r="I1332">
        <f t="shared" si="62"/>
        <v>28</v>
      </c>
      <c r="J1332" s="2">
        <f t="shared" si="63"/>
        <v>0.8</v>
      </c>
      <c r="K1332">
        <v>271.10000000000002</v>
      </c>
      <c r="L1332" s="1">
        <f t="shared" si="61"/>
        <v>7.7457142857142864</v>
      </c>
      <c r="M1332">
        <v>7.9938571941607304</v>
      </c>
      <c r="N1332">
        <v>2.15601957518858</v>
      </c>
      <c r="O1332">
        <v>0.49754297888967203</v>
      </c>
      <c r="P1332">
        <v>0.27163781624500599</v>
      </c>
      <c r="Q1332">
        <v>0.73134328000000004</v>
      </c>
      <c r="U1332">
        <v>2.6203930221522702</v>
      </c>
      <c r="V1332">
        <v>2.5719469511902302</v>
      </c>
      <c r="X1332">
        <v>8.4990854263305593</v>
      </c>
    </row>
    <row r="1333" spans="1:24" x14ac:dyDescent="0.45">
      <c r="A1333">
        <v>1991</v>
      </c>
      <c r="B1333" t="s">
        <v>207</v>
      </c>
      <c r="C1333" t="s">
        <v>44</v>
      </c>
      <c r="D1333">
        <v>14</v>
      </c>
      <c r="E1333">
        <v>10</v>
      </c>
      <c r="F1333">
        <v>0</v>
      </c>
      <c r="G1333">
        <v>28</v>
      </c>
      <c r="H1333">
        <v>28</v>
      </c>
      <c r="I1333">
        <f t="shared" si="62"/>
        <v>24</v>
      </c>
      <c r="J1333" s="2">
        <f t="shared" si="63"/>
        <v>0.8571428571428571</v>
      </c>
      <c r="K1333">
        <v>180</v>
      </c>
      <c r="L1333" s="1">
        <f t="shared" si="61"/>
        <v>6.4285714285714288</v>
      </c>
      <c r="M1333">
        <v>4.8</v>
      </c>
      <c r="N1333">
        <v>2.25</v>
      </c>
      <c r="O1333">
        <v>1.1499999999999999</v>
      </c>
      <c r="P1333">
        <v>0.25435540069686402</v>
      </c>
      <c r="Q1333">
        <v>0.73449401999999997</v>
      </c>
      <c r="U1333">
        <v>3.75</v>
      </c>
      <c r="V1333">
        <v>4.2335085021124899</v>
      </c>
      <c r="X1333">
        <v>2.1096880435943599</v>
      </c>
    </row>
    <row r="1334" spans="1:24" x14ac:dyDescent="0.45">
      <c r="A1334">
        <v>1991</v>
      </c>
      <c r="B1334" t="s">
        <v>307</v>
      </c>
      <c r="C1334" t="s">
        <v>73</v>
      </c>
      <c r="D1334">
        <v>15</v>
      </c>
      <c r="E1334">
        <v>11</v>
      </c>
      <c r="F1334">
        <v>0</v>
      </c>
      <c r="G1334">
        <v>33</v>
      </c>
      <c r="H1334">
        <v>33</v>
      </c>
      <c r="I1334">
        <f t="shared" si="62"/>
        <v>26</v>
      </c>
      <c r="J1334" s="2">
        <f t="shared" si="63"/>
        <v>0.78787878787878785</v>
      </c>
      <c r="K1334">
        <v>223</v>
      </c>
      <c r="L1334" s="1">
        <f t="shared" si="61"/>
        <v>6.7575757575757578</v>
      </c>
      <c r="M1334">
        <v>6.7399103139013397</v>
      </c>
      <c r="N1334">
        <v>2.3811659192825099</v>
      </c>
      <c r="O1334">
        <v>0.92825112107623298</v>
      </c>
      <c r="P1334">
        <v>0.261068702290076</v>
      </c>
      <c r="Q1334">
        <v>0.80516014000000002</v>
      </c>
      <c r="U1334">
        <v>3.02690582959641</v>
      </c>
      <c r="V1334">
        <v>3.5463136839759701</v>
      </c>
      <c r="X1334">
        <v>3.59530377388</v>
      </c>
    </row>
    <row r="1335" spans="1:24" x14ac:dyDescent="0.45">
      <c r="A1335">
        <v>1991</v>
      </c>
      <c r="B1335" t="s">
        <v>324</v>
      </c>
      <c r="C1335" t="s">
        <v>58</v>
      </c>
      <c r="D1335">
        <v>14</v>
      </c>
      <c r="E1335">
        <v>14</v>
      </c>
      <c r="F1335">
        <v>0</v>
      </c>
      <c r="G1335">
        <v>34</v>
      </c>
      <c r="H1335">
        <v>34</v>
      </c>
      <c r="I1335">
        <f t="shared" si="62"/>
        <v>28</v>
      </c>
      <c r="J1335" s="2">
        <f t="shared" si="63"/>
        <v>0.82352941176470584</v>
      </c>
      <c r="K1335">
        <v>232.2</v>
      </c>
      <c r="L1335" s="1">
        <f t="shared" si="61"/>
        <v>6.8294117647058821</v>
      </c>
      <c r="M1335">
        <v>9.3223493664072095</v>
      </c>
      <c r="N1335">
        <v>2.8237821732270798</v>
      </c>
      <c r="O1335">
        <v>0.50286531851989102</v>
      </c>
      <c r="P1335">
        <v>0.30126182965299603</v>
      </c>
      <c r="Q1335">
        <v>0.70887036000000003</v>
      </c>
      <c r="U1335">
        <v>3.2879655441685198</v>
      </c>
      <c r="V1335">
        <v>2.5161891844794</v>
      </c>
      <c r="X1335">
        <v>6.5246467590331996</v>
      </c>
    </row>
    <row r="1336" spans="1:24" x14ac:dyDescent="0.45">
      <c r="A1336">
        <v>1991</v>
      </c>
      <c r="B1336" t="s">
        <v>392</v>
      </c>
      <c r="C1336" t="s">
        <v>128</v>
      </c>
      <c r="D1336">
        <v>18</v>
      </c>
      <c r="E1336">
        <v>8</v>
      </c>
      <c r="F1336">
        <v>0</v>
      </c>
      <c r="G1336">
        <v>35</v>
      </c>
      <c r="H1336">
        <v>35</v>
      </c>
      <c r="I1336">
        <f t="shared" si="62"/>
        <v>26</v>
      </c>
      <c r="J1336" s="2">
        <f t="shared" si="63"/>
        <v>0.74285714285714288</v>
      </c>
      <c r="K1336">
        <v>210.1</v>
      </c>
      <c r="L1336" s="1">
        <f t="shared" si="61"/>
        <v>6.0028571428571427</v>
      </c>
      <c r="M1336">
        <v>5.8621237550695797</v>
      </c>
      <c r="N1336">
        <v>2.7812995918213299</v>
      </c>
      <c r="O1336">
        <v>0.89857371428073896</v>
      </c>
      <c r="P1336">
        <v>0.26168224299065401</v>
      </c>
      <c r="Q1336">
        <v>0.73813708</v>
      </c>
      <c r="U1336">
        <v>3.3803487346751599</v>
      </c>
      <c r="V1336">
        <v>3.8208654544881</v>
      </c>
      <c r="X1336">
        <v>2.64188504219055</v>
      </c>
    </row>
    <row r="1337" spans="1:24" x14ac:dyDescent="0.45">
      <c r="A1337">
        <v>1991</v>
      </c>
      <c r="B1337" t="s">
        <v>393</v>
      </c>
      <c r="C1337" t="s">
        <v>371</v>
      </c>
      <c r="D1337">
        <v>18</v>
      </c>
      <c r="E1337">
        <v>11</v>
      </c>
      <c r="F1337">
        <v>0</v>
      </c>
      <c r="G1337">
        <v>34</v>
      </c>
      <c r="H1337">
        <v>34</v>
      </c>
      <c r="I1337">
        <f t="shared" si="62"/>
        <v>29</v>
      </c>
      <c r="J1337" s="2">
        <f t="shared" si="63"/>
        <v>0.8529411764705882</v>
      </c>
      <c r="K1337">
        <v>243</v>
      </c>
      <c r="L1337" s="1">
        <f t="shared" si="61"/>
        <v>7.1470588235294121</v>
      </c>
      <c r="M1337">
        <v>5.8518522193093698</v>
      </c>
      <c r="N1337">
        <v>2.7037038734783798</v>
      </c>
      <c r="O1337">
        <v>0.51851855107804601</v>
      </c>
      <c r="P1337">
        <v>0.27659574468085102</v>
      </c>
      <c r="Q1337">
        <v>0.76676177000000001</v>
      </c>
      <c r="U1337">
        <v>2.8888890702919698</v>
      </c>
      <c r="V1337">
        <v>3.2672533839204601</v>
      </c>
      <c r="X1337">
        <v>5.5196852684020996</v>
      </c>
    </row>
    <row r="1338" spans="1:24" x14ac:dyDescent="0.45">
      <c r="A1338">
        <v>1991</v>
      </c>
      <c r="B1338" t="s">
        <v>338</v>
      </c>
      <c r="C1338" t="s">
        <v>33</v>
      </c>
      <c r="D1338">
        <v>10</v>
      </c>
      <c r="E1338">
        <v>9</v>
      </c>
      <c r="F1338">
        <v>0</v>
      </c>
      <c r="G1338">
        <v>33</v>
      </c>
      <c r="H1338">
        <v>33</v>
      </c>
      <c r="I1338">
        <f t="shared" si="62"/>
        <v>19</v>
      </c>
      <c r="J1338" s="2">
        <f t="shared" si="63"/>
        <v>0.5757575757575758</v>
      </c>
      <c r="K1338">
        <v>209.1</v>
      </c>
      <c r="L1338" s="1">
        <f t="shared" si="61"/>
        <v>6.336363636363636</v>
      </c>
      <c r="M1338">
        <v>6.7070055546115999</v>
      </c>
      <c r="N1338">
        <v>3.2245219012555699</v>
      </c>
      <c r="O1338">
        <v>0.42993625350074299</v>
      </c>
      <c r="P1338">
        <v>0.28100470957613799</v>
      </c>
      <c r="Q1338">
        <v>0.75396825000000001</v>
      </c>
      <c r="U1338">
        <v>2.6226111463545299</v>
      </c>
      <c r="V1338">
        <v>3.0898071290184501</v>
      </c>
      <c r="X1338">
        <v>4.1179051399230904</v>
      </c>
    </row>
    <row r="1339" spans="1:24" x14ac:dyDescent="0.45">
      <c r="A1339">
        <v>1991</v>
      </c>
      <c r="B1339" t="s">
        <v>432</v>
      </c>
      <c r="C1339" t="s">
        <v>65</v>
      </c>
      <c r="D1339">
        <v>12</v>
      </c>
      <c r="E1339">
        <v>16</v>
      </c>
      <c r="F1339">
        <v>0</v>
      </c>
      <c r="G1339">
        <v>34</v>
      </c>
      <c r="H1339">
        <v>34</v>
      </c>
      <c r="I1339">
        <f t="shared" si="62"/>
        <v>28</v>
      </c>
      <c r="J1339" s="2">
        <f t="shared" si="63"/>
        <v>0.82352941176470584</v>
      </c>
      <c r="K1339">
        <v>214.1</v>
      </c>
      <c r="L1339" s="1">
        <f t="shared" si="61"/>
        <v>6.2970588235294116</v>
      </c>
      <c r="M1339">
        <v>4.3670296526214303</v>
      </c>
      <c r="N1339">
        <v>2.9813375513088598</v>
      </c>
      <c r="O1339">
        <v>1.04976674341861</v>
      </c>
      <c r="P1339">
        <v>0.25544267053700997</v>
      </c>
      <c r="Q1339">
        <v>0.71369294999999999</v>
      </c>
      <c r="U1339">
        <v>3.98911362499073</v>
      </c>
      <c r="V1339">
        <v>4.4513761743310098</v>
      </c>
      <c r="X1339">
        <v>0.81763184070587103</v>
      </c>
    </row>
    <row r="1340" spans="1:24" x14ac:dyDescent="0.45">
      <c r="A1340">
        <v>1991</v>
      </c>
      <c r="B1340" t="s">
        <v>447</v>
      </c>
      <c r="C1340" t="s">
        <v>75</v>
      </c>
      <c r="D1340">
        <v>11</v>
      </c>
      <c r="E1340">
        <v>12</v>
      </c>
      <c r="F1340">
        <v>0</v>
      </c>
      <c r="G1340">
        <v>29</v>
      </c>
      <c r="H1340">
        <v>29</v>
      </c>
      <c r="I1340">
        <f t="shared" si="62"/>
        <v>23</v>
      </c>
      <c r="J1340" s="2">
        <f t="shared" si="63"/>
        <v>0.7931034482758621</v>
      </c>
      <c r="K1340">
        <v>179.2</v>
      </c>
      <c r="L1340" s="1">
        <f t="shared" si="61"/>
        <v>6.1793103448275861</v>
      </c>
      <c r="M1340">
        <v>3.9573286099593399</v>
      </c>
      <c r="N1340">
        <v>2.9554732656658298</v>
      </c>
      <c r="O1340">
        <v>0.65120597379077705</v>
      </c>
      <c r="P1340">
        <v>0.28782894736842102</v>
      </c>
      <c r="Q1340">
        <v>0.70719602999999998</v>
      </c>
      <c r="U1340">
        <v>4.1076069116033596</v>
      </c>
      <c r="V1340">
        <v>4.1191816307493001</v>
      </c>
      <c r="X1340">
        <v>1.6923336982727</v>
      </c>
    </row>
    <row r="1341" spans="1:24" x14ac:dyDescent="0.45">
      <c r="A1341">
        <v>1991</v>
      </c>
      <c r="B1341" t="s">
        <v>395</v>
      </c>
      <c r="C1341" t="s">
        <v>54</v>
      </c>
      <c r="D1341">
        <v>14</v>
      </c>
      <c r="E1341">
        <v>10</v>
      </c>
      <c r="F1341">
        <v>0</v>
      </c>
      <c r="G1341">
        <v>32</v>
      </c>
      <c r="H1341">
        <v>32</v>
      </c>
      <c r="I1341">
        <f t="shared" si="62"/>
        <v>24</v>
      </c>
      <c r="J1341" s="2">
        <f t="shared" si="63"/>
        <v>0.75</v>
      </c>
      <c r="K1341">
        <v>204.2</v>
      </c>
      <c r="L1341" s="1">
        <f t="shared" si="61"/>
        <v>6.3812499999999996</v>
      </c>
      <c r="M1341">
        <v>5.1449513957841297</v>
      </c>
      <c r="N1341">
        <v>2.5504887261152098</v>
      </c>
      <c r="O1341">
        <v>0.65960915330565695</v>
      </c>
      <c r="P1341">
        <v>0.26791277258566898</v>
      </c>
      <c r="Q1341">
        <v>0.74568966000000003</v>
      </c>
      <c r="U1341">
        <v>3.25407182297457</v>
      </c>
      <c r="V1341">
        <v>3.6326037271169298</v>
      </c>
      <c r="X1341">
        <v>3.3420429229736301</v>
      </c>
    </row>
    <row r="1342" spans="1:24" x14ac:dyDescent="0.45">
      <c r="A1342">
        <v>1991</v>
      </c>
      <c r="B1342" t="s">
        <v>448</v>
      </c>
      <c r="C1342" t="s">
        <v>27</v>
      </c>
      <c r="D1342">
        <v>8</v>
      </c>
      <c r="E1342">
        <v>15</v>
      </c>
      <c r="F1342">
        <v>0</v>
      </c>
      <c r="G1342">
        <v>31</v>
      </c>
      <c r="H1342">
        <v>31</v>
      </c>
      <c r="I1342">
        <f t="shared" si="62"/>
        <v>23</v>
      </c>
      <c r="J1342" s="2">
        <f t="shared" si="63"/>
        <v>0.74193548387096775</v>
      </c>
      <c r="K1342">
        <v>182.1</v>
      </c>
      <c r="L1342" s="1">
        <f t="shared" si="61"/>
        <v>5.8741935483870966</v>
      </c>
      <c r="M1342">
        <v>5.6764165023208699</v>
      </c>
      <c r="N1342">
        <v>2.8135281794112101</v>
      </c>
      <c r="O1342">
        <v>1.0365630134672801</v>
      </c>
      <c r="P1342">
        <v>0.30172413793103398</v>
      </c>
      <c r="Q1342">
        <v>0.70214668999999996</v>
      </c>
      <c r="U1342">
        <v>4.5904933453551298</v>
      </c>
      <c r="V1342">
        <v>4.0294052475199003</v>
      </c>
      <c r="X1342">
        <v>1.8178693390218501</v>
      </c>
    </row>
    <row r="1343" spans="1:24" x14ac:dyDescent="0.45">
      <c r="A1343">
        <v>1991</v>
      </c>
      <c r="B1343" t="s">
        <v>449</v>
      </c>
      <c r="C1343" t="s">
        <v>71</v>
      </c>
      <c r="D1343">
        <v>14</v>
      </c>
      <c r="E1343">
        <v>14</v>
      </c>
      <c r="F1343">
        <v>0</v>
      </c>
      <c r="G1343">
        <v>36</v>
      </c>
      <c r="H1343">
        <v>36</v>
      </c>
      <c r="I1343">
        <f t="shared" si="62"/>
        <v>28</v>
      </c>
      <c r="J1343" s="2">
        <f t="shared" si="63"/>
        <v>0.77777777777777779</v>
      </c>
      <c r="K1343">
        <v>230.1</v>
      </c>
      <c r="L1343" s="1">
        <f t="shared" si="61"/>
        <v>6.3916666666666666</v>
      </c>
      <c r="M1343">
        <v>4.4934880958910899</v>
      </c>
      <c r="N1343">
        <v>2.1881333336513098</v>
      </c>
      <c r="O1343">
        <v>1.2503619049435999</v>
      </c>
      <c r="P1343">
        <v>0.26932989690721598</v>
      </c>
      <c r="Q1343">
        <v>0.69086650999999999</v>
      </c>
      <c r="U1343">
        <v>4.1808976196551901</v>
      </c>
      <c r="V1343">
        <v>4.4447323118672202</v>
      </c>
      <c r="X1343">
        <v>1.50876200199127</v>
      </c>
    </row>
    <row r="1344" spans="1:24" x14ac:dyDescent="0.45">
      <c r="A1344">
        <v>1991</v>
      </c>
      <c r="B1344" t="s">
        <v>340</v>
      </c>
      <c r="C1344" t="s">
        <v>27</v>
      </c>
      <c r="D1344">
        <v>13</v>
      </c>
      <c r="E1344">
        <v>13</v>
      </c>
      <c r="F1344">
        <v>0</v>
      </c>
      <c r="G1344">
        <v>34</v>
      </c>
      <c r="H1344">
        <v>34</v>
      </c>
      <c r="I1344">
        <f t="shared" si="62"/>
        <v>26</v>
      </c>
      <c r="J1344" s="2">
        <f t="shared" si="63"/>
        <v>0.76470588235294112</v>
      </c>
      <c r="K1344">
        <v>238</v>
      </c>
      <c r="L1344" s="1">
        <f t="shared" si="61"/>
        <v>7</v>
      </c>
      <c r="M1344">
        <v>6.3151260504201598</v>
      </c>
      <c r="N1344">
        <v>2.76050420168067</v>
      </c>
      <c r="O1344">
        <v>0.45378151260504201</v>
      </c>
      <c r="P1344">
        <v>0.26279391424619603</v>
      </c>
      <c r="Q1344">
        <v>0.75321726</v>
      </c>
      <c r="U1344">
        <v>2.6470588235294099</v>
      </c>
      <c r="V1344">
        <v>3.1036298839985799</v>
      </c>
      <c r="X1344">
        <v>5.8307797908782897</v>
      </c>
    </row>
    <row r="1345" spans="1:24" x14ac:dyDescent="0.45">
      <c r="A1345">
        <v>1991</v>
      </c>
      <c r="B1345" t="s">
        <v>410</v>
      </c>
      <c r="C1345" t="s">
        <v>27</v>
      </c>
      <c r="D1345">
        <v>8</v>
      </c>
      <c r="E1345">
        <v>15</v>
      </c>
      <c r="F1345">
        <v>0</v>
      </c>
      <c r="G1345">
        <v>32</v>
      </c>
      <c r="H1345">
        <v>32</v>
      </c>
      <c r="I1345">
        <f t="shared" si="62"/>
        <v>23</v>
      </c>
      <c r="J1345" s="2">
        <f t="shared" si="63"/>
        <v>0.71875</v>
      </c>
      <c r="K1345">
        <v>194.1</v>
      </c>
      <c r="L1345" s="1">
        <f t="shared" si="61"/>
        <v>6.0656249999999998</v>
      </c>
      <c r="M1345">
        <v>5.9742709338249202</v>
      </c>
      <c r="N1345">
        <v>3.2881646224927801</v>
      </c>
      <c r="O1345">
        <v>1.0188679111949399</v>
      </c>
      <c r="P1345">
        <v>0.27348993288590601</v>
      </c>
      <c r="Q1345">
        <v>0.70452605000000001</v>
      </c>
      <c r="U1345">
        <v>4.2607203559061402</v>
      </c>
      <c r="V1345">
        <v>4.2348044627197901</v>
      </c>
      <c r="X1345">
        <v>1.5004707276821101</v>
      </c>
    </row>
    <row r="1346" spans="1:24" x14ac:dyDescent="0.45">
      <c r="A1346">
        <v>1991</v>
      </c>
      <c r="B1346" t="s">
        <v>450</v>
      </c>
      <c r="C1346" t="s">
        <v>67</v>
      </c>
      <c r="D1346">
        <v>10</v>
      </c>
      <c r="E1346">
        <v>9</v>
      </c>
      <c r="F1346">
        <v>0</v>
      </c>
      <c r="G1346">
        <v>29</v>
      </c>
      <c r="H1346">
        <v>29</v>
      </c>
      <c r="I1346">
        <f t="shared" si="62"/>
        <v>19</v>
      </c>
      <c r="J1346" s="2">
        <f t="shared" si="63"/>
        <v>0.65517241379310343</v>
      </c>
      <c r="K1346">
        <v>178.2</v>
      </c>
      <c r="L1346" s="1">
        <f t="shared" si="61"/>
        <v>6.1448275862068957</v>
      </c>
      <c r="M1346">
        <v>5.8432839147814803</v>
      </c>
      <c r="N1346">
        <v>6.2462690123526103</v>
      </c>
      <c r="O1346">
        <v>0.35261196037474402</v>
      </c>
      <c r="P1346">
        <v>0.25794392523364401</v>
      </c>
      <c r="Q1346">
        <v>0.75896262000000003</v>
      </c>
      <c r="U1346">
        <v>3.42537332935466</v>
      </c>
      <c r="V1346">
        <v>4.1990143829051698</v>
      </c>
      <c r="X1346">
        <v>1.22819519042968</v>
      </c>
    </row>
    <row r="1347" spans="1:24" x14ac:dyDescent="0.45">
      <c r="A1347">
        <v>1991</v>
      </c>
      <c r="B1347" t="s">
        <v>451</v>
      </c>
      <c r="C1347" t="s">
        <v>47</v>
      </c>
      <c r="D1347">
        <v>5</v>
      </c>
      <c r="E1347">
        <v>9</v>
      </c>
      <c r="F1347">
        <v>0</v>
      </c>
      <c r="G1347">
        <v>28</v>
      </c>
      <c r="H1347">
        <v>28</v>
      </c>
      <c r="I1347">
        <f t="shared" si="62"/>
        <v>14</v>
      </c>
      <c r="J1347" s="2">
        <f t="shared" si="63"/>
        <v>0.5</v>
      </c>
      <c r="K1347">
        <v>162.19999999999999</v>
      </c>
      <c r="L1347" s="1">
        <f t="shared" ref="L1347:L1410" si="64">K1347/H1347</f>
        <v>5.7928571428571427</v>
      </c>
      <c r="M1347">
        <v>6.52868954528582</v>
      </c>
      <c r="N1347">
        <v>3.3750005276477499</v>
      </c>
      <c r="O1347">
        <v>0.82991816253633299</v>
      </c>
      <c r="P1347">
        <v>0.26931106471816202</v>
      </c>
      <c r="Q1347">
        <v>0.81052632000000002</v>
      </c>
      <c r="U1347">
        <v>2.7110659976186899</v>
      </c>
      <c r="V1347">
        <v>3.8393374354888898</v>
      </c>
      <c r="X1347">
        <v>1.7912951707839899</v>
      </c>
    </row>
    <row r="1348" spans="1:24" x14ac:dyDescent="0.45">
      <c r="A1348">
        <v>1991</v>
      </c>
      <c r="B1348" t="s">
        <v>452</v>
      </c>
      <c r="C1348" t="s">
        <v>121</v>
      </c>
      <c r="D1348">
        <v>11</v>
      </c>
      <c r="E1348">
        <v>13</v>
      </c>
      <c r="F1348">
        <v>0</v>
      </c>
      <c r="G1348">
        <v>31</v>
      </c>
      <c r="H1348">
        <v>31</v>
      </c>
      <c r="I1348">
        <f t="shared" ref="I1348:I1411" si="65">SUM(D1348:E1348)</f>
        <v>24</v>
      </c>
      <c r="J1348" s="2">
        <f t="shared" ref="J1348:J1411" si="66">I1348/H1348</f>
        <v>0.77419354838709675</v>
      </c>
      <c r="K1348">
        <v>177.1</v>
      </c>
      <c r="L1348" s="1">
        <f t="shared" si="64"/>
        <v>5.7129032258064516</v>
      </c>
      <c r="M1348">
        <v>4.7199249474066498</v>
      </c>
      <c r="N1348">
        <v>3.8571429677731701</v>
      </c>
      <c r="O1348">
        <v>1.5225564346472999</v>
      </c>
      <c r="P1348">
        <v>0.25806451612903197</v>
      </c>
      <c r="Q1348">
        <v>0.69811321000000004</v>
      </c>
      <c r="U1348">
        <v>5.1766918778008399</v>
      </c>
      <c r="V1348">
        <v>5.3594901946436204</v>
      </c>
      <c r="X1348">
        <v>-0.27525871992111201</v>
      </c>
    </row>
    <row r="1349" spans="1:24" x14ac:dyDescent="0.45">
      <c r="A1349">
        <v>1991</v>
      </c>
      <c r="B1349" t="s">
        <v>359</v>
      </c>
      <c r="C1349" t="s">
        <v>99</v>
      </c>
      <c r="D1349">
        <v>15</v>
      </c>
      <c r="E1349">
        <v>14</v>
      </c>
      <c r="F1349">
        <v>0</v>
      </c>
      <c r="G1349">
        <v>35</v>
      </c>
      <c r="H1349">
        <v>35</v>
      </c>
      <c r="I1349">
        <f t="shared" si="65"/>
        <v>29</v>
      </c>
      <c r="J1349" s="2">
        <f t="shared" si="66"/>
        <v>0.82857142857142863</v>
      </c>
      <c r="K1349">
        <v>234.2</v>
      </c>
      <c r="L1349" s="1">
        <f t="shared" si="64"/>
        <v>6.6914285714285713</v>
      </c>
      <c r="M1349">
        <v>5.4460226092333599</v>
      </c>
      <c r="N1349">
        <v>2.3778408575525898</v>
      </c>
      <c r="O1349">
        <v>0.61363635033615305</v>
      </c>
      <c r="P1349">
        <v>0.303713527851458</v>
      </c>
      <c r="Q1349">
        <v>0.75799722000000003</v>
      </c>
      <c r="U1349">
        <v>3.0681817516807599</v>
      </c>
      <c r="V1349">
        <v>3.3628329860708401</v>
      </c>
      <c r="X1349">
        <v>3.8634994029998699</v>
      </c>
    </row>
    <row r="1350" spans="1:24" x14ac:dyDescent="0.45">
      <c r="A1350">
        <v>1991</v>
      </c>
      <c r="B1350" t="s">
        <v>360</v>
      </c>
      <c r="C1350" t="s">
        <v>37</v>
      </c>
      <c r="D1350">
        <v>9</v>
      </c>
      <c r="E1350">
        <v>13</v>
      </c>
      <c r="F1350">
        <v>0</v>
      </c>
      <c r="G1350">
        <v>32</v>
      </c>
      <c r="H1350">
        <v>32</v>
      </c>
      <c r="I1350">
        <f t="shared" si="65"/>
        <v>22</v>
      </c>
      <c r="J1350" s="2">
        <f t="shared" si="66"/>
        <v>0.6875</v>
      </c>
      <c r="K1350">
        <v>189</v>
      </c>
      <c r="L1350" s="1">
        <f t="shared" si="64"/>
        <v>5.90625</v>
      </c>
      <c r="M1350">
        <v>6.8095238095238004</v>
      </c>
      <c r="N1350">
        <v>4.1428571428571397</v>
      </c>
      <c r="O1350">
        <v>0.76190476190476097</v>
      </c>
      <c r="P1350">
        <v>0.29701230228470998</v>
      </c>
      <c r="Q1350">
        <v>0.69157393</v>
      </c>
      <c r="U1350">
        <v>4.5714285714285703</v>
      </c>
      <c r="V1350">
        <v>3.8557307243347099</v>
      </c>
      <c r="X1350">
        <v>2.6957938671111998</v>
      </c>
    </row>
    <row r="1351" spans="1:24" x14ac:dyDescent="0.45">
      <c r="A1351">
        <v>1991</v>
      </c>
      <c r="B1351" t="s">
        <v>343</v>
      </c>
      <c r="C1351" t="s">
        <v>233</v>
      </c>
      <c r="D1351">
        <v>9</v>
      </c>
      <c r="E1351">
        <v>11</v>
      </c>
      <c r="F1351">
        <v>0</v>
      </c>
      <c r="G1351">
        <v>27</v>
      </c>
      <c r="H1351">
        <v>27</v>
      </c>
      <c r="I1351">
        <f t="shared" si="65"/>
        <v>20</v>
      </c>
      <c r="J1351" s="2">
        <f t="shared" si="66"/>
        <v>0.7407407407407407</v>
      </c>
      <c r="K1351">
        <v>168.1</v>
      </c>
      <c r="L1351" s="1">
        <f t="shared" si="64"/>
        <v>6.2259259259259254</v>
      </c>
      <c r="M1351">
        <v>5.72079277063263</v>
      </c>
      <c r="N1351">
        <v>4.0099014747424997</v>
      </c>
      <c r="O1351">
        <v>0.90891100094163302</v>
      </c>
      <c r="P1351">
        <v>0.24948875255623701</v>
      </c>
      <c r="Q1351">
        <v>0.72090628000000001</v>
      </c>
      <c r="U1351">
        <v>3.8495054157527999</v>
      </c>
      <c r="V1351">
        <v>4.3052358500194101</v>
      </c>
      <c r="X1351">
        <v>0.84491229057312001</v>
      </c>
    </row>
    <row r="1352" spans="1:24" x14ac:dyDescent="0.45">
      <c r="A1352">
        <v>1991</v>
      </c>
      <c r="B1352" t="s">
        <v>375</v>
      </c>
      <c r="C1352" t="s">
        <v>58</v>
      </c>
      <c r="D1352">
        <v>13</v>
      </c>
      <c r="E1352">
        <v>7</v>
      </c>
      <c r="F1352">
        <v>0</v>
      </c>
      <c r="G1352">
        <v>27</v>
      </c>
      <c r="H1352">
        <v>27</v>
      </c>
      <c r="I1352">
        <f t="shared" si="65"/>
        <v>20</v>
      </c>
      <c r="J1352" s="2">
        <f t="shared" si="66"/>
        <v>0.7407407407407407</v>
      </c>
      <c r="K1352">
        <v>190</v>
      </c>
      <c r="L1352" s="1">
        <f t="shared" si="64"/>
        <v>7.0370370370370372</v>
      </c>
      <c r="M1352">
        <v>7.1052637285143101</v>
      </c>
      <c r="N1352">
        <v>2.6526317919786702</v>
      </c>
      <c r="O1352">
        <v>0.56842109828114495</v>
      </c>
      <c r="P1352">
        <v>0.30457746478873199</v>
      </c>
      <c r="Q1352">
        <v>0.72183098999999995</v>
      </c>
      <c r="U1352">
        <v>3.60000028911392</v>
      </c>
      <c r="V1352">
        <v>3.0294149488095101</v>
      </c>
      <c r="X1352">
        <v>3.9937114715576101</v>
      </c>
    </row>
    <row r="1353" spans="1:24" x14ac:dyDescent="0.45">
      <c r="A1353">
        <v>1991</v>
      </c>
      <c r="B1353" t="s">
        <v>415</v>
      </c>
      <c r="C1353" t="s">
        <v>67</v>
      </c>
      <c r="D1353">
        <v>12</v>
      </c>
      <c r="E1353">
        <v>7</v>
      </c>
      <c r="F1353">
        <v>0</v>
      </c>
      <c r="G1353">
        <v>27</v>
      </c>
      <c r="H1353">
        <v>27</v>
      </c>
      <c r="I1353">
        <f t="shared" si="65"/>
        <v>19</v>
      </c>
      <c r="J1353" s="2">
        <f t="shared" si="66"/>
        <v>0.70370370370370372</v>
      </c>
      <c r="K1353">
        <v>180</v>
      </c>
      <c r="L1353" s="1">
        <f t="shared" si="64"/>
        <v>6.666666666666667</v>
      </c>
      <c r="M1353">
        <v>7.1</v>
      </c>
      <c r="N1353">
        <v>2.9</v>
      </c>
      <c r="O1353">
        <v>0.95</v>
      </c>
      <c r="P1353">
        <v>0.25576923076923003</v>
      </c>
      <c r="Q1353">
        <v>0.75643777000000001</v>
      </c>
      <c r="U1353">
        <v>3.3</v>
      </c>
      <c r="V1353">
        <v>3.6668418354458199</v>
      </c>
      <c r="X1353">
        <v>2.3695619106292698</v>
      </c>
    </row>
    <row r="1354" spans="1:24" x14ac:dyDescent="0.45">
      <c r="A1354">
        <v>1991</v>
      </c>
      <c r="B1354" t="s">
        <v>434</v>
      </c>
      <c r="C1354" t="s">
        <v>79</v>
      </c>
      <c r="D1354">
        <v>20</v>
      </c>
      <c r="E1354">
        <v>9</v>
      </c>
      <c r="F1354">
        <v>0</v>
      </c>
      <c r="G1354">
        <v>35</v>
      </c>
      <c r="H1354">
        <v>35</v>
      </c>
      <c r="I1354">
        <f t="shared" si="65"/>
        <v>29</v>
      </c>
      <c r="J1354" s="2">
        <f t="shared" si="66"/>
        <v>0.82857142857142863</v>
      </c>
      <c r="K1354">
        <v>226.1</v>
      </c>
      <c r="L1354" s="1">
        <f t="shared" si="64"/>
        <v>6.46</v>
      </c>
      <c r="M1354">
        <v>3.6185562944419201</v>
      </c>
      <c r="N1354">
        <v>1.74963161489499</v>
      </c>
      <c r="O1354">
        <v>0.87481580744749698</v>
      </c>
      <c r="P1354">
        <v>0.29508196721311403</v>
      </c>
      <c r="Q1354">
        <v>0.71376280999999997</v>
      </c>
      <c r="U1354">
        <v>3.8969067786297602</v>
      </c>
      <c r="V1354">
        <v>3.9514596144709699</v>
      </c>
      <c r="X1354">
        <v>3.3935956954956001</v>
      </c>
    </row>
    <row r="1355" spans="1:24" x14ac:dyDescent="0.45">
      <c r="A1355">
        <v>1991</v>
      </c>
      <c r="B1355" t="s">
        <v>416</v>
      </c>
      <c r="C1355" t="s">
        <v>31</v>
      </c>
      <c r="D1355">
        <v>13</v>
      </c>
      <c r="E1355">
        <v>7</v>
      </c>
      <c r="F1355">
        <v>0</v>
      </c>
      <c r="G1355">
        <v>25</v>
      </c>
      <c r="H1355">
        <v>25</v>
      </c>
      <c r="I1355">
        <f t="shared" si="65"/>
        <v>20</v>
      </c>
      <c r="J1355" s="2">
        <f t="shared" si="66"/>
        <v>0.8</v>
      </c>
      <c r="K1355">
        <v>169.2</v>
      </c>
      <c r="L1355" s="1">
        <f t="shared" si="64"/>
        <v>6.7679999999999998</v>
      </c>
      <c r="M1355">
        <v>6.6306475349653997</v>
      </c>
      <c r="N1355">
        <v>4.4557951434967498</v>
      </c>
      <c r="O1355">
        <v>0.53045180279723203</v>
      </c>
      <c r="P1355">
        <v>0.28007889546351</v>
      </c>
      <c r="Q1355">
        <v>0.76548673</v>
      </c>
      <c r="U1355">
        <v>3.0766204562239401</v>
      </c>
      <c r="V1355">
        <v>3.70445360881028</v>
      </c>
      <c r="X1355">
        <v>2.7077887058257999</v>
      </c>
    </row>
    <row r="1356" spans="1:24" x14ac:dyDescent="0.45">
      <c r="A1356">
        <v>1991</v>
      </c>
      <c r="B1356" t="s">
        <v>376</v>
      </c>
      <c r="C1356" t="s">
        <v>121</v>
      </c>
      <c r="D1356">
        <v>8</v>
      </c>
      <c r="E1356">
        <v>8</v>
      </c>
      <c r="F1356">
        <v>0</v>
      </c>
      <c r="G1356">
        <v>27</v>
      </c>
      <c r="H1356">
        <v>27</v>
      </c>
      <c r="I1356">
        <f t="shared" si="65"/>
        <v>16</v>
      </c>
      <c r="J1356" s="2">
        <f t="shared" si="66"/>
        <v>0.59259259259259256</v>
      </c>
      <c r="K1356">
        <v>174.2</v>
      </c>
      <c r="L1356" s="1">
        <f t="shared" si="64"/>
        <v>6.4518518518518517</v>
      </c>
      <c r="M1356">
        <v>7.3683210398154797</v>
      </c>
      <c r="N1356">
        <v>2.88549635125641</v>
      </c>
      <c r="O1356">
        <v>0.82442752893040305</v>
      </c>
      <c r="P1356">
        <v>0.31499051233396502</v>
      </c>
      <c r="Q1356">
        <v>0.72610293999999997</v>
      </c>
      <c r="U1356">
        <v>3.81297732130311</v>
      </c>
      <c r="V1356">
        <v>3.4053490769549799</v>
      </c>
      <c r="X1356">
        <v>3.5267994403839098</v>
      </c>
    </row>
    <row r="1357" spans="1:24" x14ac:dyDescent="0.45">
      <c r="A1357">
        <v>1991</v>
      </c>
      <c r="B1357" t="s">
        <v>327</v>
      </c>
      <c r="C1357" t="s">
        <v>49</v>
      </c>
      <c r="D1357">
        <v>12</v>
      </c>
      <c r="E1357">
        <v>9</v>
      </c>
      <c r="F1357">
        <v>0</v>
      </c>
      <c r="G1357">
        <v>33</v>
      </c>
      <c r="H1357">
        <v>33</v>
      </c>
      <c r="I1357">
        <f t="shared" si="65"/>
        <v>21</v>
      </c>
      <c r="J1357" s="2">
        <f t="shared" si="66"/>
        <v>0.63636363636363635</v>
      </c>
      <c r="K1357">
        <v>216.2</v>
      </c>
      <c r="L1357" s="1">
        <f t="shared" si="64"/>
        <v>6.5515151515151508</v>
      </c>
      <c r="M1357">
        <v>7.1446157200559499</v>
      </c>
      <c r="N1357">
        <v>3.44769246956188</v>
      </c>
      <c r="O1357">
        <v>0.58153848884176296</v>
      </c>
      <c r="P1357">
        <v>0.247603833865814</v>
      </c>
      <c r="Q1357">
        <v>0.78348777999999997</v>
      </c>
      <c r="U1357">
        <v>2.70000012676533</v>
      </c>
      <c r="V1357">
        <v>3.3264999772066202</v>
      </c>
      <c r="X1357">
        <v>3.3203477859496999</v>
      </c>
    </row>
    <row r="1358" spans="1:24" x14ac:dyDescent="0.45">
      <c r="A1358">
        <v>1991</v>
      </c>
      <c r="B1358" t="s">
        <v>418</v>
      </c>
      <c r="C1358" t="s">
        <v>37</v>
      </c>
      <c r="D1358">
        <v>10</v>
      </c>
      <c r="E1358">
        <v>11</v>
      </c>
      <c r="F1358">
        <v>0</v>
      </c>
      <c r="G1358">
        <v>29</v>
      </c>
      <c r="H1358">
        <v>29</v>
      </c>
      <c r="I1358">
        <f t="shared" si="65"/>
        <v>21</v>
      </c>
      <c r="J1358" s="2">
        <f t="shared" si="66"/>
        <v>0.72413793103448276</v>
      </c>
      <c r="K1358">
        <v>183.1</v>
      </c>
      <c r="L1358" s="1">
        <f t="shared" si="64"/>
        <v>6.3137931034482753</v>
      </c>
      <c r="M1358">
        <v>3.1909091794352902</v>
      </c>
      <c r="N1358">
        <v>2.7981818958124798</v>
      </c>
      <c r="O1358">
        <v>1.12909094041556</v>
      </c>
      <c r="P1358">
        <v>0.26527331189710601</v>
      </c>
      <c r="Q1358">
        <v>0.65319548999999999</v>
      </c>
      <c r="U1358">
        <v>4.5163637616622498</v>
      </c>
      <c r="V1358">
        <v>4.7102762303312904</v>
      </c>
      <c r="X1358">
        <v>0.85571515560150102</v>
      </c>
    </row>
    <row r="1359" spans="1:24" x14ac:dyDescent="0.45">
      <c r="A1359">
        <v>1991</v>
      </c>
      <c r="B1359" t="s">
        <v>361</v>
      </c>
      <c r="C1359" t="s">
        <v>47</v>
      </c>
      <c r="D1359">
        <v>11</v>
      </c>
      <c r="E1359">
        <v>10</v>
      </c>
      <c r="F1359">
        <v>0</v>
      </c>
      <c r="G1359">
        <v>30</v>
      </c>
      <c r="H1359">
        <v>30</v>
      </c>
      <c r="I1359">
        <f t="shared" si="65"/>
        <v>21</v>
      </c>
      <c r="J1359" s="2">
        <f t="shared" si="66"/>
        <v>0.7</v>
      </c>
      <c r="K1359">
        <v>181.1</v>
      </c>
      <c r="L1359" s="1">
        <f t="shared" si="64"/>
        <v>6.0366666666666662</v>
      </c>
      <c r="M1359">
        <v>6.0055143689820696</v>
      </c>
      <c r="N1359">
        <v>3.32536746051073</v>
      </c>
      <c r="O1359">
        <v>0.744485252353149</v>
      </c>
      <c r="P1359">
        <v>0.24719101123595499</v>
      </c>
      <c r="Q1359">
        <v>0.72361808999999999</v>
      </c>
      <c r="U1359">
        <v>3.57352921129511</v>
      </c>
      <c r="V1359">
        <v>3.8042600828883502</v>
      </c>
      <c r="X1359">
        <v>2.0730793476104701</v>
      </c>
    </row>
    <row r="1360" spans="1:24" x14ac:dyDescent="0.45">
      <c r="A1360">
        <v>1991</v>
      </c>
      <c r="B1360" t="s">
        <v>453</v>
      </c>
      <c r="C1360" t="s">
        <v>121</v>
      </c>
      <c r="D1360">
        <v>13</v>
      </c>
      <c r="E1360">
        <v>14</v>
      </c>
      <c r="F1360">
        <v>0</v>
      </c>
      <c r="G1360">
        <v>30</v>
      </c>
      <c r="H1360">
        <v>30</v>
      </c>
      <c r="I1360">
        <f t="shared" si="65"/>
        <v>27</v>
      </c>
      <c r="J1360" s="2">
        <f t="shared" si="66"/>
        <v>0.9</v>
      </c>
      <c r="K1360">
        <v>195.1</v>
      </c>
      <c r="L1360" s="1">
        <f t="shared" si="64"/>
        <v>6.503333333333333</v>
      </c>
      <c r="M1360">
        <v>4.9761089558723599</v>
      </c>
      <c r="N1360">
        <v>3.54778138520529</v>
      </c>
      <c r="O1360">
        <v>0.737201326795906</v>
      </c>
      <c r="P1360">
        <v>0.29140127388534998</v>
      </c>
      <c r="Q1360">
        <v>0.75872534000000003</v>
      </c>
      <c r="U1360">
        <v>3.6860066339795301</v>
      </c>
      <c r="V1360">
        <v>4.1509524998858502</v>
      </c>
      <c r="X1360">
        <v>2.2240173816680899</v>
      </c>
    </row>
    <row r="1361" spans="1:24" x14ac:dyDescent="0.45">
      <c r="A1361">
        <v>1991</v>
      </c>
      <c r="B1361" t="s">
        <v>419</v>
      </c>
      <c r="C1361" t="s">
        <v>37</v>
      </c>
      <c r="D1361">
        <v>9</v>
      </c>
      <c r="E1361">
        <v>10</v>
      </c>
      <c r="F1361">
        <v>0</v>
      </c>
      <c r="G1361">
        <v>29</v>
      </c>
      <c r="H1361">
        <v>29</v>
      </c>
      <c r="I1361">
        <f t="shared" si="65"/>
        <v>19</v>
      </c>
      <c r="J1361" s="2">
        <f t="shared" si="66"/>
        <v>0.65517241379310343</v>
      </c>
      <c r="K1361">
        <v>193.2</v>
      </c>
      <c r="L1361" s="1">
        <f t="shared" si="64"/>
        <v>6.6620689655172409</v>
      </c>
      <c r="M1361">
        <v>4.7401027722669298</v>
      </c>
      <c r="N1361">
        <v>4.1359720267819204</v>
      </c>
      <c r="O1361">
        <v>0.97590351193730895</v>
      </c>
      <c r="P1361">
        <v>0.23278688524590099</v>
      </c>
      <c r="Q1361">
        <v>0.72345890000000002</v>
      </c>
      <c r="U1361">
        <v>3.9500856435557701</v>
      </c>
      <c r="V1361">
        <v>4.7610661524027904</v>
      </c>
      <c r="X1361">
        <v>0.80226844549178999</v>
      </c>
    </row>
    <row r="1362" spans="1:24" x14ac:dyDescent="0.45">
      <c r="A1362">
        <v>1991</v>
      </c>
      <c r="B1362" t="s">
        <v>436</v>
      </c>
      <c r="C1362" t="s">
        <v>73</v>
      </c>
      <c r="D1362">
        <v>15</v>
      </c>
      <c r="E1362">
        <v>8</v>
      </c>
      <c r="F1362">
        <v>0</v>
      </c>
      <c r="G1362">
        <v>31</v>
      </c>
      <c r="H1362">
        <v>31</v>
      </c>
      <c r="I1362">
        <f t="shared" si="65"/>
        <v>23</v>
      </c>
      <c r="J1362" s="2">
        <f t="shared" si="66"/>
        <v>0.74193548387096775</v>
      </c>
      <c r="K1362">
        <v>221.2</v>
      </c>
      <c r="L1362" s="1">
        <f t="shared" si="64"/>
        <v>7.1354838709677413</v>
      </c>
      <c r="M1362">
        <v>5.7248122927930902</v>
      </c>
      <c r="N1362">
        <v>2.39548883173611</v>
      </c>
      <c r="O1362">
        <v>0.69022559558498198</v>
      </c>
      <c r="P1362">
        <v>0.26705370101596498</v>
      </c>
      <c r="Q1362">
        <v>0.72742474999999995</v>
      </c>
      <c r="U1362">
        <v>3.2887219554343199</v>
      </c>
      <c r="V1362">
        <v>3.4196405246492398</v>
      </c>
      <c r="X1362">
        <v>3.91999340057373</v>
      </c>
    </row>
    <row r="1363" spans="1:24" x14ac:dyDescent="0.45">
      <c r="A1363">
        <v>1991</v>
      </c>
      <c r="B1363" t="s">
        <v>363</v>
      </c>
      <c r="C1363" t="s">
        <v>44</v>
      </c>
      <c r="D1363">
        <v>16</v>
      </c>
      <c r="E1363">
        <v>12</v>
      </c>
      <c r="F1363">
        <v>0</v>
      </c>
      <c r="G1363">
        <v>33</v>
      </c>
      <c r="H1363">
        <v>33</v>
      </c>
      <c r="I1363">
        <f t="shared" si="65"/>
        <v>28</v>
      </c>
      <c r="J1363" s="2">
        <f t="shared" si="66"/>
        <v>0.84848484848484851</v>
      </c>
      <c r="K1363">
        <v>209.1</v>
      </c>
      <c r="L1363" s="1">
        <f t="shared" si="64"/>
        <v>6.336363636363636</v>
      </c>
      <c r="M1363">
        <v>5.3742039522354199</v>
      </c>
      <c r="N1363">
        <v>1.89171979118686</v>
      </c>
      <c r="O1363">
        <v>0.51592357941459999</v>
      </c>
      <c r="P1363">
        <v>0.28138528138528102</v>
      </c>
      <c r="Q1363">
        <v>0.71669477000000004</v>
      </c>
      <c r="U1363">
        <v>3.0525478448697099</v>
      </c>
      <c r="V1363">
        <v>3.0802530227836602</v>
      </c>
      <c r="X1363">
        <v>5.3043560981750399</v>
      </c>
    </row>
    <row r="1364" spans="1:24" x14ac:dyDescent="0.45">
      <c r="A1364">
        <v>1991</v>
      </c>
      <c r="B1364" t="s">
        <v>400</v>
      </c>
      <c r="C1364" t="s">
        <v>371</v>
      </c>
      <c r="D1364">
        <v>19</v>
      </c>
      <c r="E1364">
        <v>8</v>
      </c>
      <c r="F1364">
        <v>0</v>
      </c>
      <c r="G1364">
        <v>34</v>
      </c>
      <c r="H1364">
        <v>34</v>
      </c>
      <c r="I1364">
        <f t="shared" si="65"/>
        <v>27</v>
      </c>
      <c r="J1364" s="2">
        <f t="shared" si="66"/>
        <v>0.79411764705882348</v>
      </c>
      <c r="K1364">
        <v>246.1</v>
      </c>
      <c r="L1364" s="1">
        <f t="shared" si="64"/>
        <v>7.2382352941176471</v>
      </c>
      <c r="M1364">
        <v>6.6860623843318203</v>
      </c>
      <c r="N1364">
        <v>3.5074425622724301</v>
      </c>
      <c r="O1364">
        <v>1.0960758007101301</v>
      </c>
      <c r="P1364">
        <v>0.23494860499265699</v>
      </c>
      <c r="Q1364">
        <v>0.80894308999999998</v>
      </c>
      <c r="U1364">
        <v>2.99594052194103</v>
      </c>
      <c r="V1364">
        <v>4.1466644451710897</v>
      </c>
      <c r="X1364">
        <v>3.0253005027770898</v>
      </c>
    </row>
    <row r="1365" spans="1:24" x14ac:dyDescent="0.45">
      <c r="A1365">
        <v>1991</v>
      </c>
      <c r="B1365" t="s">
        <v>439</v>
      </c>
      <c r="C1365" t="s">
        <v>128</v>
      </c>
      <c r="D1365">
        <v>15</v>
      </c>
      <c r="E1365">
        <v>13</v>
      </c>
      <c r="F1365">
        <v>0</v>
      </c>
      <c r="G1365">
        <v>36</v>
      </c>
      <c r="H1365">
        <v>36</v>
      </c>
      <c r="I1365">
        <f t="shared" si="65"/>
        <v>28</v>
      </c>
      <c r="J1365" s="2">
        <f t="shared" si="66"/>
        <v>0.77777777777777779</v>
      </c>
      <c r="K1365">
        <v>229.2</v>
      </c>
      <c r="L1365" s="1">
        <f t="shared" si="64"/>
        <v>6.3666666666666663</v>
      </c>
      <c r="M1365">
        <v>5.01596505582358</v>
      </c>
      <c r="N1365">
        <v>2.1944847119228101</v>
      </c>
      <c r="O1365">
        <v>0.70537008597519102</v>
      </c>
      <c r="P1365">
        <v>0.261103633916554</v>
      </c>
      <c r="Q1365">
        <v>0.67666126000000004</v>
      </c>
      <c r="U1365">
        <v>3.48766320287733</v>
      </c>
      <c r="V1365">
        <v>3.54368426497718</v>
      </c>
      <c r="X1365">
        <v>3.6482381820678702</v>
      </c>
    </row>
    <row r="1366" spans="1:24" x14ac:dyDescent="0.45">
      <c r="A1366">
        <v>1991</v>
      </c>
      <c r="B1366" t="s">
        <v>401</v>
      </c>
      <c r="C1366" t="s">
        <v>233</v>
      </c>
      <c r="D1366">
        <v>14</v>
      </c>
      <c r="E1366">
        <v>11</v>
      </c>
      <c r="F1366">
        <v>0</v>
      </c>
      <c r="G1366">
        <v>31</v>
      </c>
      <c r="H1366">
        <v>31</v>
      </c>
      <c r="I1366">
        <f t="shared" si="65"/>
        <v>25</v>
      </c>
      <c r="J1366" s="2">
        <f t="shared" si="66"/>
        <v>0.80645161290322576</v>
      </c>
      <c r="K1366">
        <v>222</v>
      </c>
      <c r="L1366" s="1">
        <f t="shared" si="64"/>
        <v>7.161290322580645</v>
      </c>
      <c r="M1366">
        <v>4.9864864864864797</v>
      </c>
      <c r="N1366">
        <v>2.51351351351351</v>
      </c>
      <c r="O1366">
        <v>0.36486486486486402</v>
      </c>
      <c r="P1366">
        <v>0.25176803394625102</v>
      </c>
      <c r="Q1366">
        <v>0.76123127999999995</v>
      </c>
      <c r="U1366">
        <v>2.3918918918918899</v>
      </c>
      <c r="V1366">
        <v>3.1665415351455199</v>
      </c>
      <c r="X1366">
        <v>4.1967320442199698</v>
      </c>
    </row>
    <row r="1367" spans="1:24" x14ac:dyDescent="0.45">
      <c r="A1367">
        <v>1991</v>
      </c>
      <c r="B1367" t="s">
        <v>378</v>
      </c>
      <c r="C1367" t="s">
        <v>33</v>
      </c>
      <c r="D1367">
        <v>17</v>
      </c>
      <c r="E1367">
        <v>13</v>
      </c>
      <c r="F1367">
        <v>0</v>
      </c>
      <c r="G1367">
        <v>33</v>
      </c>
      <c r="H1367">
        <v>33</v>
      </c>
      <c r="I1367">
        <f t="shared" si="65"/>
        <v>30</v>
      </c>
      <c r="J1367" s="2">
        <f t="shared" si="66"/>
        <v>0.90909090909090906</v>
      </c>
      <c r="K1367">
        <v>220.1</v>
      </c>
      <c r="L1367" s="1">
        <f t="shared" si="64"/>
        <v>6.6696969696969699</v>
      </c>
      <c r="M1367">
        <v>6.1270798986631698</v>
      </c>
      <c r="N1367">
        <v>2.81845675338506</v>
      </c>
      <c r="O1367">
        <v>0.73524958783958105</v>
      </c>
      <c r="P1367">
        <v>0.25595238095237999</v>
      </c>
      <c r="Q1367">
        <v>0.73504983000000002</v>
      </c>
      <c r="U1367">
        <v>3.2677759459536899</v>
      </c>
      <c r="V1367">
        <v>3.59098031217429</v>
      </c>
      <c r="X1367">
        <v>2.9246327877044598</v>
      </c>
    </row>
    <row r="1368" spans="1:24" x14ac:dyDescent="0.45">
      <c r="A1368">
        <v>1991</v>
      </c>
      <c r="B1368" t="s">
        <v>440</v>
      </c>
      <c r="C1368" t="s">
        <v>371</v>
      </c>
      <c r="D1368">
        <v>10</v>
      </c>
      <c r="E1368">
        <v>19</v>
      </c>
      <c r="F1368">
        <v>0</v>
      </c>
      <c r="G1368">
        <v>30</v>
      </c>
      <c r="H1368">
        <v>30</v>
      </c>
      <c r="I1368">
        <f t="shared" si="65"/>
        <v>29</v>
      </c>
      <c r="J1368" s="2">
        <f t="shared" si="66"/>
        <v>0.96666666666666667</v>
      </c>
      <c r="K1368">
        <v>177.2</v>
      </c>
      <c r="L1368" s="1">
        <f t="shared" si="64"/>
        <v>5.9066666666666663</v>
      </c>
      <c r="M1368">
        <v>3.5966230952349401</v>
      </c>
      <c r="N1368">
        <v>3.3433397786691001</v>
      </c>
      <c r="O1368">
        <v>0.96247660295019599</v>
      </c>
      <c r="P1368">
        <v>0.288557213930348</v>
      </c>
      <c r="Q1368">
        <v>0.71792692999999996</v>
      </c>
      <c r="U1368">
        <v>4.25515971830613</v>
      </c>
      <c r="V1368">
        <v>4.6118283858578799</v>
      </c>
      <c r="X1368">
        <v>1.2743448019027701</v>
      </c>
    </row>
    <row r="1369" spans="1:24" x14ac:dyDescent="0.45">
      <c r="A1369">
        <v>1991</v>
      </c>
      <c r="B1369" t="s">
        <v>380</v>
      </c>
      <c r="C1369" t="s">
        <v>37</v>
      </c>
      <c r="D1369">
        <v>17</v>
      </c>
      <c r="E1369">
        <v>10</v>
      </c>
      <c r="F1369">
        <v>0</v>
      </c>
      <c r="G1369">
        <v>35</v>
      </c>
      <c r="H1369">
        <v>35</v>
      </c>
      <c r="I1369">
        <f t="shared" si="65"/>
        <v>27</v>
      </c>
      <c r="J1369" s="2">
        <f t="shared" si="66"/>
        <v>0.77142857142857146</v>
      </c>
      <c r="K1369">
        <v>253.2</v>
      </c>
      <c r="L1369" s="1">
        <f t="shared" si="64"/>
        <v>7.234285714285714</v>
      </c>
      <c r="M1369">
        <v>6.7766095881697002</v>
      </c>
      <c r="N1369">
        <v>2.9093297708372501</v>
      </c>
      <c r="O1369">
        <v>0.67411299568180205</v>
      </c>
      <c r="P1369">
        <v>0.26366120218579198</v>
      </c>
      <c r="Q1369">
        <v>0.74060426999999995</v>
      </c>
      <c r="U1369">
        <v>3.4060446097606798</v>
      </c>
      <c r="V1369">
        <v>3.34061901947425</v>
      </c>
      <c r="X1369">
        <v>5.21190977096557</v>
      </c>
    </row>
    <row r="1370" spans="1:24" x14ac:dyDescent="0.45">
      <c r="A1370">
        <v>1991</v>
      </c>
      <c r="B1370" t="s">
        <v>454</v>
      </c>
      <c r="C1370" t="s">
        <v>95</v>
      </c>
      <c r="D1370">
        <v>9</v>
      </c>
      <c r="E1370">
        <v>9</v>
      </c>
      <c r="F1370">
        <v>0</v>
      </c>
      <c r="G1370">
        <v>26</v>
      </c>
      <c r="H1370">
        <v>26</v>
      </c>
      <c r="I1370">
        <f t="shared" si="65"/>
        <v>18</v>
      </c>
      <c r="J1370" s="2">
        <f t="shared" si="66"/>
        <v>0.69230769230769229</v>
      </c>
      <c r="K1370">
        <v>163</v>
      </c>
      <c r="L1370" s="1">
        <f t="shared" si="64"/>
        <v>6.2692307692307692</v>
      </c>
      <c r="M1370">
        <v>5.4662576687116502</v>
      </c>
      <c r="N1370">
        <v>2.4846625766871102</v>
      </c>
      <c r="O1370">
        <v>0.82822085889570496</v>
      </c>
      <c r="P1370">
        <v>0.27875243664717297</v>
      </c>
      <c r="Q1370">
        <v>0.67759563</v>
      </c>
      <c r="U1370">
        <v>4.2515337423312802</v>
      </c>
      <c r="V1370">
        <v>3.6839515832304199</v>
      </c>
      <c r="X1370">
        <v>2.7174191474914502</v>
      </c>
    </row>
    <row r="1371" spans="1:24" x14ac:dyDescent="0.45">
      <c r="A1371">
        <v>1991</v>
      </c>
      <c r="B1371" t="s">
        <v>422</v>
      </c>
      <c r="C1371" t="s">
        <v>105</v>
      </c>
      <c r="D1371">
        <v>17</v>
      </c>
      <c r="E1371">
        <v>8</v>
      </c>
      <c r="F1371">
        <v>0</v>
      </c>
      <c r="G1371">
        <v>33</v>
      </c>
      <c r="H1371">
        <v>33</v>
      </c>
      <c r="I1371">
        <f t="shared" si="65"/>
        <v>25</v>
      </c>
      <c r="J1371" s="2">
        <f t="shared" si="66"/>
        <v>0.75757575757575757</v>
      </c>
      <c r="K1371">
        <v>210</v>
      </c>
      <c r="L1371" s="1">
        <f t="shared" si="64"/>
        <v>6.3636363636363633</v>
      </c>
      <c r="M1371">
        <v>6.5571433335907896</v>
      </c>
      <c r="N1371">
        <v>4.50000032697407</v>
      </c>
      <c r="O1371">
        <v>0.47142860568299799</v>
      </c>
      <c r="P1371">
        <v>0.26916802610114099</v>
      </c>
      <c r="Q1371">
        <v>0.77974871000000001</v>
      </c>
      <c r="U1371">
        <v>2.9571430720115299</v>
      </c>
      <c r="V1371">
        <v>3.6509688773555302</v>
      </c>
      <c r="X1371">
        <v>3.3665709495544398</v>
      </c>
    </row>
    <row r="1372" spans="1:24" x14ac:dyDescent="0.45">
      <c r="A1372">
        <v>1991</v>
      </c>
      <c r="B1372" t="s">
        <v>441</v>
      </c>
      <c r="C1372" t="s">
        <v>115</v>
      </c>
      <c r="D1372">
        <v>18</v>
      </c>
      <c r="E1372">
        <v>12</v>
      </c>
      <c r="F1372">
        <v>0</v>
      </c>
      <c r="G1372">
        <v>35</v>
      </c>
      <c r="H1372">
        <v>35</v>
      </c>
      <c r="I1372">
        <f t="shared" si="65"/>
        <v>30</v>
      </c>
      <c r="J1372" s="2">
        <f t="shared" si="66"/>
        <v>0.8571428571428571</v>
      </c>
      <c r="K1372">
        <v>246.2</v>
      </c>
      <c r="L1372" s="1">
        <f t="shared" si="64"/>
        <v>7.0342857142857138</v>
      </c>
      <c r="M1372">
        <v>5.9472968067645997</v>
      </c>
      <c r="N1372">
        <v>3.35675647989168</v>
      </c>
      <c r="O1372">
        <v>0.65675670258750196</v>
      </c>
      <c r="P1372">
        <v>0.27586206896551702</v>
      </c>
      <c r="Q1372">
        <v>0.72531900999999999</v>
      </c>
      <c r="U1372">
        <v>3.4297294468458399</v>
      </c>
      <c r="V1372">
        <v>3.66248741455022</v>
      </c>
      <c r="X1372">
        <v>4.0987267494201598</v>
      </c>
    </row>
    <row r="1373" spans="1:24" x14ac:dyDescent="0.45">
      <c r="A1373">
        <v>1991</v>
      </c>
      <c r="B1373" t="s">
        <v>365</v>
      </c>
      <c r="C1373" t="s">
        <v>54</v>
      </c>
      <c r="D1373">
        <v>15</v>
      </c>
      <c r="E1373">
        <v>12</v>
      </c>
      <c r="F1373">
        <v>0</v>
      </c>
      <c r="G1373">
        <v>34</v>
      </c>
      <c r="H1373">
        <v>34</v>
      </c>
      <c r="I1373">
        <f t="shared" si="65"/>
        <v>27</v>
      </c>
      <c r="J1373" s="2">
        <f t="shared" si="66"/>
        <v>0.79411764705882348</v>
      </c>
      <c r="K1373">
        <v>234</v>
      </c>
      <c r="L1373" s="1">
        <f t="shared" si="64"/>
        <v>6.882352941176471</v>
      </c>
      <c r="M1373">
        <v>4.38461509870121</v>
      </c>
      <c r="N1373">
        <v>2.80769212460691</v>
      </c>
      <c r="O1373">
        <v>0.69230764716334803</v>
      </c>
      <c r="P1373">
        <v>0.27686472819216101</v>
      </c>
      <c r="Q1373">
        <v>0.68431911999999995</v>
      </c>
      <c r="U1373">
        <v>3.9230766672589699</v>
      </c>
      <c r="V1373">
        <v>3.8941921950797398</v>
      </c>
      <c r="X1373">
        <v>3.0888104438781698</v>
      </c>
    </row>
    <row r="1374" spans="1:24" x14ac:dyDescent="0.45">
      <c r="A1374">
        <v>1991</v>
      </c>
      <c r="B1374" t="s">
        <v>443</v>
      </c>
      <c r="C1374" t="s">
        <v>33</v>
      </c>
      <c r="D1374">
        <v>12</v>
      </c>
      <c r="E1374">
        <v>9</v>
      </c>
      <c r="F1374">
        <v>0</v>
      </c>
      <c r="G1374">
        <v>31</v>
      </c>
      <c r="H1374">
        <v>31</v>
      </c>
      <c r="I1374">
        <f t="shared" si="65"/>
        <v>21</v>
      </c>
      <c r="J1374" s="2">
        <f t="shared" si="66"/>
        <v>0.67741935483870963</v>
      </c>
      <c r="K1374">
        <v>189.1</v>
      </c>
      <c r="L1374" s="1">
        <f t="shared" si="64"/>
        <v>6.1</v>
      </c>
      <c r="M1374">
        <v>5.70422550535136</v>
      </c>
      <c r="N1374">
        <v>3.3274648781216198</v>
      </c>
      <c r="O1374">
        <v>0.71302818816892</v>
      </c>
      <c r="P1374">
        <v>0.27946127946127902</v>
      </c>
      <c r="Q1374">
        <v>0.75536481</v>
      </c>
      <c r="U1374">
        <v>3.1848592404878402</v>
      </c>
      <c r="V1374">
        <v>3.7747448335302098</v>
      </c>
      <c r="X1374">
        <v>2.0865483283996502</v>
      </c>
    </row>
    <row r="1375" spans="1:24" x14ac:dyDescent="0.45">
      <c r="A1375">
        <v>1991</v>
      </c>
      <c r="B1375" t="s">
        <v>347</v>
      </c>
      <c r="C1375" t="s">
        <v>49</v>
      </c>
      <c r="D1375">
        <v>10</v>
      </c>
      <c r="E1375">
        <v>10</v>
      </c>
      <c r="F1375">
        <v>0</v>
      </c>
      <c r="G1375">
        <v>27</v>
      </c>
      <c r="H1375">
        <v>27</v>
      </c>
      <c r="I1375">
        <f t="shared" si="65"/>
        <v>20</v>
      </c>
      <c r="J1375" s="2">
        <f t="shared" si="66"/>
        <v>0.7407407407407407</v>
      </c>
      <c r="K1375">
        <v>163.19999999999999</v>
      </c>
      <c r="L1375" s="1">
        <f t="shared" si="64"/>
        <v>6.0444444444444443</v>
      </c>
      <c r="M1375">
        <v>6.5437885940948597</v>
      </c>
      <c r="N1375">
        <v>2.8594706461591</v>
      </c>
      <c r="O1375">
        <v>0.98981676213199599</v>
      </c>
      <c r="P1375">
        <v>0.27494908350305403</v>
      </c>
      <c r="Q1375">
        <v>0.67656766000000002</v>
      </c>
      <c r="U1375">
        <v>4.2342161491201997</v>
      </c>
      <c r="V1375">
        <v>3.8211075664140699</v>
      </c>
      <c r="X1375">
        <v>1.48806393146514</v>
      </c>
    </row>
    <row r="1376" spans="1:24" x14ac:dyDescent="0.45">
      <c r="A1376">
        <v>1991</v>
      </c>
      <c r="B1376" t="s">
        <v>455</v>
      </c>
      <c r="C1376" t="s">
        <v>31</v>
      </c>
      <c r="D1376">
        <v>12</v>
      </c>
      <c r="E1376">
        <v>6</v>
      </c>
      <c r="F1376">
        <v>0</v>
      </c>
      <c r="G1376">
        <v>27</v>
      </c>
      <c r="H1376">
        <v>27</v>
      </c>
      <c r="I1376">
        <f t="shared" si="65"/>
        <v>18</v>
      </c>
      <c r="J1376" s="2">
        <f t="shared" si="66"/>
        <v>0.66666666666666663</v>
      </c>
      <c r="K1376">
        <v>173</v>
      </c>
      <c r="L1376" s="1">
        <f t="shared" si="64"/>
        <v>6.4074074074074074</v>
      </c>
      <c r="M1376">
        <v>10.5606945730833</v>
      </c>
      <c r="N1376">
        <v>3.7456650702561398</v>
      </c>
      <c r="O1376">
        <v>0.62427751170935697</v>
      </c>
      <c r="P1376">
        <v>0.23017902813299199</v>
      </c>
      <c r="Q1376">
        <v>0.74599260000000001</v>
      </c>
      <c r="U1376">
        <v>2.91329505464366</v>
      </c>
      <c r="V1376">
        <v>2.74590412505251</v>
      </c>
      <c r="X1376">
        <v>4.8608255386352504</v>
      </c>
    </row>
    <row r="1377" spans="1:24" x14ac:dyDescent="0.45">
      <c r="A1377">
        <v>1991</v>
      </c>
      <c r="B1377" t="s">
        <v>348</v>
      </c>
      <c r="C1377" t="s">
        <v>75</v>
      </c>
      <c r="D1377">
        <v>13</v>
      </c>
      <c r="E1377">
        <v>8</v>
      </c>
      <c r="F1377">
        <v>0</v>
      </c>
      <c r="G1377">
        <v>28</v>
      </c>
      <c r="H1377">
        <v>28</v>
      </c>
      <c r="I1377">
        <f t="shared" si="65"/>
        <v>21</v>
      </c>
      <c r="J1377" s="2">
        <f t="shared" si="66"/>
        <v>0.75</v>
      </c>
      <c r="K1377">
        <v>196.1</v>
      </c>
      <c r="L1377" s="1">
        <f t="shared" si="64"/>
        <v>7.0035714285714281</v>
      </c>
      <c r="M1377">
        <v>6.2342955774665496</v>
      </c>
      <c r="N1377">
        <v>2.0628183896029002</v>
      </c>
      <c r="O1377">
        <v>0.55008490389410702</v>
      </c>
      <c r="P1377">
        <v>0.26064735945485501</v>
      </c>
      <c r="Q1377">
        <v>0.70722057000000005</v>
      </c>
      <c r="U1377">
        <v>3.0713073800754298</v>
      </c>
      <c r="V1377">
        <v>3.0900261463636798</v>
      </c>
      <c r="X1377">
        <v>4.3511590957641602</v>
      </c>
    </row>
    <row r="1378" spans="1:24" x14ac:dyDescent="0.45">
      <c r="A1378">
        <v>1991</v>
      </c>
      <c r="B1378" t="s">
        <v>424</v>
      </c>
      <c r="C1378" t="s">
        <v>62</v>
      </c>
      <c r="D1378">
        <v>16</v>
      </c>
      <c r="E1378">
        <v>10</v>
      </c>
      <c r="F1378">
        <v>0</v>
      </c>
      <c r="G1378">
        <v>34</v>
      </c>
      <c r="H1378">
        <v>34</v>
      </c>
      <c r="I1378">
        <f t="shared" si="65"/>
        <v>26</v>
      </c>
      <c r="J1378" s="2">
        <f t="shared" si="66"/>
        <v>0.76470588235294112</v>
      </c>
      <c r="K1378">
        <v>208</v>
      </c>
      <c r="L1378" s="1">
        <f t="shared" si="64"/>
        <v>6.117647058823529</v>
      </c>
      <c r="M1378">
        <v>5.625</v>
      </c>
      <c r="N1378">
        <v>1.2548076923076901</v>
      </c>
      <c r="O1378">
        <v>0.95192307692307598</v>
      </c>
      <c r="P1378">
        <v>0.27258805513016798</v>
      </c>
      <c r="Q1378">
        <v>0.68091451000000003</v>
      </c>
      <c r="U1378">
        <v>3.8076923076922999</v>
      </c>
      <c r="V1378">
        <v>3.4422691858731702</v>
      </c>
      <c r="X1378">
        <v>4.23341560363769</v>
      </c>
    </row>
    <row r="1379" spans="1:24" x14ac:dyDescent="0.45">
      <c r="A1379">
        <v>1991</v>
      </c>
      <c r="B1379" t="s">
        <v>385</v>
      </c>
      <c r="C1379" t="s">
        <v>99</v>
      </c>
      <c r="D1379">
        <v>19</v>
      </c>
      <c r="E1379">
        <v>8</v>
      </c>
      <c r="F1379">
        <v>0</v>
      </c>
      <c r="G1379">
        <v>32</v>
      </c>
      <c r="H1379">
        <v>32</v>
      </c>
      <c r="I1379">
        <f t="shared" si="65"/>
        <v>27</v>
      </c>
      <c r="J1379" s="2">
        <f t="shared" si="66"/>
        <v>0.84375</v>
      </c>
      <c r="K1379">
        <v>203.1</v>
      </c>
      <c r="L1379" s="1">
        <f t="shared" si="64"/>
        <v>6.3468749999999998</v>
      </c>
      <c r="M1379">
        <v>5.6213116160236201</v>
      </c>
      <c r="N1379">
        <v>1.8590164399448099</v>
      </c>
      <c r="O1379">
        <v>0.75245903521575996</v>
      </c>
      <c r="P1379">
        <v>0.27733755942947702</v>
      </c>
      <c r="Q1379">
        <v>0.74577861000000001</v>
      </c>
      <c r="U1379">
        <v>3.1426230294305202</v>
      </c>
      <c r="V1379">
        <v>3.3573700811452198</v>
      </c>
      <c r="X1379">
        <v>3.36083936691284</v>
      </c>
    </row>
    <row r="1380" spans="1:24" x14ac:dyDescent="0.45">
      <c r="A1380">
        <v>1991</v>
      </c>
      <c r="B1380" t="s">
        <v>456</v>
      </c>
      <c r="C1380" t="s">
        <v>47</v>
      </c>
      <c r="D1380">
        <v>12</v>
      </c>
      <c r="E1380">
        <v>9</v>
      </c>
      <c r="F1380">
        <v>0</v>
      </c>
      <c r="G1380">
        <v>31</v>
      </c>
      <c r="H1380">
        <v>31</v>
      </c>
      <c r="I1380">
        <f t="shared" si="65"/>
        <v>21</v>
      </c>
      <c r="J1380" s="2">
        <f t="shared" si="66"/>
        <v>0.67741935483870963</v>
      </c>
      <c r="K1380">
        <v>198.2</v>
      </c>
      <c r="L1380" s="1">
        <f t="shared" si="64"/>
        <v>6.3935483870967742</v>
      </c>
      <c r="M1380">
        <v>4.2583894797914903</v>
      </c>
      <c r="N1380">
        <v>2.0385907084108199</v>
      </c>
      <c r="O1380">
        <v>0.72483225187940403</v>
      </c>
      <c r="P1380">
        <v>0.26219512195121902</v>
      </c>
      <c r="Q1380">
        <v>0.66636028999999997</v>
      </c>
      <c r="U1380">
        <v>3.85067133810933</v>
      </c>
      <c r="V1380">
        <v>3.7416368099651001</v>
      </c>
      <c r="X1380">
        <v>2.4210150241851802</v>
      </c>
    </row>
    <row r="1381" spans="1:24" x14ac:dyDescent="0.45">
      <c r="A1381">
        <v>1991</v>
      </c>
      <c r="B1381" t="s">
        <v>457</v>
      </c>
      <c r="C1381" t="s">
        <v>99</v>
      </c>
      <c r="D1381">
        <v>16</v>
      </c>
      <c r="E1381">
        <v>10</v>
      </c>
      <c r="F1381">
        <v>0</v>
      </c>
      <c r="G1381">
        <v>35</v>
      </c>
      <c r="H1381">
        <v>35</v>
      </c>
      <c r="I1381">
        <f t="shared" si="65"/>
        <v>26</v>
      </c>
      <c r="J1381" s="2">
        <f t="shared" si="66"/>
        <v>0.74285714285714288</v>
      </c>
      <c r="K1381">
        <v>228</v>
      </c>
      <c r="L1381" s="1">
        <f t="shared" si="64"/>
        <v>6.5142857142857142</v>
      </c>
      <c r="M1381">
        <v>4.7368417882523204</v>
      </c>
      <c r="N1381">
        <v>1.1447367654943099</v>
      </c>
      <c r="O1381">
        <v>0.59210522353154005</v>
      </c>
      <c r="P1381">
        <v>0.29199999999999998</v>
      </c>
      <c r="Q1381">
        <v>0.69672131000000004</v>
      </c>
      <c r="U1381">
        <v>3.19736820707032</v>
      </c>
      <c r="V1381">
        <v>3.0662570260348199</v>
      </c>
      <c r="X1381">
        <v>4.6274304389953604</v>
      </c>
    </row>
    <row r="1382" spans="1:24" x14ac:dyDescent="0.45">
      <c r="A1382">
        <v>1991</v>
      </c>
      <c r="B1382" t="s">
        <v>425</v>
      </c>
      <c r="C1382" t="s">
        <v>105</v>
      </c>
      <c r="D1382">
        <v>11</v>
      </c>
      <c r="E1382">
        <v>11</v>
      </c>
      <c r="F1382">
        <v>0</v>
      </c>
      <c r="G1382">
        <v>35</v>
      </c>
      <c r="H1382">
        <v>35</v>
      </c>
      <c r="I1382">
        <f t="shared" si="65"/>
        <v>22</v>
      </c>
      <c r="J1382" s="2">
        <f t="shared" si="66"/>
        <v>0.62857142857142856</v>
      </c>
      <c r="K1382">
        <v>226</v>
      </c>
      <c r="L1382" s="1">
        <f t="shared" si="64"/>
        <v>6.4571428571428573</v>
      </c>
      <c r="M1382">
        <v>5.7345136615120902</v>
      </c>
      <c r="N1382">
        <v>4.1814162115192302</v>
      </c>
      <c r="O1382">
        <v>0.95575227691868303</v>
      </c>
      <c r="P1382">
        <v>0.30191256830600999</v>
      </c>
      <c r="Q1382">
        <v>0.68838352999999997</v>
      </c>
      <c r="U1382">
        <v>5.1769914999762001</v>
      </c>
      <c r="V1382">
        <v>4.4751998602247003</v>
      </c>
      <c r="X1382">
        <v>1.4662995338439899</v>
      </c>
    </row>
    <row r="1383" spans="1:24" x14ac:dyDescent="0.45">
      <c r="A1383">
        <v>1991</v>
      </c>
      <c r="B1383" t="s">
        <v>428</v>
      </c>
      <c r="C1383" t="s">
        <v>79</v>
      </c>
      <c r="D1383">
        <v>13</v>
      </c>
      <c r="E1383">
        <v>12</v>
      </c>
      <c r="F1383">
        <v>0</v>
      </c>
      <c r="G1383">
        <v>33</v>
      </c>
      <c r="H1383">
        <v>33</v>
      </c>
      <c r="I1383">
        <f t="shared" si="65"/>
        <v>25</v>
      </c>
      <c r="J1383" s="2">
        <f t="shared" si="66"/>
        <v>0.75757575757575757</v>
      </c>
      <c r="K1383">
        <v>217.1</v>
      </c>
      <c r="L1383" s="1">
        <f t="shared" si="64"/>
        <v>6.5787878787878782</v>
      </c>
      <c r="M1383">
        <v>4.4309810765996502</v>
      </c>
      <c r="N1383">
        <v>3.2300609717268398</v>
      </c>
      <c r="O1383">
        <v>1.07668699057561</v>
      </c>
      <c r="P1383">
        <v>0.27015558698726999</v>
      </c>
      <c r="Q1383">
        <v>0.76362240999999997</v>
      </c>
      <c r="U1383">
        <v>3.7684044670146499</v>
      </c>
      <c r="V1383">
        <v>4.5305771541190003</v>
      </c>
      <c r="X1383">
        <v>1.8656715154647801</v>
      </c>
    </row>
    <row r="1384" spans="1:24" x14ac:dyDescent="0.45">
      <c r="A1384">
        <v>1991</v>
      </c>
      <c r="B1384" t="s">
        <v>294</v>
      </c>
      <c r="C1384" t="s">
        <v>115</v>
      </c>
      <c r="D1384">
        <v>16</v>
      </c>
      <c r="E1384">
        <v>9</v>
      </c>
      <c r="F1384">
        <v>0</v>
      </c>
      <c r="G1384">
        <v>34</v>
      </c>
      <c r="H1384">
        <v>34</v>
      </c>
      <c r="I1384">
        <f t="shared" si="65"/>
        <v>25</v>
      </c>
      <c r="J1384" s="2">
        <f t="shared" si="66"/>
        <v>0.73529411764705888</v>
      </c>
      <c r="K1384">
        <v>244</v>
      </c>
      <c r="L1384" s="1">
        <f t="shared" si="64"/>
        <v>7.1764705882352944</v>
      </c>
      <c r="M1384">
        <v>4.9795081967213104</v>
      </c>
      <c r="N1384">
        <v>1.4754098360655701</v>
      </c>
      <c r="O1384">
        <v>0.84836065573770403</v>
      </c>
      <c r="P1384">
        <v>0.26098191214470201</v>
      </c>
      <c r="Q1384">
        <v>0.77938671000000004</v>
      </c>
      <c r="U1384">
        <v>2.9877049180327799</v>
      </c>
      <c r="V1384">
        <v>3.49097662597406</v>
      </c>
      <c r="X1384">
        <v>4.56575107574462</v>
      </c>
    </row>
    <row r="1385" spans="1:24" x14ac:dyDescent="0.45">
      <c r="A1385">
        <v>1991</v>
      </c>
      <c r="B1385" t="s">
        <v>458</v>
      </c>
      <c r="C1385" t="s">
        <v>79</v>
      </c>
      <c r="D1385">
        <v>11</v>
      </c>
      <c r="E1385">
        <v>14</v>
      </c>
      <c r="F1385">
        <v>0</v>
      </c>
      <c r="G1385">
        <v>33</v>
      </c>
      <c r="H1385">
        <v>33</v>
      </c>
      <c r="I1385">
        <f t="shared" si="65"/>
        <v>25</v>
      </c>
      <c r="J1385" s="2">
        <f t="shared" si="66"/>
        <v>0.75757575757575757</v>
      </c>
      <c r="K1385">
        <v>215</v>
      </c>
      <c r="L1385" s="1">
        <f t="shared" si="64"/>
        <v>6.5151515151515156</v>
      </c>
      <c r="M1385">
        <v>3.34883744697304</v>
      </c>
      <c r="N1385">
        <v>3.18139557462439</v>
      </c>
      <c r="O1385">
        <v>0.66976748939460795</v>
      </c>
      <c r="P1385">
        <v>0.31111111111111101</v>
      </c>
      <c r="Q1385">
        <v>0.70736434000000004</v>
      </c>
      <c r="U1385">
        <v>4.2279072768034602</v>
      </c>
      <c r="V1385">
        <v>4.1673587243991497</v>
      </c>
      <c r="X1385">
        <v>2.69973564147949</v>
      </c>
    </row>
    <row r="1386" spans="1:24" x14ac:dyDescent="0.45">
      <c r="A1386">
        <v>1991</v>
      </c>
      <c r="B1386" t="s">
        <v>366</v>
      </c>
      <c r="C1386" t="s">
        <v>47</v>
      </c>
      <c r="D1386">
        <v>11</v>
      </c>
      <c r="E1386">
        <v>12</v>
      </c>
      <c r="F1386">
        <v>0</v>
      </c>
      <c r="G1386">
        <v>30</v>
      </c>
      <c r="H1386">
        <v>30</v>
      </c>
      <c r="I1386">
        <f t="shared" si="65"/>
        <v>23</v>
      </c>
      <c r="J1386" s="2">
        <f t="shared" si="66"/>
        <v>0.76666666666666672</v>
      </c>
      <c r="K1386">
        <v>191</v>
      </c>
      <c r="L1386" s="1">
        <f t="shared" si="64"/>
        <v>6.3666666666666663</v>
      </c>
      <c r="M1386">
        <v>3.5340316959426299</v>
      </c>
      <c r="N1386">
        <v>1.7905760592776001</v>
      </c>
      <c r="O1386">
        <v>0.61256549396339</v>
      </c>
      <c r="P1386">
        <v>0.28935532233882999</v>
      </c>
      <c r="Q1386">
        <v>0.70623917000000003</v>
      </c>
      <c r="U1386">
        <v>3.2513091602672199</v>
      </c>
      <c r="V1386">
        <v>3.6305998961858399</v>
      </c>
      <c r="X1386">
        <v>2.5854022502899099</v>
      </c>
    </row>
    <row r="1387" spans="1:24" x14ac:dyDescent="0.45">
      <c r="A1387">
        <v>1991</v>
      </c>
      <c r="B1387" t="s">
        <v>444</v>
      </c>
      <c r="C1387" t="s">
        <v>99</v>
      </c>
      <c r="D1387">
        <v>8</v>
      </c>
      <c r="E1387">
        <v>7</v>
      </c>
      <c r="F1387">
        <v>0</v>
      </c>
      <c r="G1387">
        <v>27</v>
      </c>
      <c r="H1387">
        <v>27</v>
      </c>
      <c r="I1387">
        <f t="shared" si="65"/>
        <v>15</v>
      </c>
      <c r="J1387" s="2">
        <f t="shared" si="66"/>
        <v>0.55555555555555558</v>
      </c>
      <c r="K1387">
        <v>169</v>
      </c>
      <c r="L1387" s="1">
        <f t="shared" si="64"/>
        <v>6.2592592592592595</v>
      </c>
      <c r="M1387">
        <v>5.2721898251315498</v>
      </c>
      <c r="N1387">
        <v>2.7692310192610101</v>
      </c>
      <c r="O1387">
        <v>0.47928998410286799</v>
      </c>
      <c r="P1387">
        <v>0.28961748633879703</v>
      </c>
      <c r="Q1387">
        <v>0.70759137999999999</v>
      </c>
      <c r="U1387">
        <v>3.0887576753295898</v>
      </c>
      <c r="V1387">
        <v>3.4060266320083801</v>
      </c>
      <c r="X1387">
        <v>2.68914365768432</v>
      </c>
    </row>
    <row r="1388" spans="1:24" x14ac:dyDescent="0.45">
      <c r="A1388">
        <v>1991</v>
      </c>
      <c r="B1388" t="s">
        <v>429</v>
      </c>
      <c r="C1388" t="s">
        <v>58</v>
      </c>
      <c r="D1388">
        <v>13</v>
      </c>
      <c r="E1388">
        <v>15</v>
      </c>
      <c r="F1388">
        <v>0</v>
      </c>
      <c r="G1388">
        <v>35</v>
      </c>
      <c r="H1388">
        <v>35</v>
      </c>
      <c r="I1388">
        <f t="shared" si="65"/>
        <v>28</v>
      </c>
      <c r="J1388" s="2">
        <f t="shared" si="66"/>
        <v>0.8</v>
      </c>
      <c r="K1388">
        <v>231.1</v>
      </c>
      <c r="L1388" s="1">
        <f t="shared" si="64"/>
        <v>6.6028571428571423</v>
      </c>
      <c r="M1388">
        <v>5.13544679879063</v>
      </c>
      <c r="N1388">
        <v>2.10086459950525</v>
      </c>
      <c r="O1388">
        <v>0.97262249977095305</v>
      </c>
      <c r="P1388">
        <v>0.3046875</v>
      </c>
      <c r="Q1388">
        <v>0.72401433999999998</v>
      </c>
      <c r="U1388">
        <v>3.96829979906548</v>
      </c>
      <c r="V1388">
        <v>3.8326759907713099</v>
      </c>
      <c r="X1388">
        <v>2.5205526351928702</v>
      </c>
    </row>
    <row r="1389" spans="1:24" x14ac:dyDescent="0.45">
      <c r="A1389">
        <v>1991</v>
      </c>
      <c r="B1389" t="s">
        <v>446</v>
      </c>
      <c r="C1389" t="s">
        <v>54</v>
      </c>
      <c r="D1389">
        <v>15</v>
      </c>
      <c r="E1389">
        <v>7</v>
      </c>
      <c r="F1389">
        <v>0</v>
      </c>
      <c r="G1389">
        <v>28</v>
      </c>
      <c r="H1389">
        <v>28</v>
      </c>
      <c r="I1389">
        <f t="shared" si="65"/>
        <v>22</v>
      </c>
      <c r="J1389" s="2">
        <f t="shared" si="66"/>
        <v>0.7857142857142857</v>
      </c>
      <c r="K1389">
        <v>193.1</v>
      </c>
      <c r="L1389" s="1">
        <f t="shared" si="64"/>
        <v>6.8964285714285714</v>
      </c>
      <c r="M1389">
        <v>4.1431035572736903</v>
      </c>
      <c r="N1389">
        <v>1.86206901450503</v>
      </c>
      <c r="O1389">
        <v>0.74482760580201202</v>
      </c>
      <c r="P1389">
        <v>0.25276461295418601</v>
      </c>
      <c r="Q1389">
        <v>0.73280160000000005</v>
      </c>
      <c r="U1389">
        <v>2.8396552471201701</v>
      </c>
      <c r="V1389">
        <v>3.7402135062245998</v>
      </c>
      <c r="X1389">
        <v>2.9064319133758501</v>
      </c>
    </row>
    <row r="1390" spans="1:24" x14ac:dyDescent="0.45">
      <c r="A1390">
        <v>1991</v>
      </c>
      <c r="B1390" t="s">
        <v>459</v>
      </c>
      <c r="C1390" t="s">
        <v>105</v>
      </c>
      <c r="D1390">
        <v>12</v>
      </c>
      <c r="E1390">
        <v>13</v>
      </c>
      <c r="F1390">
        <v>0</v>
      </c>
      <c r="G1390">
        <v>35</v>
      </c>
      <c r="H1390">
        <v>35</v>
      </c>
      <c r="I1390">
        <f t="shared" si="65"/>
        <v>25</v>
      </c>
      <c r="J1390" s="2">
        <f t="shared" si="66"/>
        <v>0.7142857142857143</v>
      </c>
      <c r="K1390">
        <v>220</v>
      </c>
      <c r="L1390" s="1">
        <f t="shared" si="64"/>
        <v>6.2857142857142856</v>
      </c>
      <c r="M1390">
        <v>4.1318178952430102</v>
      </c>
      <c r="N1390">
        <v>3.72272701452588</v>
      </c>
      <c r="O1390">
        <v>1.02272720179282</v>
      </c>
      <c r="P1390">
        <v>0.27008310249307399</v>
      </c>
      <c r="Q1390">
        <v>0.68989546999999996</v>
      </c>
      <c r="U1390">
        <v>4.5818178640318497</v>
      </c>
      <c r="V1390">
        <v>4.8057305890863597</v>
      </c>
      <c r="X1390">
        <v>0.63542193174362105</v>
      </c>
    </row>
    <row r="1391" spans="1:24" x14ac:dyDescent="0.45">
      <c r="A1391">
        <v>1991</v>
      </c>
      <c r="B1391" t="s">
        <v>460</v>
      </c>
      <c r="C1391" t="s">
        <v>65</v>
      </c>
      <c r="D1391">
        <v>13</v>
      </c>
      <c r="E1391">
        <v>8</v>
      </c>
      <c r="F1391">
        <v>0</v>
      </c>
      <c r="G1391">
        <v>29</v>
      </c>
      <c r="H1391">
        <v>29</v>
      </c>
      <c r="I1391">
        <f t="shared" si="65"/>
        <v>21</v>
      </c>
      <c r="J1391" s="2">
        <f t="shared" si="66"/>
        <v>0.72413793103448276</v>
      </c>
      <c r="K1391">
        <v>179</v>
      </c>
      <c r="L1391" s="1">
        <f t="shared" si="64"/>
        <v>6.1724137931034484</v>
      </c>
      <c r="M1391">
        <v>6.0335195530726198</v>
      </c>
      <c r="N1391">
        <v>3.1173184357541901</v>
      </c>
      <c r="O1391">
        <v>0.55307262569832405</v>
      </c>
      <c r="P1391">
        <v>0.26887661141804697</v>
      </c>
      <c r="Q1391">
        <v>0.71772639999999999</v>
      </c>
      <c r="U1391">
        <v>3.4692737430167599</v>
      </c>
      <c r="V1391">
        <v>3.4199765343905799</v>
      </c>
      <c r="X1391">
        <v>2.8685343265533398</v>
      </c>
    </row>
    <row r="1392" spans="1:24" x14ac:dyDescent="0.45">
      <c r="A1392">
        <v>1990</v>
      </c>
      <c r="B1392" t="s">
        <v>258</v>
      </c>
      <c r="C1392" t="s">
        <v>75</v>
      </c>
      <c r="D1392">
        <v>12</v>
      </c>
      <c r="E1392">
        <v>8</v>
      </c>
      <c r="F1392">
        <v>0</v>
      </c>
      <c r="G1392">
        <v>24</v>
      </c>
      <c r="H1392">
        <v>24</v>
      </c>
      <c r="I1392">
        <f t="shared" si="65"/>
        <v>20</v>
      </c>
      <c r="J1392" s="2">
        <f t="shared" si="66"/>
        <v>0.83333333333333337</v>
      </c>
      <c r="K1392">
        <v>170</v>
      </c>
      <c r="L1392" s="1">
        <f t="shared" si="64"/>
        <v>7.083333333333333</v>
      </c>
      <c r="M1392">
        <v>6.0352941176470498</v>
      </c>
      <c r="N1392">
        <v>2.3823529411764701</v>
      </c>
      <c r="O1392">
        <v>0.52941176470588203</v>
      </c>
      <c r="P1392">
        <v>0.27871939736346502</v>
      </c>
      <c r="Q1392">
        <v>0.77948717999999995</v>
      </c>
      <c r="U1392">
        <v>2.5941176470588201</v>
      </c>
      <c r="V1392">
        <v>3.13182842871722</v>
      </c>
      <c r="X1392">
        <v>3.4090483188629102</v>
      </c>
    </row>
    <row r="1393" spans="1:24" x14ac:dyDescent="0.45">
      <c r="A1393">
        <v>1990</v>
      </c>
      <c r="B1393" t="s">
        <v>24</v>
      </c>
      <c r="C1393" t="s">
        <v>121</v>
      </c>
      <c r="D1393">
        <v>14</v>
      </c>
      <c r="E1393">
        <v>11</v>
      </c>
      <c r="F1393">
        <v>0</v>
      </c>
      <c r="G1393">
        <v>33</v>
      </c>
      <c r="H1393">
        <v>33</v>
      </c>
      <c r="I1393">
        <f t="shared" si="65"/>
        <v>25</v>
      </c>
      <c r="J1393" s="2">
        <f t="shared" si="66"/>
        <v>0.75757575757575757</v>
      </c>
      <c r="K1393">
        <v>219.2</v>
      </c>
      <c r="L1393" s="1">
        <f t="shared" si="64"/>
        <v>6.6424242424242417</v>
      </c>
      <c r="M1393">
        <v>7.9484070448651396</v>
      </c>
      <c r="N1393">
        <v>4.9165404401227697</v>
      </c>
      <c r="O1393">
        <v>1.06525042869326</v>
      </c>
      <c r="P1393">
        <v>0.247078464106844</v>
      </c>
      <c r="Q1393">
        <v>0.74638232999999998</v>
      </c>
      <c r="U1393">
        <v>3.6464341597577201</v>
      </c>
      <c r="V1393">
        <v>4.2878135012487197</v>
      </c>
      <c r="X1393">
        <v>2.0138874053954998</v>
      </c>
    </row>
    <row r="1394" spans="1:24" x14ac:dyDescent="0.45">
      <c r="A1394">
        <v>1990</v>
      </c>
      <c r="B1394" t="s">
        <v>404</v>
      </c>
      <c r="C1394" t="s">
        <v>33</v>
      </c>
      <c r="D1394">
        <v>11</v>
      </c>
      <c r="E1394">
        <v>15</v>
      </c>
      <c r="F1394">
        <v>0</v>
      </c>
      <c r="G1394">
        <v>33</v>
      </c>
      <c r="H1394">
        <v>33</v>
      </c>
      <c r="I1394">
        <f t="shared" si="65"/>
        <v>26</v>
      </c>
      <c r="J1394" s="2">
        <f t="shared" si="66"/>
        <v>0.78787878787878785</v>
      </c>
      <c r="K1394">
        <v>211</v>
      </c>
      <c r="L1394" s="1">
        <f t="shared" si="64"/>
        <v>6.3939393939393936</v>
      </c>
      <c r="M1394">
        <v>4.5213270142180004</v>
      </c>
      <c r="N1394">
        <v>2.5592417061611301</v>
      </c>
      <c r="O1394">
        <v>0.81042654028436001</v>
      </c>
      <c r="P1394">
        <v>0.28102710413694698</v>
      </c>
      <c r="Q1394">
        <v>0.71147799</v>
      </c>
      <c r="U1394">
        <v>3.7535545023696599</v>
      </c>
      <c r="V1394">
        <v>3.8983464103174401</v>
      </c>
      <c r="X1394">
        <v>2.1069571971893302</v>
      </c>
    </row>
    <row r="1395" spans="1:24" x14ac:dyDescent="0.45">
      <c r="A1395">
        <v>1990</v>
      </c>
      <c r="B1395" t="s">
        <v>333</v>
      </c>
      <c r="C1395" t="s">
        <v>44</v>
      </c>
      <c r="D1395">
        <v>13</v>
      </c>
      <c r="E1395">
        <v>17</v>
      </c>
      <c r="F1395">
        <v>0</v>
      </c>
      <c r="G1395">
        <v>33</v>
      </c>
      <c r="H1395">
        <v>33</v>
      </c>
      <c r="I1395">
        <f t="shared" si="65"/>
        <v>30</v>
      </c>
      <c r="J1395" s="2">
        <f t="shared" si="66"/>
        <v>0.90909090909090906</v>
      </c>
      <c r="K1395">
        <v>203</v>
      </c>
      <c r="L1395" s="1">
        <f t="shared" si="64"/>
        <v>6.1515151515151514</v>
      </c>
      <c r="M1395">
        <v>5.0985221674876797</v>
      </c>
      <c r="N1395">
        <v>3.0591133004926099</v>
      </c>
      <c r="O1395">
        <v>0.798029556650246</v>
      </c>
      <c r="P1395">
        <v>0.29878048780487798</v>
      </c>
      <c r="Q1395">
        <v>0.71482318</v>
      </c>
      <c r="U1395">
        <v>4.3448275862068897</v>
      </c>
      <c r="V1395">
        <v>3.9659344849328102</v>
      </c>
      <c r="X1395">
        <v>2.6927282810211102</v>
      </c>
    </row>
    <row r="1396" spans="1:24" x14ac:dyDescent="0.45">
      <c r="A1396">
        <v>1990</v>
      </c>
      <c r="B1396" t="s">
        <v>389</v>
      </c>
      <c r="C1396" t="s">
        <v>88</v>
      </c>
      <c r="D1396">
        <v>12</v>
      </c>
      <c r="E1396">
        <v>9</v>
      </c>
      <c r="F1396">
        <v>0</v>
      </c>
      <c r="G1396">
        <v>34</v>
      </c>
      <c r="H1396">
        <v>34</v>
      </c>
      <c r="I1396">
        <f t="shared" si="65"/>
        <v>21</v>
      </c>
      <c r="J1396" s="2">
        <f t="shared" si="66"/>
        <v>0.61764705882352944</v>
      </c>
      <c r="K1396">
        <v>214.2</v>
      </c>
      <c r="L1396" s="1">
        <f t="shared" si="64"/>
        <v>6.3</v>
      </c>
      <c r="M1396">
        <v>5.6599373517776996</v>
      </c>
      <c r="N1396">
        <v>1.9704967076559401</v>
      </c>
      <c r="O1396">
        <v>1.1319874703555399</v>
      </c>
      <c r="P1396">
        <v>0.31054131054131001</v>
      </c>
      <c r="Q1396">
        <v>0.71708464000000005</v>
      </c>
      <c r="U1396">
        <v>4.4021734958270997</v>
      </c>
      <c r="V1396">
        <v>3.8564355635780099</v>
      </c>
      <c r="X1396">
        <v>2.73317122459411</v>
      </c>
    </row>
    <row r="1397" spans="1:24" x14ac:dyDescent="0.45">
      <c r="A1397">
        <v>1990</v>
      </c>
      <c r="B1397" t="s">
        <v>143</v>
      </c>
      <c r="C1397" t="s">
        <v>128</v>
      </c>
      <c r="D1397">
        <v>10</v>
      </c>
      <c r="E1397">
        <v>12</v>
      </c>
      <c r="F1397">
        <v>0</v>
      </c>
      <c r="G1397">
        <v>33</v>
      </c>
      <c r="H1397">
        <v>33</v>
      </c>
      <c r="I1397">
        <f t="shared" si="65"/>
        <v>22</v>
      </c>
      <c r="J1397" s="2">
        <f t="shared" si="66"/>
        <v>0.66666666666666663</v>
      </c>
      <c r="K1397">
        <v>214.1</v>
      </c>
      <c r="L1397" s="1">
        <f t="shared" si="64"/>
        <v>6.4878787878787874</v>
      </c>
      <c r="M1397">
        <v>5.41679601040825</v>
      </c>
      <c r="N1397">
        <v>3.2752720062933598</v>
      </c>
      <c r="O1397">
        <v>0.755832001452313</v>
      </c>
      <c r="P1397">
        <v>0.30440967283072501</v>
      </c>
      <c r="Q1397">
        <v>0.69979005999999999</v>
      </c>
      <c r="U1397">
        <v>4.2830480082297697</v>
      </c>
      <c r="V1397">
        <v>3.8020781299731499</v>
      </c>
      <c r="X1397">
        <v>2.9405031204223602</v>
      </c>
    </row>
    <row r="1398" spans="1:24" x14ac:dyDescent="0.45">
      <c r="A1398">
        <v>1990</v>
      </c>
      <c r="B1398" t="s">
        <v>26</v>
      </c>
      <c r="C1398" t="s">
        <v>29</v>
      </c>
      <c r="D1398">
        <v>15</v>
      </c>
      <c r="E1398">
        <v>15</v>
      </c>
      <c r="F1398">
        <v>0</v>
      </c>
      <c r="G1398">
        <v>35</v>
      </c>
      <c r="H1398">
        <v>35</v>
      </c>
      <c r="I1398">
        <f t="shared" si="65"/>
        <v>30</v>
      </c>
      <c r="J1398" s="2">
        <f t="shared" si="66"/>
        <v>0.8571428571428571</v>
      </c>
      <c r="K1398">
        <v>237</v>
      </c>
      <c r="L1398" s="1">
        <f t="shared" si="64"/>
        <v>6.7714285714285714</v>
      </c>
      <c r="M1398">
        <v>5.4683544303797396</v>
      </c>
      <c r="N1398">
        <v>2.69620253164556</v>
      </c>
      <c r="O1398">
        <v>0.417721518987341</v>
      </c>
      <c r="P1398">
        <v>0.29577464788732299</v>
      </c>
      <c r="Q1398">
        <v>0.66644561999999996</v>
      </c>
      <c r="U1398">
        <v>3.45569620253164</v>
      </c>
      <c r="V1398">
        <v>3.14585175956854</v>
      </c>
      <c r="X1398">
        <v>5.1183824539184499</v>
      </c>
    </row>
    <row r="1399" spans="1:24" x14ac:dyDescent="0.45">
      <c r="A1399">
        <v>1990</v>
      </c>
      <c r="B1399" t="s">
        <v>144</v>
      </c>
      <c r="C1399" t="s">
        <v>128</v>
      </c>
      <c r="D1399">
        <v>14</v>
      </c>
      <c r="E1399">
        <v>11</v>
      </c>
      <c r="F1399">
        <v>0</v>
      </c>
      <c r="G1399">
        <v>34</v>
      </c>
      <c r="H1399">
        <v>34</v>
      </c>
      <c r="I1399">
        <f t="shared" si="65"/>
        <v>25</v>
      </c>
      <c r="J1399" s="2">
        <f t="shared" si="66"/>
        <v>0.73529411764705888</v>
      </c>
      <c r="K1399">
        <v>231.1</v>
      </c>
      <c r="L1399" s="1">
        <f t="shared" si="64"/>
        <v>6.7970588235294116</v>
      </c>
      <c r="M1399">
        <v>6.6138329984424802</v>
      </c>
      <c r="N1399">
        <v>3.5014409991754301</v>
      </c>
      <c r="O1399">
        <v>0.77809799981676198</v>
      </c>
      <c r="P1399">
        <v>0.27153284671532801</v>
      </c>
      <c r="Q1399">
        <v>0.69888475999999999</v>
      </c>
      <c r="U1399">
        <v>3.8515850990929699</v>
      </c>
      <c r="V1399">
        <v>3.64259298342271</v>
      </c>
      <c r="X1399">
        <v>3.6105656623840301</v>
      </c>
    </row>
    <row r="1400" spans="1:24" x14ac:dyDescent="0.45">
      <c r="A1400">
        <v>1990</v>
      </c>
      <c r="B1400" t="s">
        <v>241</v>
      </c>
      <c r="C1400" t="s">
        <v>65</v>
      </c>
      <c r="D1400">
        <v>14</v>
      </c>
      <c r="E1400">
        <v>7</v>
      </c>
      <c r="F1400">
        <v>0</v>
      </c>
      <c r="G1400">
        <v>32</v>
      </c>
      <c r="H1400">
        <v>32</v>
      </c>
      <c r="I1400">
        <f t="shared" si="65"/>
        <v>21</v>
      </c>
      <c r="J1400" s="2">
        <f t="shared" si="66"/>
        <v>0.65625</v>
      </c>
      <c r="K1400">
        <v>201</v>
      </c>
      <c r="L1400" s="1">
        <f t="shared" si="64"/>
        <v>6.28125</v>
      </c>
      <c r="M1400">
        <v>5.2835820895522296</v>
      </c>
      <c r="N1400">
        <v>2.6865671641790998</v>
      </c>
      <c r="O1400">
        <v>0.80597014925373101</v>
      </c>
      <c r="P1400">
        <v>0.28173374613002999</v>
      </c>
      <c r="Q1400">
        <v>0.72026800999999996</v>
      </c>
      <c r="U1400">
        <v>3.8507462686567102</v>
      </c>
      <c r="V1400">
        <v>3.7535726487933099</v>
      </c>
      <c r="X1400">
        <v>2.4671590328216499</v>
      </c>
    </row>
    <row r="1401" spans="1:24" x14ac:dyDescent="0.45">
      <c r="A1401">
        <v>1990</v>
      </c>
      <c r="B1401" t="s">
        <v>351</v>
      </c>
      <c r="C1401" t="s">
        <v>75</v>
      </c>
      <c r="D1401">
        <v>12</v>
      </c>
      <c r="E1401">
        <v>11</v>
      </c>
      <c r="F1401">
        <v>0</v>
      </c>
      <c r="G1401">
        <v>32</v>
      </c>
      <c r="H1401">
        <v>32</v>
      </c>
      <c r="I1401">
        <f t="shared" si="65"/>
        <v>23</v>
      </c>
      <c r="J1401" s="2">
        <f t="shared" si="66"/>
        <v>0.71875</v>
      </c>
      <c r="K1401">
        <v>195.1</v>
      </c>
      <c r="L1401" s="1">
        <f t="shared" si="64"/>
        <v>6.0968749999999998</v>
      </c>
      <c r="M1401">
        <v>8.0631395118302205</v>
      </c>
      <c r="N1401">
        <v>4.5614332095496604</v>
      </c>
      <c r="O1401">
        <v>0.78327640972065005</v>
      </c>
      <c r="P1401">
        <v>0.310283687943262</v>
      </c>
      <c r="Q1401">
        <v>0.72168763999999996</v>
      </c>
      <c r="U1401">
        <v>3.7320817169042702</v>
      </c>
      <c r="V1401">
        <v>3.7144423144724801</v>
      </c>
      <c r="X1401">
        <v>2.4728989601135201</v>
      </c>
    </row>
    <row r="1402" spans="1:24" x14ac:dyDescent="0.45">
      <c r="A1402">
        <v>1990</v>
      </c>
      <c r="B1402" t="s">
        <v>405</v>
      </c>
      <c r="C1402" t="s">
        <v>71</v>
      </c>
      <c r="D1402">
        <v>14</v>
      </c>
      <c r="E1402">
        <v>8</v>
      </c>
      <c r="F1402">
        <v>0</v>
      </c>
      <c r="G1402">
        <v>29</v>
      </c>
      <c r="H1402">
        <v>29</v>
      </c>
      <c r="I1402">
        <f t="shared" si="65"/>
        <v>22</v>
      </c>
      <c r="J1402" s="2">
        <f t="shared" si="66"/>
        <v>0.75862068965517238</v>
      </c>
      <c r="K1402">
        <v>197</v>
      </c>
      <c r="L1402" s="1">
        <f t="shared" si="64"/>
        <v>6.7931034482758621</v>
      </c>
      <c r="M1402">
        <v>6.9441624365482202</v>
      </c>
      <c r="N1402">
        <v>3.5634517766497402</v>
      </c>
      <c r="O1402">
        <v>0.45685279187817202</v>
      </c>
      <c r="P1402">
        <v>0.25223613595706601</v>
      </c>
      <c r="Q1402">
        <v>0.76497696000000004</v>
      </c>
      <c r="U1402">
        <v>2.6954314720812098</v>
      </c>
      <c r="V1402">
        <v>3.1433243976631702</v>
      </c>
      <c r="X1402">
        <v>4.4900097846984801</v>
      </c>
    </row>
    <row r="1403" spans="1:24" x14ac:dyDescent="0.45">
      <c r="A1403">
        <v>1990</v>
      </c>
      <c r="B1403" t="s">
        <v>263</v>
      </c>
      <c r="C1403" t="s">
        <v>371</v>
      </c>
      <c r="D1403">
        <v>18</v>
      </c>
      <c r="E1403">
        <v>9</v>
      </c>
      <c r="F1403">
        <v>0</v>
      </c>
      <c r="G1403">
        <v>32</v>
      </c>
      <c r="H1403">
        <v>32</v>
      </c>
      <c r="I1403">
        <f t="shared" si="65"/>
        <v>27</v>
      </c>
      <c r="J1403" s="2">
        <f t="shared" si="66"/>
        <v>0.84375</v>
      </c>
      <c r="K1403">
        <v>236</v>
      </c>
      <c r="L1403" s="1">
        <f t="shared" si="64"/>
        <v>7.375</v>
      </c>
      <c r="M1403">
        <v>6.75000087285457</v>
      </c>
      <c r="N1403">
        <v>3.0889834502893798</v>
      </c>
      <c r="O1403">
        <v>0.64830516857925202</v>
      </c>
      <c r="P1403">
        <v>0.28175182481751798</v>
      </c>
      <c r="Q1403">
        <v>0.80237740999999996</v>
      </c>
      <c r="U1403">
        <v>2.4025426835584001</v>
      </c>
      <c r="V1403">
        <v>3.2998245042413599</v>
      </c>
      <c r="X1403">
        <v>4.78700351715087</v>
      </c>
    </row>
    <row r="1404" spans="1:24" x14ac:dyDescent="0.45">
      <c r="A1404">
        <v>1990</v>
      </c>
      <c r="B1404" t="s">
        <v>250</v>
      </c>
      <c r="C1404" t="s">
        <v>31</v>
      </c>
      <c r="D1404">
        <v>12</v>
      </c>
      <c r="E1404">
        <v>10</v>
      </c>
      <c r="F1404">
        <v>0</v>
      </c>
      <c r="G1404">
        <v>26</v>
      </c>
      <c r="H1404">
        <v>26</v>
      </c>
      <c r="I1404">
        <f t="shared" si="65"/>
        <v>22</v>
      </c>
      <c r="J1404" s="2">
        <f t="shared" si="66"/>
        <v>0.84615384615384615</v>
      </c>
      <c r="K1404">
        <v>180</v>
      </c>
      <c r="L1404" s="1">
        <f t="shared" si="64"/>
        <v>6.9230769230769234</v>
      </c>
      <c r="M1404">
        <v>4.3999996270074098</v>
      </c>
      <c r="N1404">
        <v>2.9999997456868699</v>
      </c>
      <c r="O1404">
        <v>0.64999994489882196</v>
      </c>
      <c r="P1404">
        <v>0.273187183811129</v>
      </c>
      <c r="Q1404">
        <v>0.70063693999999999</v>
      </c>
      <c r="U1404">
        <v>3.5999996948242399</v>
      </c>
      <c r="V1404">
        <v>3.8194100423506798</v>
      </c>
      <c r="X1404">
        <v>2.43732333183288</v>
      </c>
    </row>
    <row r="1405" spans="1:24" x14ac:dyDescent="0.45">
      <c r="A1405">
        <v>1990</v>
      </c>
      <c r="B1405" t="s">
        <v>352</v>
      </c>
      <c r="C1405" t="s">
        <v>67</v>
      </c>
      <c r="D1405">
        <v>9</v>
      </c>
      <c r="E1405">
        <v>10</v>
      </c>
      <c r="F1405">
        <v>0</v>
      </c>
      <c r="G1405">
        <v>26</v>
      </c>
      <c r="H1405">
        <v>26</v>
      </c>
      <c r="I1405">
        <f t="shared" si="65"/>
        <v>19</v>
      </c>
      <c r="J1405" s="2">
        <f t="shared" si="66"/>
        <v>0.73076923076923073</v>
      </c>
      <c r="K1405">
        <v>171.1</v>
      </c>
      <c r="L1405" s="1">
        <f t="shared" si="64"/>
        <v>6.5807692307692305</v>
      </c>
      <c r="M1405">
        <v>3.7295720951532099</v>
      </c>
      <c r="N1405">
        <v>2.1011673775510999</v>
      </c>
      <c r="O1405">
        <v>0.78793776658166503</v>
      </c>
      <c r="P1405">
        <v>0.25605536332179901</v>
      </c>
      <c r="Q1405">
        <v>0.71195651999999998</v>
      </c>
      <c r="U1405">
        <v>3.5194553573980998</v>
      </c>
      <c r="V1405">
        <v>3.8530461296793099</v>
      </c>
      <c r="X1405">
        <v>2.1141622066497798</v>
      </c>
    </row>
    <row r="1406" spans="1:24" x14ac:dyDescent="0.45">
      <c r="A1406">
        <v>1990</v>
      </c>
      <c r="B1406" t="s">
        <v>206</v>
      </c>
      <c r="C1406" t="s">
        <v>35</v>
      </c>
      <c r="D1406">
        <v>21</v>
      </c>
      <c r="E1406">
        <v>6</v>
      </c>
      <c r="F1406">
        <v>0</v>
      </c>
      <c r="G1406">
        <v>31</v>
      </c>
      <c r="H1406">
        <v>31</v>
      </c>
      <c r="I1406">
        <f t="shared" si="65"/>
        <v>27</v>
      </c>
      <c r="J1406" s="2">
        <f t="shared" si="66"/>
        <v>0.87096774193548387</v>
      </c>
      <c r="K1406">
        <v>228.1</v>
      </c>
      <c r="L1406" s="1">
        <f t="shared" si="64"/>
        <v>7.3580645161290317</v>
      </c>
      <c r="M1406">
        <v>8.2379558373686699</v>
      </c>
      <c r="N1406">
        <v>2.1284670584588898</v>
      </c>
      <c r="O1406">
        <v>0.27591239646689297</v>
      </c>
      <c r="P1406">
        <v>0.28926905132192798</v>
      </c>
      <c r="Q1406">
        <v>0.79852579999999995</v>
      </c>
      <c r="U1406">
        <v>1.9313867752682501</v>
      </c>
      <c r="V1406">
        <v>2.1776421107424699</v>
      </c>
      <c r="X1406">
        <v>8.1558408737182599</v>
      </c>
    </row>
    <row r="1407" spans="1:24" x14ac:dyDescent="0.45">
      <c r="A1407">
        <v>1990</v>
      </c>
      <c r="B1407" t="s">
        <v>207</v>
      </c>
      <c r="C1407" t="s">
        <v>44</v>
      </c>
      <c r="D1407">
        <v>10</v>
      </c>
      <c r="E1407">
        <v>5</v>
      </c>
      <c r="F1407">
        <v>0</v>
      </c>
      <c r="G1407">
        <v>25</v>
      </c>
      <c r="H1407">
        <v>25</v>
      </c>
      <c r="I1407">
        <f t="shared" si="65"/>
        <v>15</v>
      </c>
      <c r="J1407" s="2">
        <f t="shared" si="66"/>
        <v>0.6</v>
      </c>
      <c r="K1407">
        <v>167.2</v>
      </c>
      <c r="L1407" s="1">
        <f t="shared" si="64"/>
        <v>6.6879999999999997</v>
      </c>
      <c r="M1407">
        <v>5.2067597592399499</v>
      </c>
      <c r="N1407">
        <v>2.2544732978152302</v>
      </c>
      <c r="O1407">
        <v>0.59045729228494304</v>
      </c>
      <c r="P1407">
        <v>0.26654064272211703</v>
      </c>
      <c r="Q1407">
        <v>0.73496658999999998</v>
      </c>
      <c r="U1407">
        <v>3.11332026841152</v>
      </c>
      <c r="V1407">
        <v>3.2735077926921599</v>
      </c>
      <c r="X1407">
        <v>3.6075079441070499</v>
      </c>
    </row>
    <row r="1408" spans="1:24" x14ac:dyDescent="0.45">
      <c r="A1408">
        <v>1990</v>
      </c>
      <c r="B1408" t="s">
        <v>307</v>
      </c>
      <c r="C1408" t="s">
        <v>73</v>
      </c>
      <c r="D1408">
        <v>10</v>
      </c>
      <c r="E1408">
        <v>11</v>
      </c>
      <c r="F1408">
        <v>0</v>
      </c>
      <c r="G1408">
        <v>31</v>
      </c>
      <c r="H1408">
        <v>31</v>
      </c>
      <c r="I1408">
        <f t="shared" si="65"/>
        <v>21</v>
      </c>
      <c r="J1408" s="2">
        <f t="shared" si="66"/>
        <v>0.67741935483870963</v>
      </c>
      <c r="K1408">
        <v>190.1</v>
      </c>
      <c r="L1408" s="1">
        <f t="shared" si="64"/>
        <v>6.1322580645161286</v>
      </c>
      <c r="M1408">
        <v>6.5726796852734299</v>
      </c>
      <c r="N1408">
        <v>3.1681261792325199</v>
      </c>
      <c r="O1408">
        <v>0.85113837651022894</v>
      </c>
      <c r="P1408">
        <v>0.27256944444444398</v>
      </c>
      <c r="Q1408">
        <v>0.73002754999999997</v>
      </c>
      <c r="U1408">
        <v>3.4991244367642702</v>
      </c>
      <c r="V1408">
        <v>3.6489295122712599</v>
      </c>
      <c r="X1408">
        <v>2.9496722221374498</v>
      </c>
    </row>
    <row r="1409" spans="1:24" x14ac:dyDescent="0.45">
      <c r="A1409">
        <v>1990</v>
      </c>
      <c r="B1409" t="s">
        <v>324</v>
      </c>
      <c r="C1409" t="s">
        <v>58</v>
      </c>
      <c r="D1409">
        <v>14</v>
      </c>
      <c r="E1409">
        <v>10</v>
      </c>
      <c r="F1409">
        <v>0</v>
      </c>
      <c r="G1409">
        <v>30</v>
      </c>
      <c r="H1409">
        <v>30</v>
      </c>
      <c r="I1409">
        <f t="shared" si="65"/>
        <v>24</v>
      </c>
      <c r="J1409" s="2">
        <f t="shared" si="66"/>
        <v>0.8</v>
      </c>
      <c r="K1409">
        <v>210.2</v>
      </c>
      <c r="L1409" s="1">
        <f t="shared" si="64"/>
        <v>7.0066666666666659</v>
      </c>
      <c r="M1409">
        <v>9.9113928836577596</v>
      </c>
      <c r="N1409">
        <v>2.7341773472159301</v>
      </c>
      <c r="O1409">
        <v>0.89715194205522797</v>
      </c>
      <c r="P1409">
        <v>0.289424860853432</v>
      </c>
      <c r="Q1409">
        <v>0.74317968000000001</v>
      </c>
      <c r="U1409">
        <v>3.2468355998189198</v>
      </c>
      <c r="V1409">
        <v>2.8272863596415099</v>
      </c>
      <c r="X1409">
        <v>5.0210843086242596</v>
      </c>
    </row>
    <row r="1410" spans="1:24" x14ac:dyDescent="0.45">
      <c r="A1410">
        <v>1990</v>
      </c>
      <c r="B1410" t="s">
        <v>393</v>
      </c>
      <c r="C1410" t="s">
        <v>371</v>
      </c>
      <c r="D1410">
        <v>10</v>
      </c>
      <c r="E1410">
        <v>14</v>
      </c>
      <c r="F1410">
        <v>0</v>
      </c>
      <c r="G1410">
        <v>33</v>
      </c>
      <c r="H1410">
        <v>33</v>
      </c>
      <c r="I1410">
        <f t="shared" si="65"/>
        <v>24</v>
      </c>
      <c r="J1410" s="2">
        <f t="shared" si="66"/>
        <v>0.72727272727272729</v>
      </c>
      <c r="K1410">
        <v>211.2</v>
      </c>
      <c r="L1410" s="1">
        <f t="shared" si="64"/>
        <v>6.3999999999999995</v>
      </c>
      <c r="M1410">
        <v>4.4645671436972796</v>
      </c>
      <c r="N1410">
        <v>3.0614174699638501</v>
      </c>
      <c r="O1410">
        <v>0.68031499332529999</v>
      </c>
      <c r="P1410">
        <v>0.31636863823933897</v>
      </c>
      <c r="Q1410">
        <v>0.68862274999999995</v>
      </c>
      <c r="U1410">
        <v>4.5070868307801097</v>
      </c>
      <c r="V1410">
        <v>3.89018883272677</v>
      </c>
      <c r="X1410">
        <v>2.7777779102325399</v>
      </c>
    </row>
    <row r="1411" spans="1:24" x14ac:dyDescent="0.45">
      <c r="A1411">
        <v>1990</v>
      </c>
      <c r="B1411" t="s">
        <v>461</v>
      </c>
      <c r="C1411" t="s">
        <v>115</v>
      </c>
      <c r="D1411">
        <v>7</v>
      </c>
      <c r="E1411">
        <v>18</v>
      </c>
      <c r="F1411">
        <v>0</v>
      </c>
      <c r="G1411">
        <v>31</v>
      </c>
      <c r="H1411">
        <v>31</v>
      </c>
      <c r="I1411">
        <f t="shared" si="65"/>
        <v>25</v>
      </c>
      <c r="J1411" s="2">
        <f t="shared" si="66"/>
        <v>0.80645161290322576</v>
      </c>
      <c r="K1411">
        <v>188.2</v>
      </c>
      <c r="L1411" s="1">
        <f t="shared" ref="L1411:L1474" si="67">K1411/H1411</f>
        <v>6.0709677419354833</v>
      </c>
      <c r="M1411">
        <v>3.9116606719307301</v>
      </c>
      <c r="N1411">
        <v>1.86042397811339</v>
      </c>
      <c r="O1411">
        <v>0.95406357851969104</v>
      </c>
      <c r="P1411">
        <v>0.29800307219661998</v>
      </c>
      <c r="Q1411">
        <v>0.66086957000000002</v>
      </c>
      <c r="U1411">
        <v>4.5318019979685298</v>
      </c>
      <c r="V1411">
        <v>4.0167795497441201</v>
      </c>
      <c r="X1411">
        <v>2.1053626537322998</v>
      </c>
    </row>
    <row r="1412" spans="1:24" x14ac:dyDescent="0.45">
      <c r="A1412">
        <v>1990</v>
      </c>
      <c r="B1412" t="s">
        <v>408</v>
      </c>
      <c r="C1412" t="s">
        <v>71</v>
      </c>
      <c r="D1412">
        <v>12</v>
      </c>
      <c r="E1412">
        <v>9</v>
      </c>
      <c r="F1412">
        <v>0</v>
      </c>
      <c r="G1412">
        <v>27</v>
      </c>
      <c r="H1412">
        <v>27</v>
      </c>
      <c r="I1412">
        <f t="shared" ref="I1412:I1475" si="68">SUM(D1412:E1412)</f>
        <v>21</v>
      </c>
      <c r="J1412" s="2">
        <f t="shared" ref="J1412:J1475" si="69">I1412/H1412</f>
        <v>0.77777777777777779</v>
      </c>
      <c r="K1412">
        <v>163.1</v>
      </c>
      <c r="L1412" s="1">
        <f t="shared" si="67"/>
        <v>6.0407407407407403</v>
      </c>
      <c r="M1412">
        <v>5.8408159627600797</v>
      </c>
      <c r="N1412">
        <v>3.1959181683026801</v>
      </c>
      <c r="O1412">
        <v>0.495918336460762</v>
      </c>
      <c r="P1412">
        <v>0.275193798449612</v>
      </c>
      <c r="Q1412">
        <v>0.70652174000000001</v>
      </c>
      <c r="U1412">
        <v>3.47142835522533</v>
      </c>
      <c r="V1412">
        <v>3.4021765309857699</v>
      </c>
      <c r="X1412">
        <v>3.19618391990661</v>
      </c>
    </row>
    <row r="1413" spans="1:24" x14ac:dyDescent="0.45">
      <c r="A1413">
        <v>1990</v>
      </c>
      <c r="B1413" t="s">
        <v>432</v>
      </c>
      <c r="C1413" t="s">
        <v>27</v>
      </c>
      <c r="D1413">
        <v>12</v>
      </c>
      <c r="E1413">
        <v>11</v>
      </c>
      <c r="F1413">
        <v>0</v>
      </c>
      <c r="G1413">
        <v>31</v>
      </c>
      <c r="H1413">
        <v>31</v>
      </c>
      <c r="I1413">
        <f t="shared" si="68"/>
        <v>23</v>
      </c>
      <c r="J1413" s="2">
        <f t="shared" si="69"/>
        <v>0.74193548387096775</v>
      </c>
      <c r="K1413">
        <v>204.2</v>
      </c>
      <c r="L1413" s="1">
        <f t="shared" si="67"/>
        <v>6.5870967741935482</v>
      </c>
      <c r="M1413">
        <v>4.6612380601327601</v>
      </c>
      <c r="N1413">
        <v>2.6384366378109898</v>
      </c>
      <c r="O1413">
        <v>0.79153099134329896</v>
      </c>
      <c r="P1413">
        <v>0.245083207261724</v>
      </c>
      <c r="Q1413">
        <v>0.72669103999999995</v>
      </c>
      <c r="U1413">
        <v>3.5618894610448399</v>
      </c>
      <c r="V1413">
        <v>3.8539016845294598</v>
      </c>
      <c r="X1413">
        <v>2.6363118886947601</v>
      </c>
    </row>
    <row r="1414" spans="1:24" x14ac:dyDescent="0.45">
      <c r="A1414">
        <v>1990</v>
      </c>
      <c r="B1414" t="s">
        <v>447</v>
      </c>
      <c r="C1414" t="s">
        <v>35</v>
      </c>
      <c r="D1414">
        <v>17</v>
      </c>
      <c r="E1414">
        <v>8</v>
      </c>
      <c r="F1414">
        <v>0</v>
      </c>
      <c r="G1414">
        <v>34</v>
      </c>
      <c r="H1414">
        <v>34</v>
      </c>
      <c r="I1414">
        <f t="shared" si="68"/>
        <v>25</v>
      </c>
      <c r="J1414" s="2">
        <f t="shared" si="69"/>
        <v>0.73529411764705888</v>
      </c>
      <c r="K1414">
        <v>228</v>
      </c>
      <c r="L1414" s="1">
        <f t="shared" si="67"/>
        <v>6.7058823529411766</v>
      </c>
      <c r="M1414">
        <v>5.6447368421052602</v>
      </c>
      <c r="N1414">
        <v>2.7236842105263102</v>
      </c>
      <c r="O1414">
        <v>0.63157894736842102</v>
      </c>
      <c r="P1414">
        <v>0.29108635097493002</v>
      </c>
      <c r="Q1414">
        <v>0.75284090999999997</v>
      </c>
      <c r="U1414">
        <v>3.3552631578947301</v>
      </c>
      <c r="V1414">
        <v>3.50566743800514</v>
      </c>
      <c r="X1414">
        <v>4.0791273117065403</v>
      </c>
    </row>
    <row r="1415" spans="1:24" x14ac:dyDescent="0.45">
      <c r="A1415">
        <v>1990</v>
      </c>
      <c r="B1415" t="s">
        <v>448</v>
      </c>
      <c r="C1415" t="s">
        <v>233</v>
      </c>
      <c r="D1415">
        <v>10</v>
      </c>
      <c r="E1415">
        <v>6</v>
      </c>
      <c r="F1415">
        <v>0</v>
      </c>
      <c r="G1415">
        <v>31</v>
      </c>
      <c r="H1415">
        <v>31</v>
      </c>
      <c r="I1415">
        <f t="shared" si="68"/>
        <v>16</v>
      </c>
      <c r="J1415" s="2">
        <f t="shared" si="69"/>
        <v>0.5161290322580645</v>
      </c>
      <c r="K1415">
        <v>190.2</v>
      </c>
      <c r="L1415" s="1">
        <f t="shared" si="67"/>
        <v>6.1354838709677413</v>
      </c>
      <c r="M1415">
        <v>5.33391594162745</v>
      </c>
      <c r="N1415">
        <v>2.4545453890674902</v>
      </c>
      <c r="O1415">
        <v>0.89685312292850905</v>
      </c>
      <c r="P1415">
        <v>0.24701873935263999</v>
      </c>
      <c r="Q1415">
        <v>0.80561331000000003</v>
      </c>
      <c r="U1415">
        <v>2.9265733485035499</v>
      </c>
      <c r="V1415">
        <v>3.7838234664537</v>
      </c>
      <c r="X1415">
        <v>2.2168803215026802</v>
      </c>
    </row>
    <row r="1416" spans="1:24" x14ac:dyDescent="0.45">
      <c r="A1416">
        <v>1990</v>
      </c>
      <c r="B1416" t="s">
        <v>449</v>
      </c>
      <c r="C1416" t="s">
        <v>71</v>
      </c>
      <c r="D1416">
        <v>15</v>
      </c>
      <c r="E1416">
        <v>9</v>
      </c>
      <c r="F1416">
        <v>0</v>
      </c>
      <c r="G1416">
        <v>35</v>
      </c>
      <c r="H1416">
        <v>35</v>
      </c>
      <c r="I1416">
        <f t="shared" si="68"/>
        <v>24</v>
      </c>
      <c r="J1416" s="2">
        <f t="shared" si="69"/>
        <v>0.68571428571428572</v>
      </c>
      <c r="K1416">
        <v>227.2</v>
      </c>
      <c r="L1416" s="1">
        <f t="shared" si="67"/>
        <v>6.4914285714285711</v>
      </c>
      <c r="M1416">
        <v>3.9136165731099499</v>
      </c>
      <c r="N1416">
        <v>2.05563698789613</v>
      </c>
      <c r="O1416">
        <v>0.94875553287514003</v>
      </c>
      <c r="P1416">
        <v>0.271557271557271</v>
      </c>
      <c r="Q1416">
        <v>0.75077399</v>
      </c>
      <c r="U1416">
        <v>3.7950221315005601</v>
      </c>
      <c r="V1416">
        <v>4.0601292339405397</v>
      </c>
      <c r="X1416">
        <v>2.7101936340332</v>
      </c>
    </row>
    <row r="1417" spans="1:24" x14ac:dyDescent="0.45">
      <c r="A1417">
        <v>1990</v>
      </c>
      <c r="B1417" t="s">
        <v>340</v>
      </c>
      <c r="C1417" t="s">
        <v>88</v>
      </c>
      <c r="D1417">
        <v>15</v>
      </c>
      <c r="E1417">
        <v>11</v>
      </c>
      <c r="F1417">
        <v>0</v>
      </c>
      <c r="G1417">
        <v>29</v>
      </c>
      <c r="H1417">
        <v>29</v>
      </c>
      <c r="I1417">
        <f t="shared" si="68"/>
        <v>26</v>
      </c>
      <c r="J1417" s="2">
        <f t="shared" si="69"/>
        <v>0.89655172413793105</v>
      </c>
      <c r="K1417">
        <v>195.2</v>
      </c>
      <c r="L1417" s="1">
        <f t="shared" si="67"/>
        <v>6.7310344827586199</v>
      </c>
      <c r="M1417">
        <v>5.56558802359159</v>
      </c>
      <c r="N1417">
        <v>2.3918229522872898</v>
      </c>
      <c r="O1417">
        <v>1.01192509519847</v>
      </c>
      <c r="P1417">
        <v>0.28389154704944097</v>
      </c>
      <c r="Q1417">
        <v>0.74383803000000004</v>
      </c>
      <c r="U1417">
        <v>3.6337310236672402</v>
      </c>
      <c r="V1417">
        <v>3.9224387682316402</v>
      </c>
      <c r="X1417">
        <v>2.3395109176635698</v>
      </c>
    </row>
    <row r="1418" spans="1:24" x14ac:dyDescent="0.45">
      <c r="A1418">
        <v>1990</v>
      </c>
      <c r="B1418" t="s">
        <v>462</v>
      </c>
      <c r="C1418" t="s">
        <v>67</v>
      </c>
      <c r="D1418">
        <v>10</v>
      </c>
      <c r="E1418">
        <v>10</v>
      </c>
      <c r="F1418">
        <v>0</v>
      </c>
      <c r="G1418">
        <v>31</v>
      </c>
      <c r="H1418">
        <v>31</v>
      </c>
      <c r="I1418">
        <f t="shared" si="68"/>
        <v>20</v>
      </c>
      <c r="J1418" s="2">
        <f t="shared" si="69"/>
        <v>0.64516129032258063</v>
      </c>
      <c r="K1418">
        <v>182</v>
      </c>
      <c r="L1418" s="1">
        <f t="shared" si="67"/>
        <v>5.870967741935484</v>
      </c>
      <c r="M1418">
        <v>5.2417586812246704</v>
      </c>
      <c r="N1418">
        <v>4.2032970556990197</v>
      </c>
      <c r="O1418">
        <v>0.59340664315750902</v>
      </c>
      <c r="P1418">
        <v>0.28401360544217602</v>
      </c>
      <c r="Q1418">
        <v>0.71257961999999997</v>
      </c>
      <c r="U1418">
        <v>4.0549453949096499</v>
      </c>
      <c r="V1418">
        <v>3.9676397734917201</v>
      </c>
      <c r="X1418">
        <v>2.00225830078125</v>
      </c>
    </row>
    <row r="1419" spans="1:24" x14ac:dyDescent="0.45">
      <c r="A1419">
        <v>1990</v>
      </c>
      <c r="B1419" t="s">
        <v>451</v>
      </c>
      <c r="C1419" t="s">
        <v>47</v>
      </c>
      <c r="D1419">
        <v>7</v>
      </c>
      <c r="E1419">
        <v>19</v>
      </c>
      <c r="F1419">
        <v>0</v>
      </c>
      <c r="G1419">
        <v>32</v>
      </c>
      <c r="H1419">
        <v>32</v>
      </c>
      <c r="I1419">
        <f t="shared" si="68"/>
        <v>26</v>
      </c>
      <c r="J1419" s="2">
        <f t="shared" si="69"/>
        <v>0.8125</v>
      </c>
      <c r="K1419">
        <v>182.2</v>
      </c>
      <c r="L1419" s="1">
        <f t="shared" si="67"/>
        <v>5.6937499999999996</v>
      </c>
      <c r="M1419">
        <v>8.0802924207864102</v>
      </c>
      <c r="N1419">
        <v>4.23722651333921</v>
      </c>
      <c r="O1419">
        <v>0.73905113604753703</v>
      </c>
      <c r="P1419">
        <v>0.29254302103250401</v>
      </c>
      <c r="Q1419">
        <v>0.68487394999999995</v>
      </c>
      <c r="U1419">
        <v>4.4343068162852202</v>
      </c>
      <c r="V1419">
        <v>3.5747224172981</v>
      </c>
      <c r="X1419">
        <v>2.7528979778289702</v>
      </c>
    </row>
    <row r="1420" spans="1:24" x14ac:dyDescent="0.45">
      <c r="A1420">
        <v>1990</v>
      </c>
      <c r="B1420" t="s">
        <v>412</v>
      </c>
      <c r="C1420" t="s">
        <v>49</v>
      </c>
      <c r="D1420">
        <v>7</v>
      </c>
      <c r="E1420">
        <v>12</v>
      </c>
      <c r="F1420">
        <v>0</v>
      </c>
      <c r="G1420">
        <v>34</v>
      </c>
      <c r="H1420">
        <v>34</v>
      </c>
      <c r="I1420">
        <f t="shared" si="68"/>
        <v>19</v>
      </c>
      <c r="J1420" s="2">
        <f t="shared" si="69"/>
        <v>0.55882352941176472</v>
      </c>
      <c r="K1420">
        <v>209.1</v>
      </c>
      <c r="L1420" s="1">
        <f t="shared" si="67"/>
        <v>6.1499999999999995</v>
      </c>
      <c r="M1420">
        <v>5.1162421625281196</v>
      </c>
      <c r="N1420">
        <v>3.6114650559022001</v>
      </c>
      <c r="O1420">
        <v>0.90286626397555003</v>
      </c>
      <c r="P1420">
        <v>0.25423728813559299</v>
      </c>
      <c r="Q1420">
        <v>0.74416733999999995</v>
      </c>
      <c r="U1420">
        <v>3.7834395823737301</v>
      </c>
      <c r="V1420">
        <v>4.2939678428593702</v>
      </c>
      <c r="X1420">
        <v>0.79625511169433505</v>
      </c>
    </row>
    <row r="1421" spans="1:24" x14ac:dyDescent="0.45">
      <c r="A1421">
        <v>1990</v>
      </c>
      <c r="B1421" t="s">
        <v>359</v>
      </c>
      <c r="C1421" t="s">
        <v>99</v>
      </c>
      <c r="D1421">
        <v>22</v>
      </c>
      <c r="E1421">
        <v>6</v>
      </c>
      <c r="F1421">
        <v>0</v>
      </c>
      <c r="G1421">
        <v>33</v>
      </c>
      <c r="H1421">
        <v>33</v>
      </c>
      <c r="I1421">
        <f t="shared" si="68"/>
        <v>28</v>
      </c>
      <c r="J1421" s="2">
        <f t="shared" si="69"/>
        <v>0.84848484848484851</v>
      </c>
      <c r="K1421">
        <v>231.1</v>
      </c>
      <c r="L1421" s="1">
        <f t="shared" si="67"/>
        <v>7.0030303030303029</v>
      </c>
      <c r="M1421">
        <v>5.0965418987997904</v>
      </c>
      <c r="N1421">
        <v>2.1786743994869302</v>
      </c>
      <c r="O1421">
        <v>0.58357349986257201</v>
      </c>
      <c r="P1421">
        <v>0.24544179523141599</v>
      </c>
      <c r="Q1421">
        <v>0.75</v>
      </c>
      <c r="U1421">
        <v>2.7622478993495001</v>
      </c>
      <c r="V1421">
        <v>3.2838033501738599</v>
      </c>
      <c r="X1421">
        <v>4.1828670501708896</v>
      </c>
    </row>
    <row r="1422" spans="1:24" x14ac:dyDescent="0.45">
      <c r="A1422">
        <v>1990</v>
      </c>
      <c r="B1422" t="s">
        <v>433</v>
      </c>
      <c r="C1422" t="s">
        <v>58</v>
      </c>
      <c r="D1422">
        <v>9</v>
      </c>
      <c r="E1422">
        <v>14</v>
      </c>
      <c r="F1422">
        <v>0</v>
      </c>
      <c r="G1422">
        <v>30</v>
      </c>
      <c r="H1422">
        <v>30</v>
      </c>
      <c r="I1422">
        <f t="shared" si="68"/>
        <v>23</v>
      </c>
      <c r="J1422" s="2">
        <f t="shared" si="69"/>
        <v>0.76666666666666672</v>
      </c>
      <c r="K1422">
        <v>179.1</v>
      </c>
      <c r="L1422" s="1">
        <f t="shared" si="67"/>
        <v>5.97</v>
      </c>
      <c r="M1422">
        <v>9.0836433803074303</v>
      </c>
      <c r="N1422">
        <v>3.3624536269646201</v>
      </c>
      <c r="O1422">
        <v>0.90334575052780997</v>
      </c>
      <c r="P1422">
        <v>0.24137931034482701</v>
      </c>
      <c r="Q1422">
        <v>0.69570136000000005</v>
      </c>
      <c r="U1422">
        <v>3.46282537702327</v>
      </c>
      <c r="V1422">
        <v>3.2990053505725601</v>
      </c>
      <c r="X1422">
        <v>3.1534466743469198</v>
      </c>
    </row>
    <row r="1423" spans="1:24" x14ac:dyDescent="0.45">
      <c r="A1423">
        <v>1990</v>
      </c>
      <c r="B1423" t="s">
        <v>463</v>
      </c>
      <c r="C1423" t="s">
        <v>65</v>
      </c>
      <c r="D1423">
        <v>12</v>
      </c>
      <c r="E1423">
        <v>11</v>
      </c>
      <c r="F1423">
        <v>0</v>
      </c>
      <c r="G1423">
        <v>31</v>
      </c>
      <c r="H1423">
        <v>31</v>
      </c>
      <c r="I1423">
        <f t="shared" si="68"/>
        <v>23</v>
      </c>
      <c r="J1423" s="2">
        <f t="shared" si="69"/>
        <v>0.74193548387096775</v>
      </c>
      <c r="K1423">
        <v>182</v>
      </c>
      <c r="L1423" s="1">
        <f t="shared" si="67"/>
        <v>5.870967741935484</v>
      </c>
      <c r="M1423">
        <v>3.9560442877167299</v>
      </c>
      <c r="N1423">
        <v>3.4615387517521401</v>
      </c>
      <c r="O1423">
        <v>0.79120885754334602</v>
      </c>
      <c r="P1423">
        <v>0.28200972447325701</v>
      </c>
      <c r="Q1423">
        <v>0.71487946999999996</v>
      </c>
      <c r="U1423">
        <v>4.1538465021025601</v>
      </c>
      <c r="V1423">
        <v>4.2753321069807999</v>
      </c>
      <c r="X1423">
        <v>1.1220057010650599</v>
      </c>
    </row>
    <row r="1424" spans="1:24" x14ac:dyDescent="0.45">
      <c r="A1424">
        <v>1990</v>
      </c>
      <c r="B1424" t="s">
        <v>375</v>
      </c>
      <c r="C1424" t="s">
        <v>58</v>
      </c>
      <c r="D1424">
        <v>19</v>
      </c>
      <c r="E1424">
        <v>7</v>
      </c>
      <c r="F1424">
        <v>0</v>
      </c>
      <c r="G1424">
        <v>34</v>
      </c>
      <c r="H1424">
        <v>34</v>
      </c>
      <c r="I1424">
        <f t="shared" si="68"/>
        <v>26</v>
      </c>
      <c r="J1424" s="2">
        <f t="shared" si="69"/>
        <v>0.76470588235294112</v>
      </c>
      <c r="K1424">
        <v>232.2</v>
      </c>
      <c r="L1424" s="1">
        <f t="shared" si="67"/>
        <v>6.8294117647058821</v>
      </c>
      <c r="M1424">
        <v>8.6260743099950599</v>
      </c>
      <c r="N1424">
        <v>2.7077363304917199</v>
      </c>
      <c r="O1424">
        <v>0.38681947578453102</v>
      </c>
      <c r="P1424">
        <v>0.32540861812778599</v>
      </c>
      <c r="Q1424">
        <v>0.68493150999999997</v>
      </c>
      <c r="U1424">
        <v>3.8295128102668601</v>
      </c>
      <c r="V1424">
        <v>2.4429695120449</v>
      </c>
      <c r="X1424">
        <v>6.78765439987182</v>
      </c>
    </row>
    <row r="1425" spans="1:24" x14ac:dyDescent="0.45">
      <c r="A1425">
        <v>1990</v>
      </c>
      <c r="B1425" t="s">
        <v>434</v>
      </c>
      <c r="C1425" t="s">
        <v>49</v>
      </c>
      <c r="D1425">
        <v>10</v>
      </c>
      <c r="E1425">
        <v>14</v>
      </c>
      <c r="F1425">
        <v>0</v>
      </c>
      <c r="G1425">
        <v>32</v>
      </c>
      <c r="H1425">
        <v>32</v>
      </c>
      <c r="I1425">
        <f t="shared" si="68"/>
        <v>24</v>
      </c>
      <c r="J1425" s="2">
        <f t="shared" si="69"/>
        <v>0.75</v>
      </c>
      <c r="K1425">
        <v>193.1</v>
      </c>
      <c r="L1425" s="1">
        <f t="shared" si="67"/>
        <v>6.0343749999999998</v>
      </c>
      <c r="M1425">
        <v>3.3982756832635399</v>
      </c>
      <c r="N1425">
        <v>2.8396550230010398</v>
      </c>
      <c r="O1425">
        <v>0.97758615545937599</v>
      </c>
      <c r="P1425">
        <v>0.290275761973875</v>
      </c>
      <c r="Q1425">
        <v>0.72270228000000003</v>
      </c>
      <c r="U1425">
        <v>3.8172411784604199</v>
      </c>
      <c r="V1425">
        <v>4.4427816895724197</v>
      </c>
      <c r="X1425">
        <v>0.40372210741043002</v>
      </c>
    </row>
    <row r="1426" spans="1:24" x14ac:dyDescent="0.45">
      <c r="A1426">
        <v>1990</v>
      </c>
      <c r="B1426" t="s">
        <v>376</v>
      </c>
      <c r="C1426" t="s">
        <v>121</v>
      </c>
      <c r="D1426">
        <v>18</v>
      </c>
      <c r="E1426">
        <v>9</v>
      </c>
      <c r="F1426">
        <v>0</v>
      </c>
      <c r="G1426">
        <v>33</v>
      </c>
      <c r="H1426">
        <v>33</v>
      </c>
      <c r="I1426">
        <f t="shared" si="68"/>
        <v>27</v>
      </c>
      <c r="J1426" s="2">
        <f t="shared" si="69"/>
        <v>0.81818181818181823</v>
      </c>
      <c r="K1426">
        <v>236</v>
      </c>
      <c r="L1426" s="1">
        <f t="shared" si="67"/>
        <v>7.1515151515151514</v>
      </c>
      <c r="M1426">
        <v>8.04661068975226</v>
      </c>
      <c r="N1426">
        <v>2.5932205066500198</v>
      </c>
      <c r="O1426">
        <v>0.57203393529044499</v>
      </c>
      <c r="P1426">
        <v>0.28443113772454998</v>
      </c>
      <c r="Q1426">
        <v>0.73622047000000002</v>
      </c>
      <c r="U1426">
        <v>3.24152563331252</v>
      </c>
      <c r="V1426">
        <v>2.7362651139900098</v>
      </c>
      <c r="X1426">
        <v>6.6310396194457999</v>
      </c>
    </row>
    <row r="1427" spans="1:24" x14ac:dyDescent="0.45">
      <c r="A1427">
        <v>1990</v>
      </c>
      <c r="B1427" t="s">
        <v>464</v>
      </c>
      <c r="C1427" t="s">
        <v>29</v>
      </c>
      <c r="D1427">
        <v>12</v>
      </c>
      <c r="E1427">
        <v>6</v>
      </c>
      <c r="F1427">
        <v>0</v>
      </c>
      <c r="G1427">
        <v>27</v>
      </c>
      <c r="H1427">
        <v>27</v>
      </c>
      <c r="I1427">
        <f t="shared" si="68"/>
        <v>18</v>
      </c>
      <c r="J1427" s="2">
        <f t="shared" si="69"/>
        <v>0.66666666666666663</v>
      </c>
      <c r="K1427">
        <v>173.2</v>
      </c>
      <c r="L1427" s="1">
        <f t="shared" si="67"/>
        <v>6.4148148148148145</v>
      </c>
      <c r="M1427">
        <v>4.8714014369738399</v>
      </c>
      <c r="N1427">
        <v>3.0575817529942202</v>
      </c>
      <c r="O1427">
        <v>0.725527873591849</v>
      </c>
      <c r="P1427">
        <v>0.25090252707581201</v>
      </c>
      <c r="Q1427">
        <v>0.74222668000000003</v>
      </c>
      <c r="U1427">
        <v>3.2648754311633201</v>
      </c>
      <c r="V1427">
        <v>3.91386530052104</v>
      </c>
      <c r="X1427">
        <v>2.13191437721252</v>
      </c>
    </row>
    <row r="1428" spans="1:24" x14ac:dyDescent="0.45">
      <c r="A1428">
        <v>1990</v>
      </c>
      <c r="B1428" t="s">
        <v>327</v>
      </c>
      <c r="C1428" t="s">
        <v>95</v>
      </c>
      <c r="D1428">
        <v>11</v>
      </c>
      <c r="E1428">
        <v>11</v>
      </c>
      <c r="F1428">
        <v>0</v>
      </c>
      <c r="G1428">
        <v>31</v>
      </c>
      <c r="H1428">
        <v>31</v>
      </c>
      <c r="I1428">
        <f t="shared" si="68"/>
        <v>22</v>
      </c>
      <c r="J1428" s="2">
        <f t="shared" si="69"/>
        <v>0.70967741935483875</v>
      </c>
      <c r="K1428">
        <v>188.2</v>
      </c>
      <c r="L1428" s="1">
        <f t="shared" si="67"/>
        <v>6.0709677419354833</v>
      </c>
      <c r="M1428">
        <v>5.81978877034389</v>
      </c>
      <c r="N1428">
        <v>4.1024740512260198</v>
      </c>
      <c r="O1428">
        <v>0.81095417291677196</v>
      </c>
      <c r="P1428">
        <v>0.28907563025209998</v>
      </c>
      <c r="Q1428">
        <v>0.71371927000000002</v>
      </c>
      <c r="U1428">
        <v>4.34098998443684</v>
      </c>
      <c r="V1428">
        <v>4.0697832859341601</v>
      </c>
      <c r="X1428">
        <v>2.0155076980590798</v>
      </c>
    </row>
    <row r="1429" spans="1:24" x14ac:dyDescent="0.45">
      <c r="A1429">
        <v>1990</v>
      </c>
      <c r="B1429" t="s">
        <v>417</v>
      </c>
      <c r="C1429" t="s">
        <v>35</v>
      </c>
      <c r="D1429">
        <v>12</v>
      </c>
      <c r="E1429">
        <v>9</v>
      </c>
      <c r="F1429">
        <v>0</v>
      </c>
      <c r="G1429">
        <v>30</v>
      </c>
      <c r="H1429">
        <v>30</v>
      </c>
      <c r="I1429">
        <f t="shared" si="68"/>
        <v>21</v>
      </c>
      <c r="J1429" s="2">
        <f t="shared" si="69"/>
        <v>0.7</v>
      </c>
      <c r="K1429">
        <v>179.1</v>
      </c>
      <c r="L1429" s="1">
        <f t="shared" si="67"/>
        <v>5.97</v>
      </c>
      <c r="M1429">
        <v>5.6710033957894197</v>
      </c>
      <c r="N1429">
        <v>3.7137544361806798</v>
      </c>
      <c r="O1429">
        <v>0.65241631986957904</v>
      </c>
      <c r="P1429">
        <v>0.29340277777777701</v>
      </c>
      <c r="Q1429">
        <v>0.70719602999999998</v>
      </c>
      <c r="U1429">
        <v>4.0650555314950703</v>
      </c>
      <c r="V1429">
        <v>3.7952878085500799</v>
      </c>
      <c r="X1429">
        <v>2.5862836837768501</v>
      </c>
    </row>
    <row r="1430" spans="1:24" x14ac:dyDescent="0.45">
      <c r="A1430">
        <v>1990</v>
      </c>
      <c r="B1430" t="s">
        <v>418</v>
      </c>
      <c r="C1430" t="s">
        <v>37</v>
      </c>
      <c r="D1430">
        <v>14</v>
      </c>
      <c r="E1430">
        <v>9</v>
      </c>
      <c r="F1430">
        <v>0</v>
      </c>
      <c r="G1430">
        <v>33</v>
      </c>
      <c r="H1430">
        <v>33</v>
      </c>
      <c r="I1430">
        <f t="shared" si="68"/>
        <v>23</v>
      </c>
      <c r="J1430" s="2">
        <f t="shared" si="69"/>
        <v>0.69696969696969702</v>
      </c>
      <c r="K1430">
        <v>211</v>
      </c>
      <c r="L1430" s="1">
        <f t="shared" si="67"/>
        <v>6.3939393939393936</v>
      </c>
      <c r="M1430">
        <v>3.92417089989618</v>
      </c>
      <c r="N1430">
        <v>2.3459717336335899</v>
      </c>
      <c r="O1430">
        <v>0.469194346726718</v>
      </c>
      <c r="P1430">
        <v>0.27015558698726999</v>
      </c>
      <c r="Q1430">
        <v>0.73909532</v>
      </c>
      <c r="U1430">
        <v>3.1563983325251899</v>
      </c>
      <c r="V1430">
        <v>3.4812848476110401</v>
      </c>
      <c r="X1430">
        <v>3.4990921020507799</v>
      </c>
    </row>
    <row r="1431" spans="1:24" x14ac:dyDescent="0.45">
      <c r="A1431">
        <v>1990</v>
      </c>
      <c r="B1431" t="s">
        <v>465</v>
      </c>
      <c r="C1431" t="s">
        <v>54</v>
      </c>
      <c r="D1431">
        <v>11</v>
      </c>
      <c r="E1431">
        <v>10</v>
      </c>
      <c r="F1431">
        <v>0</v>
      </c>
      <c r="G1431">
        <v>27</v>
      </c>
      <c r="H1431">
        <v>27</v>
      </c>
      <c r="I1431">
        <f t="shared" si="68"/>
        <v>21</v>
      </c>
      <c r="J1431" s="2">
        <f t="shared" si="69"/>
        <v>0.77777777777777779</v>
      </c>
      <c r="K1431">
        <v>170</v>
      </c>
      <c r="L1431" s="1">
        <f t="shared" si="67"/>
        <v>6.2962962962962967</v>
      </c>
      <c r="M1431">
        <v>6.8294117647058803</v>
      </c>
      <c r="N1431">
        <v>2.6470588235294099</v>
      </c>
      <c r="O1431">
        <v>0.84705882352941098</v>
      </c>
      <c r="P1431">
        <v>0.28927203065134099</v>
      </c>
      <c r="Q1431">
        <v>0.70850201999999995</v>
      </c>
      <c r="U1431">
        <v>3.7588235294117598</v>
      </c>
      <c r="V1431">
        <v>3.4494754875407501</v>
      </c>
      <c r="X1431">
        <v>2.9998521804809499</v>
      </c>
    </row>
    <row r="1432" spans="1:24" x14ac:dyDescent="0.45">
      <c r="A1432">
        <v>1990</v>
      </c>
      <c r="B1432" t="s">
        <v>453</v>
      </c>
      <c r="C1432" t="s">
        <v>121</v>
      </c>
      <c r="D1432">
        <v>11</v>
      </c>
      <c r="E1432">
        <v>11</v>
      </c>
      <c r="F1432">
        <v>0</v>
      </c>
      <c r="G1432">
        <v>28</v>
      </c>
      <c r="H1432">
        <v>28</v>
      </c>
      <c r="I1432">
        <f t="shared" si="68"/>
        <v>22</v>
      </c>
      <c r="J1432" s="2">
        <f t="shared" si="69"/>
        <v>0.7857142857142857</v>
      </c>
      <c r="K1432">
        <v>189.2</v>
      </c>
      <c r="L1432" s="1">
        <f t="shared" si="67"/>
        <v>6.7571428571428571</v>
      </c>
      <c r="M1432">
        <v>5.7416518671165999</v>
      </c>
      <c r="N1432">
        <v>3.1318101093363202</v>
      </c>
      <c r="O1432">
        <v>0.80667836149572003</v>
      </c>
      <c r="P1432">
        <v>0.28787878787878701</v>
      </c>
      <c r="Q1432">
        <v>0.71126164000000003</v>
      </c>
      <c r="U1432">
        <v>4.0333918074786004</v>
      </c>
      <c r="V1432">
        <v>3.83641849729019</v>
      </c>
      <c r="X1432">
        <v>2.7124495506286599</v>
      </c>
    </row>
    <row r="1433" spans="1:24" x14ac:dyDescent="0.45">
      <c r="A1433">
        <v>1990</v>
      </c>
      <c r="B1433" t="s">
        <v>419</v>
      </c>
      <c r="C1433" t="s">
        <v>31</v>
      </c>
      <c r="D1433">
        <v>12</v>
      </c>
      <c r="E1433">
        <v>12</v>
      </c>
      <c r="F1433">
        <v>0</v>
      </c>
      <c r="G1433">
        <v>32</v>
      </c>
      <c r="H1433">
        <v>32</v>
      </c>
      <c r="I1433">
        <f t="shared" si="68"/>
        <v>24</v>
      </c>
      <c r="J1433" s="2">
        <f t="shared" si="69"/>
        <v>0.75</v>
      </c>
      <c r="K1433">
        <v>218.2</v>
      </c>
      <c r="L1433" s="1">
        <f t="shared" si="67"/>
        <v>6.8187499999999996</v>
      </c>
      <c r="M1433">
        <v>4.6920727341747002</v>
      </c>
      <c r="N1433">
        <v>4.8978653979542903</v>
      </c>
      <c r="O1433">
        <v>0.98780478614204303</v>
      </c>
      <c r="P1433">
        <v>0.24340175953079099</v>
      </c>
      <c r="Q1433">
        <v>0.74022346000000006</v>
      </c>
      <c r="U1433">
        <v>4.0746947428359297</v>
      </c>
      <c r="V1433">
        <v>4.9759817420975496</v>
      </c>
      <c r="X1433">
        <v>0.16892631351947701</v>
      </c>
    </row>
    <row r="1434" spans="1:24" x14ac:dyDescent="0.45">
      <c r="A1434">
        <v>1990</v>
      </c>
      <c r="B1434" t="s">
        <v>436</v>
      </c>
      <c r="C1434" t="s">
        <v>73</v>
      </c>
      <c r="D1434">
        <v>11</v>
      </c>
      <c r="E1434">
        <v>9</v>
      </c>
      <c r="F1434">
        <v>0</v>
      </c>
      <c r="G1434">
        <v>33</v>
      </c>
      <c r="H1434">
        <v>33</v>
      </c>
      <c r="I1434">
        <f t="shared" si="68"/>
        <v>20</v>
      </c>
      <c r="J1434" s="2">
        <f t="shared" si="69"/>
        <v>0.60606060606060608</v>
      </c>
      <c r="K1434">
        <v>223.2</v>
      </c>
      <c r="L1434" s="1">
        <f t="shared" si="67"/>
        <v>6.7636363636363637</v>
      </c>
      <c r="M1434">
        <v>6.5186287638354896</v>
      </c>
      <c r="N1434">
        <v>2.5350222970471301</v>
      </c>
      <c r="O1434">
        <v>0.84500743234904596</v>
      </c>
      <c r="P1434">
        <v>0.25457317073170699</v>
      </c>
      <c r="Q1434">
        <v>0.75022462000000001</v>
      </c>
      <c r="U1434">
        <v>3.1385990344393102</v>
      </c>
      <c r="V1434">
        <v>3.4387013871176699</v>
      </c>
      <c r="X1434">
        <v>4.0360455513000399</v>
      </c>
    </row>
    <row r="1435" spans="1:24" x14ac:dyDescent="0.45">
      <c r="A1435">
        <v>1990</v>
      </c>
      <c r="B1435" t="s">
        <v>466</v>
      </c>
      <c r="C1435" t="s">
        <v>95</v>
      </c>
      <c r="D1435">
        <v>13</v>
      </c>
      <c r="E1435">
        <v>9</v>
      </c>
      <c r="F1435">
        <v>0</v>
      </c>
      <c r="G1435">
        <v>29</v>
      </c>
      <c r="H1435">
        <v>29</v>
      </c>
      <c r="I1435">
        <f t="shared" si="68"/>
        <v>22</v>
      </c>
      <c r="J1435" s="2">
        <f t="shared" si="69"/>
        <v>0.75862068965517238</v>
      </c>
      <c r="K1435">
        <v>180</v>
      </c>
      <c r="L1435" s="1">
        <f t="shared" si="67"/>
        <v>6.2068965517241379</v>
      </c>
      <c r="M1435">
        <v>3.4</v>
      </c>
      <c r="N1435">
        <v>2.15</v>
      </c>
      <c r="O1435">
        <v>1.5</v>
      </c>
      <c r="P1435">
        <v>0.26797385620914999</v>
      </c>
      <c r="Q1435">
        <v>0.79292929000000001</v>
      </c>
      <c r="U1435">
        <v>4.0999999999999996</v>
      </c>
      <c r="V1435">
        <v>4.9860767947302902</v>
      </c>
      <c r="X1435">
        <v>0.11969830840826</v>
      </c>
    </row>
    <row r="1436" spans="1:24" x14ac:dyDescent="0.45">
      <c r="A1436">
        <v>1990</v>
      </c>
      <c r="B1436" t="s">
        <v>400</v>
      </c>
      <c r="C1436" t="s">
        <v>371</v>
      </c>
      <c r="D1436">
        <v>10</v>
      </c>
      <c r="E1436">
        <v>17</v>
      </c>
      <c r="F1436">
        <v>0</v>
      </c>
      <c r="G1436">
        <v>33</v>
      </c>
      <c r="H1436">
        <v>33</v>
      </c>
      <c r="I1436">
        <f t="shared" si="68"/>
        <v>27</v>
      </c>
      <c r="J1436" s="2">
        <f t="shared" si="69"/>
        <v>0.81818181818181823</v>
      </c>
      <c r="K1436">
        <v>223</v>
      </c>
      <c r="L1436" s="1">
        <f t="shared" si="67"/>
        <v>6.7575757575757578</v>
      </c>
      <c r="M1436">
        <v>7.8699546184485296</v>
      </c>
      <c r="N1436">
        <v>4.1973091298392102</v>
      </c>
      <c r="O1436">
        <v>0.52466364122990194</v>
      </c>
      <c r="P1436">
        <v>0.31911532385466002</v>
      </c>
      <c r="Q1436">
        <v>0.66710267999999995</v>
      </c>
      <c r="U1436">
        <v>4.39910283800456</v>
      </c>
      <c r="V1436">
        <v>3.2836353072975499</v>
      </c>
      <c r="X1436">
        <v>4.5621786117553702</v>
      </c>
    </row>
    <row r="1437" spans="1:24" x14ac:dyDescent="0.45">
      <c r="A1437">
        <v>1990</v>
      </c>
      <c r="B1437" t="s">
        <v>467</v>
      </c>
      <c r="C1437" t="s">
        <v>62</v>
      </c>
      <c r="D1437">
        <v>9</v>
      </c>
      <c r="E1437">
        <v>19</v>
      </c>
      <c r="F1437">
        <v>0</v>
      </c>
      <c r="G1437">
        <v>31</v>
      </c>
      <c r="H1437">
        <v>31</v>
      </c>
      <c r="I1437">
        <f t="shared" si="68"/>
        <v>28</v>
      </c>
      <c r="J1437" s="2">
        <f t="shared" si="69"/>
        <v>0.90322580645161288</v>
      </c>
      <c r="K1437">
        <v>208</v>
      </c>
      <c r="L1437" s="1">
        <f t="shared" si="67"/>
        <v>6.709677419354839</v>
      </c>
      <c r="M1437">
        <v>5.9711538461538396</v>
      </c>
      <c r="N1437">
        <v>3.375</v>
      </c>
      <c r="O1437">
        <v>0.77884615384615297</v>
      </c>
      <c r="P1437">
        <v>0.28749999999999998</v>
      </c>
      <c r="Q1437">
        <v>0.69518716999999997</v>
      </c>
      <c r="U1437">
        <v>4.1105769230769198</v>
      </c>
      <c r="V1437">
        <v>3.8323374784909698</v>
      </c>
      <c r="X1437">
        <v>2.9611012935638401</v>
      </c>
    </row>
    <row r="1438" spans="1:24" x14ac:dyDescent="0.45">
      <c r="A1438">
        <v>1990</v>
      </c>
      <c r="B1438" t="s">
        <v>439</v>
      </c>
      <c r="C1438" t="s">
        <v>128</v>
      </c>
      <c r="D1438">
        <v>9</v>
      </c>
      <c r="E1438">
        <v>11</v>
      </c>
      <c r="F1438">
        <v>0</v>
      </c>
      <c r="G1438">
        <v>24</v>
      </c>
      <c r="H1438">
        <v>24</v>
      </c>
      <c r="I1438">
        <f t="shared" si="68"/>
        <v>20</v>
      </c>
      <c r="J1438" s="2">
        <f t="shared" si="69"/>
        <v>0.83333333333333337</v>
      </c>
      <c r="K1438">
        <v>162.1</v>
      </c>
      <c r="L1438" s="1">
        <f t="shared" si="67"/>
        <v>6.7541666666666664</v>
      </c>
      <c r="M1438">
        <v>4.2135524934162296</v>
      </c>
      <c r="N1438">
        <v>1.9404518061785301</v>
      </c>
      <c r="O1438">
        <v>0.49897332158876501</v>
      </c>
      <c r="P1438">
        <v>0.27877697841726601</v>
      </c>
      <c r="Q1438">
        <v>0.68802521000000005</v>
      </c>
      <c r="U1438">
        <v>3.1601643700621702</v>
      </c>
      <c r="V1438">
        <v>3.31343250300533</v>
      </c>
      <c r="X1438">
        <v>3.18484210968017</v>
      </c>
    </row>
    <row r="1439" spans="1:24" x14ac:dyDescent="0.45">
      <c r="A1439">
        <v>1990</v>
      </c>
      <c r="B1439" t="s">
        <v>421</v>
      </c>
      <c r="C1439" t="s">
        <v>47</v>
      </c>
      <c r="D1439">
        <v>10</v>
      </c>
      <c r="E1439">
        <v>17</v>
      </c>
      <c r="F1439">
        <v>0</v>
      </c>
      <c r="G1439">
        <v>31</v>
      </c>
      <c r="H1439">
        <v>31</v>
      </c>
      <c r="I1439">
        <f t="shared" si="68"/>
        <v>27</v>
      </c>
      <c r="J1439" s="2">
        <f t="shared" si="69"/>
        <v>0.87096774193548387</v>
      </c>
      <c r="K1439">
        <v>203.1</v>
      </c>
      <c r="L1439" s="1">
        <f t="shared" si="67"/>
        <v>6.5516129032258066</v>
      </c>
      <c r="M1439">
        <v>4.4262292867577004</v>
      </c>
      <c r="N1439">
        <v>2.6114752791870401</v>
      </c>
      <c r="O1439">
        <v>0.44262292867577002</v>
      </c>
      <c r="P1439">
        <v>0.28613569321533899</v>
      </c>
      <c r="Q1439">
        <v>0.71984435999999996</v>
      </c>
      <c r="U1439">
        <v>3.5852457222737399</v>
      </c>
      <c r="V1439">
        <v>3.4525612798027998</v>
      </c>
      <c r="X1439">
        <v>3.3707489967346098</v>
      </c>
    </row>
    <row r="1440" spans="1:24" x14ac:dyDescent="0.45">
      <c r="A1440">
        <v>1990</v>
      </c>
      <c r="B1440" t="s">
        <v>401</v>
      </c>
      <c r="C1440" t="s">
        <v>233</v>
      </c>
      <c r="D1440">
        <v>10</v>
      </c>
      <c r="E1440">
        <v>11</v>
      </c>
      <c r="F1440">
        <v>0</v>
      </c>
      <c r="G1440">
        <v>32</v>
      </c>
      <c r="H1440">
        <v>32</v>
      </c>
      <c r="I1440">
        <f t="shared" si="68"/>
        <v>21</v>
      </c>
      <c r="J1440" s="2">
        <f t="shared" si="69"/>
        <v>0.65625</v>
      </c>
      <c r="K1440">
        <v>226</v>
      </c>
      <c r="L1440" s="1">
        <f t="shared" si="67"/>
        <v>7.0625</v>
      </c>
      <c r="M1440">
        <v>6.2123893805309702</v>
      </c>
      <c r="N1440">
        <v>1.95132743362831</v>
      </c>
      <c r="O1440">
        <v>0.63716814159292001</v>
      </c>
      <c r="P1440">
        <v>0.25697503671071897</v>
      </c>
      <c r="Q1440">
        <v>0.74239714000000001</v>
      </c>
      <c r="U1440">
        <v>2.9469026548672499</v>
      </c>
      <c r="V1440">
        <v>3.0782105213772901</v>
      </c>
      <c r="X1440">
        <v>4.6343226432800204</v>
      </c>
    </row>
    <row r="1441" spans="1:24" x14ac:dyDescent="0.45">
      <c r="A1441">
        <v>1990</v>
      </c>
      <c r="B1441" t="s">
        <v>378</v>
      </c>
      <c r="C1441" t="s">
        <v>33</v>
      </c>
      <c r="D1441">
        <v>20</v>
      </c>
      <c r="E1441">
        <v>6</v>
      </c>
      <c r="F1441">
        <v>0</v>
      </c>
      <c r="G1441">
        <v>33</v>
      </c>
      <c r="H1441">
        <v>33</v>
      </c>
      <c r="I1441">
        <f t="shared" si="68"/>
        <v>26</v>
      </c>
      <c r="J1441" s="2">
        <f t="shared" si="69"/>
        <v>0.78787878787878785</v>
      </c>
      <c r="K1441">
        <v>234.1</v>
      </c>
      <c r="L1441" s="1">
        <f t="shared" si="67"/>
        <v>7.0939393939393938</v>
      </c>
      <c r="M1441">
        <v>8.5647233609519606</v>
      </c>
      <c r="N1441">
        <v>2.5732576914070902</v>
      </c>
      <c r="O1441">
        <v>0.84495028673068595</v>
      </c>
      <c r="P1441">
        <v>0.26656151419558299</v>
      </c>
      <c r="Q1441">
        <v>0.74826990000000004</v>
      </c>
      <c r="U1441">
        <v>2.91891917234237</v>
      </c>
      <c r="V1441">
        <v>3.03447257855214</v>
      </c>
      <c r="X1441">
        <v>4.88382720947265</v>
      </c>
    </row>
    <row r="1442" spans="1:24" x14ac:dyDescent="0.45">
      <c r="A1442">
        <v>1990</v>
      </c>
      <c r="B1442" t="s">
        <v>440</v>
      </c>
      <c r="C1442" t="s">
        <v>371</v>
      </c>
      <c r="D1442">
        <v>12</v>
      </c>
      <c r="E1442">
        <v>11</v>
      </c>
      <c r="F1442">
        <v>0</v>
      </c>
      <c r="G1442">
        <v>29</v>
      </c>
      <c r="H1442">
        <v>29</v>
      </c>
      <c r="I1442">
        <f t="shared" si="68"/>
        <v>23</v>
      </c>
      <c r="J1442" s="2">
        <f t="shared" si="69"/>
        <v>0.7931034482758621</v>
      </c>
      <c r="K1442">
        <v>174.1</v>
      </c>
      <c r="L1442" s="1">
        <f t="shared" si="67"/>
        <v>6.0034482758620689</v>
      </c>
      <c r="M1442">
        <v>4.0267684074814101</v>
      </c>
      <c r="N1442">
        <v>3.7170169915212998</v>
      </c>
      <c r="O1442">
        <v>0.46462712394016298</v>
      </c>
      <c r="P1442">
        <v>0.26343154246100497</v>
      </c>
      <c r="Q1442">
        <v>0.71043164999999997</v>
      </c>
      <c r="U1442">
        <v>3.2523898675811398</v>
      </c>
      <c r="V1442">
        <v>3.8580121488173198</v>
      </c>
      <c r="X1442">
        <v>2.35328149795532</v>
      </c>
    </row>
    <row r="1443" spans="1:24" x14ac:dyDescent="0.45">
      <c r="A1443">
        <v>1990</v>
      </c>
      <c r="B1443" t="s">
        <v>380</v>
      </c>
      <c r="C1443" t="s">
        <v>37</v>
      </c>
      <c r="D1443">
        <v>14</v>
      </c>
      <c r="E1443">
        <v>9</v>
      </c>
      <c r="F1443">
        <v>0</v>
      </c>
      <c r="G1443">
        <v>33</v>
      </c>
      <c r="H1443">
        <v>33</v>
      </c>
      <c r="I1443">
        <f t="shared" si="68"/>
        <v>23</v>
      </c>
      <c r="J1443" s="2">
        <f t="shared" si="69"/>
        <v>0.69696969696969702</v>
      </c>
      <c r="K1443">
        <v>205</v>
      </c>
      <c r="L1443" s="1">
        <f t="shared" si="67"/>
        <v>6.2121212121212119</v>
      </c>
      <c r="M1443">
        <v>7.2439029782106701</v>
      </c>
      <c r="N1443">
        <v>3.3804880564983102</v>
      </c>
      <c r="O1443">
        <v>0.87804884584371701</v>
      </c>
      <c r="P1443">
        <v>0.28308207705192601</v>
      </c>
      <c r="Q1443">
        <v>0.73469388000000002</v>
      </c>
      <c r="U1443">
        <v>3.8195124794201698</v>
      </c>
      <c r="V1443">
        <v>3.6961039610833799</v>
      </c>
      <c r="X1443">
        <v>2.8600168228149401</v>
      </c>
    </row>
    <row r="1444" spans="1:24" x14ac:dyDescent="0.45">
      <c r="A1444">
        <v>1990</v>
      </c>
      <c r="B1444" t="s">
        <v>422</v>
      </c>
      <c r="C1444" t="s">
        <v>105</v>
      </c>
      <c r="D1444">
        <v>13</v>
      </c>
      <c r="E1444">
        <v>15</v>
      </c>
      <c r="F1444">
        <v>0</v>
      </c>
      <c r="G1444">
        <v>33</v>
      </c>
      <c r="H1444">
        <v>33</v>
      </c>
      <c r="I1444">
        <f t="shared" si="68"/>
        <v>28</v>
      </c>
      <c r="J1444" s="2">
        <f t="shared" si="69"/>
        <v>0.84848484848484851</v>
      </c>
      <c r="K1444">
        <v>199.1</v>
      </c>
      <c r="L1444" s="1">
        <f t="shared" si="67"/>
        <v>6.0333333333333332</v>
      </c>
      <c r="M1444">
        <v>3.2959869584800598</v>
      </c>
      <c r="N1444">
        <v>3.7926425275661</v>
      </c>
      <c r="O1444">
        <v>0.632107087927683</v>
      </c>
      <c r="P1444">
        <v>0.27616279069767402</v>
      </c>
      <c r="Q1444">
        <v>0.65585850999999995</v>
      </c>
      <c r="U1444">
        <v>4.65050214689653</v>
      </c>
      <c r="V1444">
        <v>4.2982657242106201</v>
      </c>
      <c r="X1444">
        <v>1.3097506761550901</v>
      </c>
    </row>
    <row r="1445" spans="1:24" x14ac:dyDescent="0.45">
      <c r="A1445">
        <v>1990</v>
      </c>
      <c r="B1445" t="s">
        <v>441</v>
      </c>
      <c r="C1445" t="s">
        <v>79</v>
      </c>
      <c r="D1445">
        <v>15</v>
      </c>
      <c r="E1445">
        <v>18</v>
      </c>
      <c r="F1445">
        <v>0</v>
      </c>
      <c r="G1445">
        <v>36</v>
      </c>
      <c r="H1445">
        <v>36</v>
      </c>
      <c r="I1445">
        <f t="shared" si="68"/>
        <v>33</v>
      </c>
      <c r="J1445" s="2">
        <f t="shared" si="69"/>
        <v>0.91666666666666663</v>
      </c>
      <c r="K1445">
        <v>249.2</v>
      </c>
      <c r="L1445" s="1">
        <f t="shared" si="67"/>
        <v>6.9222222222222216</v>
      </c>
      <c r="M1445">
        <v>5.83978661978123</v>
      </c>
      <c r="N1445">
        <v>3.4966623587578902</v>
      </c>
      <c r="O1445">
        <v>0.93724970440933297</v>
      </c>
      <c r="P1445">
        <v>0.262148337595907</v>
      </c>
      <c r="Q1445">
        <v>0.63844086</v>
      </c>
      <c r="U1445">
        <v>4.5060081942756396</v>
      </c>
      <c r="V1445">
        <v>4.1020240362867604</v>
      </c>
      <c r="X1445">
        <v>2.9040932655334402</v>
      </c>
    </row>
    <row r="1446" spans="1:24" x14ac:dyDescent="0.45">
      <c r="A1446">
        <v>1990</v>
      </c>
      <c r="B1446" t="s">
        <v>423</v>
      </c>
      <c r="C1446" t="s">
        <v>37</v>
      </c>
      <c r="D1446">
        <v>13</v>
      </c>
      <c r="E1446">
        <v>14</v>
      </c>
      <c r="F1446">
        <v>0</v>
      </c>
      <c r="G1446">
        <v>35</v>
      </c>
      <c r="H1446">
        <v>35</v>
      </c>
      <c r="I1446">
        <f t="shared" si="68"/>
        <v>27</v>
      </c>
      <c r="J1446" s="2">
        <f t="shared" si="69"/>
        <v>0.77142857142857146</v>
      </c>
      <c r="K1446">
        <v>197</v>
      </c>
      <c r="L1446" s="1">
        <f t="shared" si="67"/>
        <v>5.628571428571429</v>
      </c>
      <c r="M1446">
        <v>7.3553305189514502</v>
      </c>
      <c r="N1446">
        <v>3.9289343144709599</v>
      </c>
      <c r="O1446">
        <v>0.639593958169691</v>
      </c>
      <c r="P1446">
        <v>0.28596491228070098</v>
      </c>
      <c r="Q1446">
        <v>0.62754686000000004</v>
      </c>
      <c r="U1446">
        <v>4.6142135553670602</v>
      </c>
      <c r="V1446">
        <v>3.4377406900718901</v>
      </c>
      <c r="X1446">
        <v>3.3711071014404199</v>
      </c>
    </row>
    <row r="1447" spans="1:24" x14ac:dyDescent="0.45">
      <c r="A1447">
        <v>1990</v>
      </c>
      <c r="B1447" t="s">
        <v>347</v>
      </c>
      <c r="C1447" t="s">
        <v>49</v>
      </c>
      <c r="D1447">
        <v>11</v>
      </c>
      <c r="E1447">
        <v>10</v>
      </c>
      <c r="F1447">
        <v>0</v>
      </c>
      <c r="G1447">
        <v>32</v>
      </c>
      <c r="H1447">
        <v>32</v>
      </c>
      <c r="I1447">
        <f t="shared" si="68"/>
        <v>21</v>
      </c>
      <c r="J1447" s="2">
        <f t="shared" si="69"/>
        <v>0.65625</v>
      </c>
      <c r="K1447">
        <v>196.2</v>
      </c>
      <c r="L1447" s="1">
        <f t="shared" si="67"/>
        <v>6.1312499999999996</v>
      </c>
      <c r="M1447">
        <v>6.2237296183608199</v>
      </c>
      <c r="N1447">
        <v>3.0661020913983399</v>
      </c>
      <c r="O1447">
        <v>0.96101707342336196</v>
      </c>
      <c r="P1447">
        <v>0.27529021558872302</v>
      </c>
      <c r="Q1447">
        <v>0.73490814000000004</v>
      </c>
      <c r="U1447">
        <v>3.6152547047831201</v>
      </c>
      <c r="V1447">
        <v>3.89643475088161</v>
      </c>
      <c r="X1447">
        <v>1.67234230041503</v>
      </c>
    </row>
    <row r="1448" spans="1:24" x14ac:dyDescent="0.45">
      <c r="A1448">
        <v>1990</v>
      </c>
      <c r="B1448" t="s">
        <v>468</v>
      </c>
      <c r="C1448" t="s">
        <v>73</v>
      </c>
      <c r="D1448">
        <v>11</v>
      </c>
      <c r="E1448">
        <v>15</v>
      </c>
      <c r="F1448">
        <v>0</v>
      </c>
      <c r="G1448">
        <v>32</v>
      </c>
      <c r="H1448">
        <v>32</v>
      </c>
      <c r="I1448">
        <f t="shared" si="68"/>
        <v>26</v>
      </c>
      <c r="J1448" s="2">
        <f t="shared" si="69"/>
        <v>0.8125</v>
      </c>
      <c r="K1448">
        <v>187.2</v>
      </c>
      <c r="L1448" s="1">
        <f t="shared" si="67"/>
        <v>5.85</v>
      </c>
      <c r="M1448">
        <v>4.1243341489603704</v>
      </c>
      <c r="N1448">
        <v>2.9733571771574701</v>
      </c>
      <c r="O1448">
        <v>1.3428064671033699</v>
      </c>
      <c r="P1448">
        <v>0.29256965944272401</v>
      </c>
      <c r="Q1448">
        <v>0.70840197999999999</v>
      </c>
      <c r="U1448">
        <v>4.5079931395613304</v>
      </c>
      <c r="V1448">
        <v>4.8704660914327</v>
      </c>
      <c r="X1448">
        <v>0.34310758113861001</v>
      </c>
    </row>
    <row r="1449" spans="1:24" x14ac:dyDescent="0.45">
      <c r="A1449">
        <v>1990</v>
      </c>
      <c r="B1449" t="s">
        <v>469</v>
      </c>
      <c r="C1449" t="s">
        <v>27</v>
      </c>
      <c r="D1449">
        <v>14</v>
      </c>
      <c r="E1449">
        <v>6</v>
      </c>
      <c r="F1449">
        <v>0</v>
      </c>
      <c r="G1449">
        <v>27</v>
      </c>
      <c r="H1449">
        <v>27</v>
      </c>
      <c r="I1449">
        <f t="shared" si="68"/>
        <v>20</v>
      </c>
      <c r="J1449" s="2">
        <f t="shared" si="69"/>
        <v>0.7407407407407407</v>
      </c>
      <c r="K1449">
        <v>175</v>
      </c>
      <c r="L1449" s="1">
        <f t="shared" si="67"/>
        <v>6.4814814814814818</v>
      </c>
      <c r="M1449">
        <v>3.6000000392368801</v>
      </c>
      <c r="N1449">
        <v>2.4685714554767202</v>
      </c>
      <c r="O1449">
        <v>0.36000000392368797</v>
      </c>
      <c r="P1449">
        <v>0.299674267100977</v>
      </c>
      <c r="Q1449">
        <v>0.71853741000000004</v>
      </c>
      <c r="U1449">
        <v>3.2400000353131899</v>
      </c>
      <c r="V1449">
        <v>3.45401330970452</v>
      </c>
      <c r="X1449">
        <v>3.1289771199226299</v>
      </c>
    </row>
    <row r="1450" spans="1:24" x14ac:dyDescent="0.45">
      <c r="A1450">
        <v>1990</v>
      </c>
      <c r="B1450" t="s">
        <v>455</v>
      </c>
      <c r="C1450" t="s">
        <v>31</v>
      </c>
      <c r="D1450">
        <v>13</v>
      </c>
      <c r="E1450">
        <v>9</v>
      </c>
      <c r="F1450">
        <v>0</v>
      </c>
      <c r="G1450">
        <v>30</v>
      </c>
      <c r="H1450">
        <v>30</v>
      </c>
      <c r="I1450">
        <f t="shared" si="68"/>
        <v>22</v>
      </c>
      <c r="J1450" s="2">
        <f t="shared" si="69"/>
        <v>0.73333333333333328</v>
      </c>
      <c r="K1450">
        <v>204</v>
      </c>
      <c r="L1450" s="1">
        <f t="shared" si="67"/>
        <v>6.8</v>
      </c>
      <c r="M1450">
        <v>10.235294117646999</v>
      </c>
      <c r="N1450">
        <v>3.2647058823529398</v>
      </c>
      <c r="O1450">
        <v>0.79411764705882304</v>
      </c>
      <c r="P1450">
        <v>0.24435318275154</v>
      </c>
      <c r="Q1450">
        <v>0.68464729999999996</v>
      </c>
      <c r="U1450">
        <v>3.4411764705882302</v>
      </c>
      <c r="V1450">
        <v>2.8720245071485899</v>
      </c>
      <c r="X1450">
        <v>5.1814332008361799</v>
      </c>
    </row>
    <row r="1451" spans="1:24" x14ac:dyDescent="0.45">
      <c r="A1451">
        <v>1990</v>
      </c>
      <c r="B1451" t="s">
        <v>424</v>
      </c>
      <c r="C1451" t="s">
        <v>105</v>
      </c>
      <c r="D1451">
        <v>17</v>
      </c>
      <c r="E1451">
        <v>11</v>
      </c>
      <c r="F1451">
        <v>0</v>
      </c>
      <c r="G1451">
        <v>34</v>
      </c>
      <c r="H1451">
        <v>34</v>
      </c>
      <c r="I1451">
        <f t="shared" si="68"/>
        <v>28</v>
      </c>
      <c r="J1451" s="2">
        <f t="shared" si="69"/>
        <v>0.82352941176470584</v>
      </c>
      <c r="K1451">
        <v>206.1</v>
      </c>
      <c r="L1451" s="1">
        <f t="shared" si="67"/>
        <v>6.0617647058823527</v>
      </c>
      <c r="M1451">
        <v>5.5831992581121703</v>
      </c>
      <c r="N1451">
        <v>2.8788371174640899</v>
      </c>
      <c r="O1451">
        <v>1.1777060935080299</v>
      </c>
      <c r="P1451">
        <v>0.26969696969696899</v>
      </c>
      <c r="Q1451">
        <v>0.74198987999999999</v>
      </c>
      <c r="U1451">
        <v>3.8820682341561201</v>
      </c>
      <c r="V1451">
        <v>4.2864897927547796</v>
      </c>
      <c r="X1451">
        <v>1.3835313320159901</v>
      </c>
    </row>
    <row r="1452" spans="1:24" x14ac:dyDescent="0.45">
      <c r="A1452">
        <v>1990</v>
      </c>
      <c r="B1452" t="s">
        <v>470</v>
      </c>
      <c r="C1452" t="s">
        <v>49</v>
      </c>
      <c r="D1452">
        <v>9</v>
      </c>
      <c r="E1452">
        <v>13</v>
      </c>
      <c r="F1452">
        <v>0</v>
      </c>
      <c r="G1452">
        <v>32</v>
      </c>
      <c r="H1452">
        <v>32</v>
      </c>
      <c r="I1452">
        <f t="shared" si="68"/>
        <v>22</v>
      </c>
      <c r="J1452" s="2">
        <f t="shared" si="69"/>
        <v>0.6875</v>
      </c>
      <c r="K1452">
        <v>205.2</v>
      </c>
      <c r="L1452" s="1">
        <f t="shared" si="67"/>
        <v>6.4124999999999996</v>
      </c>
      <c r="M1452">
        <v>5.2949751650249004</v>
      </c>
      <c r="N1452">
        <v>2.8881682718317601</v>
      </c>
      <c r="O1452">
        <v>1.1815233839311701</v>
      </c>
      <c r="P1452">
        <v>0.25457317073170699</v>
      </c>
      <c r="Q1452">
        <v>0.71236558999999999</v>
      </c>
      <c r="U1452">
        <v>3.8071309037782299</v>
      </c>
      <c r="V1452">
        <v>4.3155922227906398</v>
      </c>
      <c r="X1452">
        <v>0.73422282934188798</v>
      </c>
    </row>
    <row r="1453" spans="1:24" x14ac:dyDescent="0.45">
      <c r="A1453">
        <v>1990</v>
      </c>
      <c r="B1453" t="s">
        <v>457</v>
      </c>
      <c r="C1453" t="s">
        <v>27</v>
      </c>
      <c r="D1453">
        <v>12</v>
      </c>
      <c r="E1453">
        <v>9</v>
      </c>
      <c r="F1453">
        <v>0</v>
      </c>
      <c r="G1453">
        <v>31</v>
      </c>
      <c r="H1453">
        <v>31</v>
      </c>
      <c r="I1453">
        <f t="shared" si="68"/>
        <v>21</v>
      </c>
      <c r="J1453" s="2">
        <f t="shared" si="69"/>
        <v>0.67741935483870963</v>
      </c>
      <c r="K1453">
        <v>213.1</v>
      </c>
      <c r="L1453" s="1">
        <f t="shared" si="67"/>
        <v>6.8741935483870966</v>
      </c>
      <c r="M1453">
        <v>5.4000003218651003</v>
      </c>
      <c r="N1453">
        <v>2.0671876232139801</v>
      </c>
      <c r="O1453">
        <v>0.63281253771856605</v>
      </c>
      <c r="P1453">
        <v>0.272865853658536</v>
      </c>
      <c r="Q1453">
        <v>0.76</v>
      </c>
      <c r="U1453">
        <v>2.48906264835969</v>
      </c>
      <c r="V1453">
        <v>3.25361154349521</v>
      </c>
      <c r="X1453">
        <v>3.9650504589080802</v>
      </c>
    </row>
    <row r="1454" spans="1:24" x14ac:dyDescent="0.45">
      <c r="A1454">
        <v>1990</v>
      </c>
      <c r="B1454" t="s">
        <v>425</v>
      </c>
      <c r="C1454" t="s">
        <v>105</v>
      </c>
      <c r="D1454">
        <v>22</v>
      </c>
      <c r="E1454">
        <v>11</v>
      </c>
      <c r="F1454">
        <v>0</v>
      </c>
      <c r="G1454">
        <v>36</v>
      </c>
      <c r="H1454">
        <v>36</v>
      </c>
      <c r="I1454">
        <f t="shared" si="68"/>
        <v>33</v>
      </c>
      <c r="J1454" s="2">
        <f t="shared" si="69"/>
        <v>0.91666666666666663</v>
      </c>
      <c r="K1454">
        <v>267</v>
      </c>
      <c r="L1454" s="1">
        <f t="shared" si="67"/>
        <v>7.416666666666667</v>
      </c>
      <c r="M1454">
        <v>5.59550561797752</v>
      </c>
      <c r="N1454">
        <v>2.79775280898876</v>
      </c>
      <c r="O1454">
        <v>0.53932584269662898</v>
      </c>
      <c r="P1454">
        <v>0.256723716381418</v>
      </c>
      <c r="Q1454">
        <v>0.78875170999999999</v>
      </c>
      <c r="U1454">
        <v>2.5617977528089799</v>
      </c>
      <c r="V1454">
        <v>3.3326435862408998</v>
      </c>
      <c r="X1454">
        <v>4.8527059555053702</v>
      </c>
    </row>
    <row r="1455" spans="1:24" x14ac:dyDescent="0.45">
      <c r="A1455">
        <v>1990</v>
      </c>
      <c r="B1455" t="s">
        <v>471</v>
      </c>
      <c r="C1455" t="s">
        <v>44</v>
      </c>
      <c r="D1455">
        <v>18</v>
      </c>
      <c r="E1455">
        <v>6</v>
      </c>
      <c r="F1455">
        <v>0</v>
      </c>
      <c r="G1455">
        <v>33</v>
      </c>
      <c r="H1455">
        <v>33</v>
      </c>
      <c r="I1455">
        <f t="shared" si="68"/>
        <v>24</v>
      </c>
      <c r="J1455" s="2">
        <f t="shared" si="69"/>
        <v>0.72727272727272729</v>
      </c>
      <c r="K1455">
        <v>208.2</v>
      </c>
      <c r="L1455" s="1">
        <f t="shared" si="67"/>
        <v>6.3090909090909086</v>
      </c>
      <c r="M1455">
        <v>5.39137367050186</v>
      </c>
      <c r="N1455">
        <v>2.7603833192969498</v>
      </c>
      <c r="O1455">
        <v>0.47444088300416398</v>
      </c>
      <c r="P1455">
        <v>0.25806451612903197</v>
      </c>
      <c r="Q1455">
        <v>0.75757576000000004</v>
      </c>
      <c r="U1455">
        <v>2.93290727675301</v>
      </c>
      <c r="V1455">
        <v>3.3594172143815899</v>
      </c>
      <c r="X1455">
        <v>4.2644910812377903</v>
      </c>
    </row>
    <row r="1456" spans="1:24" x14ac:dyDescent="0.45">
      <c r="A1456">
        <v>1990</v>
      </c>
      <c r="B1456" t="s">
        <v>428</v>
      </c>
      <c r="C1456" t="s">
        <v>79</v>
      </c>
      <c r="D1456">
        <v>9</v>
      </c>
      <c r="E1456">
        <v>8</v>
      </c>
      <c r="F1456">
        <v>0</v>
      </c>
      <c r="G1456">
        <v>29</v>
      </c>
      <c r="H1456">
        <v>29</v>
      </c>
      <c r="I1456">
        <f t="shared" si="68"/>
        <v>17</v>
      </c>
      <c r="J1456" s="2">
        <f t="shared" si="69"/>
        <v>0.58620689655172409</v>
      </c>
      <c r="K1456">
        <v>165.2</v>
      </c>
      <c r="L1456" s="1">
        <f t="shared" si="67"/>
        <v>5.6965517241379304</v>
      </c>
      <c r="M1456">
        <v>5.7585511310492601</v>
      </c>
      <c r="N1456">
        <v>3.0965793817906402</v>
      </c>
      <c r="O1456">
        <v>1.30382289759605</v>
      </c>
      <c r="P1456">
        <v>0.29434697855750402</v>
      </c>
      <c r="Q1456">
        <v>0.69767442000000002</v>
      </c>
      <c r="U1456">
        <v>5.2152915903842301</v>
      </c>
      <c r="V1456">
        <v>4.5889830669100897</v>
      </c>
      <c r="X1456">
        <v>1.03720486164093</v>
      </c>
    </row>
    <row r="1457" spans="1:24" x14ac:dyDescent="0.45">
      <c r="A1457">
        <v>1990</v>
      </c>
      <c r="B1457" t="s">
        <v>387</v>
      </c>
      <c r="C1457" t="s">
        <v>33</v>
      </c>
      <c r="D1457">
        <v>13</v>
      </c>
      <c r="E1457">
        <v>13</v>
      </c>
      <c r="F1457">
        <v>0</v>
      </c>
      <c r="G1457">
        <v>33</v>
      </c>
      <c r="H1457">
        <v>33</v>
      </c>
      <c r="I1457">
        <f t="shared" si="68"/>
        <v>26</v>
      </c>
      <c r="J1457" s="2">
        <f t="shared" si="69"/>
        <v>0.78787878787878785</v>
      </c>
      <c r="K1457">
        <v>204</v>
      </c>
      <c r="L1457" s="1">
        <f t="shared" si="67"/>
        <v>6.1818181818181817</v>
      </c>
      <c r="M1457">
        <v>5.0735297912545096</v>
      </c>
      <c r="N1457">
        <v>3.39705907762258</v>
      </c>
      <c r="O1457">
        <v>0.83823535681596295</v>
      </c>
      <c r="P1457">
        <v>0.29608127721335198</v>
      </c>
      <c r="Q1457">
        <v>0.68763715999999997</v>
      </c>
      <c r="U1457">
        <v>4.5882356373084301</v>
      </c>
      <c r="V1457">
        <v>4.0239853823932101</v>
      </c>
      <c r="X1457">
        <v>1.73379325866699</v>
      </c>
    </row>
    <row r="1458" spans="1:24" x14ac:dyDescent="0.45">
      <c r="A1458">
        <v>1990</v>
      </c>
      <c r="B1458" t="s">
        <v>429</v>
      </c>
      <c r="C1458" t="s">
        <v>58</v>
      </c>
      <c r="D1458">
        <v>20</v>
      </c>
      <c r="E1458">
        <v>12</v>
      </c>
      <c r="F1458">
        <v>0</v>
      </c>
      <c r="G1458">
        <v>35</v>
      </c>
      <c r="H1458">
        <v>35</v>
      </c>
      <c r="I1458">
        <f t="shared" si="68"/>
        <v>32</v>
      </c>
      <c r="J1458" s="2">
        <f t="shared" si="69"/>
        <v>0.91428571428571426</v>
      </c>
      <c r="K1458">
        <v>249.2</v>
      </c>
      <c r="L1458" s="1">
        <f t="shared" si="67"/>
        <v>7.12</v>
      </c>
      <c r="M1458">
        <v>6.5607479308653298</v>
      </c>
      <c r="N1458">
        <v>2.1628839332523002</v>
      </c>
      <c r="O1458">
        <v>0.54072098331307705</v>
      </c>
      <c r="P1458">
        <v>0.28005284015852</v>
      </c>
      <c r="Q1458">
        <v>0.76865671999999996</v>
      </c>
      <c r="U1458">
        <v>2.66755685101118</v>
      </c>
      <c r="V1458">
        <v>2.8763898074437901</v>
      </c>
      <c r="X1458">
        <v>5.7865242958068803</v>
      </c>
    </row>
    <row r="1459" spans="1:24" x14ac:dyDescent="0.45">
      <c r="A1459">
        <v>1990</v>
      </c>
      <c r="B1459" t="s">
        <v>459</v>
      </c>
      <c r="C1459" t="s">
        <v>105</v>
      </c>
      <c r="D1459">
        <v>27</v>
      </c>
      <c r="E1459">
        <v>6</v>
      </c>
      <c r="F1459">
        <v>0</v>
      </c>
      <c r="G1459">
        <v>35</v>
      </c>
      <c r="H1459">
        <v>35</v>
      </c>
      <c r="I1459">
        <f t="shared" si="68"/>
        <v>33</v>
      </c>
      <c r="J1459" s="2">
        <f t="shared" si="69"/>
        <v>0.94285714285714284</v>
      </c>
      <c r="K1459">
        <v>238</v>
      </c>
      <c r="L1459" s="1">
        <f t="shared" si="67"/>
        <v>6.8</v>
      </c>
      <c r="M1459">
        <v>4.8025210084033603</v>
      </c>
      <c r="N1459">
        <v>2.9117647058823501</v>
      </c>
      <c r="O1459">
        <v>0.98319327731092399</v>
      </c>
      <c r="P1459">
        <v>0.25268817204300997</v>
      </c>
      <c r="Q1459">
        <v>0.79352851000000002</v>
      </c>
      <c r="U1459">
        <v>2.9495798319327702</v>
      </c>
      <c r="V1459">
        <v>4.1948536388012503</v>
      </c>
      <c r="X1459">
        <v>1.84814023971557</v>
      </c>
    </row>
    <row r="1460" spans="1:24" x14ac:dyDescent="0.45">
      <c r="A1460">
        <v>1990</v>
      </c>
      <c r="B1460" t="s">
        <v>472</v>
      </c>
      <c r="C1460" t="s">
        <v>73</v>
      </c>
      <c r="D1460">
        <v>14</v>
      </c>
      <c r="E1460">
        <v>9</v>
      </c>
      <c r="F1460">
        <v>0</v>
      </c>
      <c r="G1460">
        <v>32</v>
      </c>
      <c r="H1460">
        <v>32</v>
      </c>
      <c r="I1460">
        <f t="shared" si="68"/>
        <v>23</v>
      </c>
      <c r="J1460" s="2">
        <f t="shared" si="69"/>
        <v>0.71875</v>
      </c>
      <c r="K1460">
        <v>228.2</v>
      </c>
      <c r="L1460" s="1">
        <f t="shared" si="67"/>
        <v>7.1312499999999996</v>
      </c>
      <c r="M1460">
        <v>4.9985424964189598</v>
      </c>
      <c r="N1460">
        <v>1.84985430969835</v>
      </c>
      <c r="O1460">
        <v>0.511661830342099</v>
      </c>
      <c r="P1460">
        <v>0.27671232876712298</v>
      </c>
      <c r="Q1460">
        <v>0.77614379</v>
      </c>
      <c r="U1460">
        <v>2.5976677540445001</v>
      </c>
      <c r="V1460">
        <v>3.0663165211421202</v>
      </c>
      <c r="X1460">
        <v>5.2001633644104004</v>
      </c>
    </row>
    <row r="1461" spans="1:24" x14ac:dyDescent="0.45">
      <c r="A1461">
        <v>1990</v>
      </c>
      <c r="B1461" t="s">
        <v>332</v>
      </c>
      <c r="C1461" t="s">
        <v>31</v>
      </c>
      <c r="D1461">
        <v>17</v>
      </c>
      <c r="E1461">
        <v>10</v>
      </c>
      <c r="F1461">
        <v>0</v>
      </c>
      <c r="G1461">
        <v>32</v>
      </c>
      <c r="H1461">
        <v>32</v>
      </c>
      <c r="I1461">
        <f t="shared" si="68"/>
        <v>27</v>
      </c>
      <c r="J1461" s="2">
        <f t="shared" si="69"/>
        <v>0.84375</v>
      </c>
      <c r="K1461">
        <v>217.1</v>
      </c>
      <c r="L1461" s="1">
        <f t="shared" si="67"/>
        <v>6.7843749999999998</v>
      </c>
      <c r="M1461">
        <v>8.9447848574031106</v>
      </c>
      <c r="N1461">
        <v>4.3895703466885596</v>
      </c>
      <c r="O1461">
        <v>0.49693249207794998</v>
      </c>
      <c r="P1461">
        <v>0.30769230769230699</v>
      </c>
      <c r="Q1461">
        <v>0.72268326000000005</v>
      </c>
      <c r="U1461">
        <v>3.4371164035391502</v>
      </c>
      <c r="V1461">
        <v>3.0567652629914899</v>
      </c>
      <c r="X1461">
        <v>4.9933209419250399</v>
      </c>
    </row>
    <row r="1462" spans="1:24" x14ac:dyDescent="0.45">
      <c r="A1462">
        <v>1990</v>
      </c>
      <c r="B1462" t="s">
        <v>473</v>
      </c>
      <c r="C1462" t="s">
        <v>121</v>
      </c>
      <c r="D1462">
        <v>8</v>
      </c>
      <c r="E1462">
        <v>18</v>
      </c>
      <c r="F1462">
        <v>0</v>
      </c>
      <c r="G1462">
        <v>33</v>
      </c>
      <c r="H1462">
        <v>33</v>
      </c>
      <c r="I1462">
        <f t="shared" si="68"/>
        <v>26</v>
      </c>
      <c r="J1462" s="2">
        <f t="shared" si="69"/>
        <v>0.78787878787878785</v>
      </c>
      <c r="K1462">
        <v>224.1</v>
      </c>
      <c r="L1462" s="1">
        <f t="shared" si="67"/>
        <v>6.790909090909091</v>
      </c>
      <c r="M1462">
        <v>7.0208025365957498</v>
      </c>
      <c r="N1462">
        <v>4.2526003935951397</v>
      </c>
      <c r="O1462">
        <v>0.56166420292765995</v>
      </c>
      <c r="P1462">
        <v>0.27675840978593202</v>
      </c>
      <c r="Q1462">
        <v>0.70633263999999996</v>
      </c>
      <c r="U1462">
        <v>3.4903418324790301</v>
      </c>
      <c r="V1462">
        <v>3.5571846208560598</v>
      </c>
      <c r="X1462">
        <v>3.95162773132324</v>
      </c>
    </row>
    <row r="1463" spans="1:24" x14ac:dyDescent="0.45">
      <c r="A1463">
        <v>1989</v>
      </c>
      <c r="B1463" t="s">
        <v>389</v>
      </c>
      <c r="C1463" t="s">
        <v>88</v>
      </c>
      <c r="D1463">
        <v>13</v>
      </c>
      <c r="E1463">
        <v>6</v>
      </c>
      <c r="F1463">
        <v>0</v>
      </c>
      <c r="G1463">
        <v>28</v>
      </c>
      <c r="H1463">
        <v>28</v>
      </c>
      <c r="I1463">
        <f t="shared" si="68"/>
        <v>19</v>
      </c>
      <c r="J1463" s="2">
        <f t="shared" si="69"/>
        <v>0.6785714285714286</v>
      </c>
      <c r="K1463">
        <v>184.1</v>
      </c>
      <c r="L1463" s="1">
        <f t="shared" si="67"/>
        <v>6.5750000000000002</v>
      </c>
      <c r="M1463">
        <v>6.2983721659835998</v>
      </c>
      <c r="N1463">
        <v>2.4900541121330502</v>
      </c>
      <c r="O1463">
        <v>0.78119344694370296</v>
      </c>
      <c r="P1463">
        <v>0.278481012658227</v>
      </c>
      <c r="Q1463">
        <v>0.75528700999999998</v>
      </c>
      <c r="U1463">
        <v>3.3688967399447201</v>
      </c>
      <c r="V1463">
        <v>3.32141097970612</v>
      </c>
      <c r="X1463">
        <v>3.2622172832489</v>
      </c>
    </row>
    <row r="1464" spans="1:24" x14ac:dyDescent="0.45">
      <c r="A1464">
        <v>1989</v>
      </c>
      <c r="B1464" t="s">
        <v>143</v>
      </c>
      <c r="C1464" t="s">
        <v>128</v>
      </c>
      <c r="D1464">
        <v>14</v>
      </c>
      <c r="E1464">
        <v>8</v>
      </c>
      <c r="F1464">
        <v>0</v>
      </c>
      <c r="G1464">
        <v>29</v>
      </c>
      <c r="H1464">
        <v>29</v>
      </c>
      <c r="I1464">
        <f t="shared" si="68"/>
        <v>22</v>
      </c>
      <c r="J1464" s="2">
        <f t="shared" si="69"/>
        <v>0.75862068965517238</v>
      </c>
      <c r="K1464">
        <v>186</v>
      </c>
      <c r="L1464" s="1">
        <f t="shared" si="67"/>
        <v>6.4137931034482758</v>
      </c>
      <c r="M1464">
        <v>4.3548390669331702</v>
      </c>
      <c r="N1464">
        <v>1.93548402974807</v>
      </c>
      <c r="O1464">
        <v>0.96774201487403899</v>
      </c>
      <c r="P1464">
        <v>0.24755700325732899</v>
      </c>
      <c r="Q1464">
        <v>0.67741934999999998</v>
      </c>
      <c r="U1464">
        <v>3.67741965652134</v>
      </c>
      <c r="V1464">
        <v>3.87016763953973</v>
      </c>
      <c r="X1464">
        <v>1.98941898345947</v>
      </c>
    </row>
    <row r="1465" spans="1:24" x14ac:dyDescent="0.45">
      <c r="A1465">
        <v>1989</v>
      </c>
      <c r="B1465" t="s">
        <v>26</v>
      </c>
      <c r="C1465" t="s">
        <v>29</v>
      </c>
      <c r="D1465">
        <v>19</v>
      </c>
      <c r="E1465">
        <v>12</v>
      </c>
      <c r="F1465">
        <v>0</v>
      </c>
      <c r="G1465">
        <v>35</v>
      </c>
      <c r="H1465">
        <v>35</v>
      </c>
      <c r="I1465">
        <f t="shared" si="68"/>
        <v>31</v>
      </c>
      <c r="J1465" s="2">
        <f t="shared" si="69"/>
        <v>0.88571428571428568</v>
      </c>
      <c r="K1465">
        <v>238.1</v>
      </c>
      <c r="L1465" s="1">
        <f t="shared" si="67"/>
        <v>6.8028571428571425</v>
      </c>
      <c r="M1465">
        <v>5.0979022066962401</v>
      </c>
      <c r="N1465">
        <v>3.0965035625858599</v>
      </c>
      <c r="O1465">
        <v>0.49090910138556398</v>
      </c>
      <c r="P1465">
        <v>0.27284595300261</v>
      </c>
      <c r="Q1465">
        <v>0.75394106000000005</v>
      </c>
      <c r="U1465">
        <v>2.9454546083133799</v>
      </c>
      <c r="V1465">
        <v>3.4465567654731801</v>
      </c>
      <c r="X1465">
        <v>3.7037725448608398</v>
      </c>
    </row>
    <row r="1466" spans="1:24" x14ac:dyDescent="0.45">
      <c r="A1466">
        <v>1989</v>
      </c>
      <c r="B1466" t="s">
        <v>144</v>
      </c>
      <c r="C1466" t="s">
        <v>128</v>
      </c>
      <c r="D1466">
        <v>12</v>
      </c>
      <c r="E1466">
        <v>11</v>
      </c>
      <c r="F1466">
        <v>0</v>
      </c>
      <c r="G1466">
        <v>29</v>
      </c>
      <c r="H1466">
        <v>29</v>
      </c>
      <c r="I1466">
        <f t="shared" si="68"/>
        <v>23</v>
      </c>
      <c r="J1466" s="2">
        <f t="shared" si="69"/>
        <v>0.7931034482758621</v>
      </c>
      <c r="K1466">
        <v>208</v>
      </c>
      <c r="L1466" s="1">
        <f t="shared" si="67"/>
        <v>7.1724137931034484</v>
      </c>
      <c r="M1466">
        <v>7.2692313024983903</v>
      </c>
      <c r="N1466">
        <v>3.1153848439278802</v>
      </c>
      <c r="O1466">
        <v>0.64903850915164196</v>
      </c>
      <c r="P1466">
        <v>0.24576271186440601</v>
      </c>
      <c r="Q1466">
        <v>0.72769952999999998</v>
      </c>
      <c r="U1466">
        <v>2.9423079081541101</v>
      </c>
      <c r="V1466">
        <v>3.1520637724526499</v>
      </c>
      <c r="X1466">
        <v>4.0475873947143501</v>
      </c>
    </row>
    <row r="1467" spans="1:24" x14ac:dyDescent="0.45">
      <c r="A1467">
        <v>1989</v>
      </c>
      <c r="B1467" t="s">
        <v>263</v>
      </c>
      <c r="C1467" t="s">
        <v>371</v>
      </c>
      <c r="D1467">
        <v>16</v>
      </c>
      <c r="E1467">
        <v>9</v>
      </c>
      <c r="F1467">
        <v>0</v>
      </c>
      <c r="G1467">
        <v>29</v>
      </c>
      <c r="H1467">
        <v>29</v>
      </c>
      <c r="I1467">
        <f t="shared" si="68"/>
        <v>25</v>
      </c>
      <c r="J1467" s="2">
        <f t="shared" si="69"/>
        <v>0.86206896551724133</v>
      </c>
      <c r="K1467">
        <v>199.2</v>
      </c>
      <c r="L1467" s="1">
        <f t="shared" si="67"/>
        <v>6.8689655172413788</v>
      </c>
      <c r="M1467">
        <v>7.0317198908030996</v>
      </c>
      <c r="N1467">
        <v>3.6961604554221399</v>
      </c>
      <c r="O1467">
        <v>0.58597665756692496</v>
      </c>
      <c r="P1467">
        <v>0.27526132404181097</v>
      </c>
      <c r="Q1467">
        <v>0.80658783999999994</v>
      </c>
      <c r="U1467">
        <v>2.5692822677934402</v>
      </c>
      <c r="V1467">
        <v>3.3085505445240102</v>
      </c>
      <c r="X1467">
        <v>3.7929496765136701</v>
      </c>
    </row>
    <row r="1468" spans="1:24" x14ac:dyDescent="0.45">
      <c r="A1468">
        <v>1989</v>
      </c>
      <c r="B1468" t="s">
        <v>250</v>
      </c>
      <c r="C1468" t="s">
        <v>31</v>
      </c>
      <c r="D1468">
        <v>12</v>
      </c>
      <c r="E1468">
        <v>9</v>
      </c>
      <c r="F1468">
        <v>0</v>
      </c>
      <c r="G1468">
        <v>28</v>
      </c>
      <c r="H1468">
        <v>28</v>
      </c>
      <c r="I1468">
        <f t="shared" si="68"/>
        <v>21</v>
      </c>
      <c r="J1468" s="2">
        <f t="shared" si="69"/>
        <v>0.75</v>
      </c>
      <c r="K1468">
        <v>191</v>
      </c>
      <c r="L1468" s="1">
        <f t="shared" si="67"/>
        <v>6.8214285714285712</v>
      </c>
      <c r="M1468">
        <v>4.90052395170712</v>
      </c>
      <c r="N1468">
        <v>3.2984295828797898</v>
      </c>
      <c r="O1468">
        <v>0.47120422612568502</v>
      </c>
      <c r="P1468">
        <v>0.257377049180327</v>
      </c>
      <c r="Q1468">
        <v>0.70484581000000002</v>
      </c>
      <c r="U1468">
        <v>3.3455500054923601</v>
      </c>
      <c r="V1468">
        <v>3.5165674287627602</v>
      </c>
      <c r="X1468">
        <v>3.07355332374572</v>
      </c>
    </row>
    <row r="1469" spans="1:24" x14ac:dyDescent="0.45">
      <c r="A1469">
        <v>1989</v>
      </c>
      <c r="B1469" t="s">
        <v>206</v>
      </c>
      <c r="C1469" t="s">
        <v>35</v>
      </c>
      <c r="D1469">
        <v>17</v>
      </c>
      <c r="E1469">
        <v>11</v>
      </c>
      <c r="F1469">
        <v>0</v>
      </c>
      <c r="G1469">
        <v>35</v>
      </c>
      <c r="H1469">
        <v>35</v>
      </c>
      <c r="I1469">
        <f t="shared" si="68"/>
        <v>28</v>
      </c>
      <c r="J1469" s="2">
        <f t="shared" si="69"/>
        <v>0.8</v>
      </c>
      <c r="K1469">
        <v>253.1</v>
      </c>
      <c r="L1469" s="1">
        <f t="shared" si="67"/>
        <v>7.2314285714285713</v>
      </c>
      <c r="M1469">
        <v>8.1710527956320593</v>
      </c>
      <c r="N1469">
        <v>3.3039474347555702</v>
      </c>
      <c r="O1469">
        <v>0.71052633005496202</v>
      </c>
      <c r="P1469">
        <v>0.28138528138528102</v>
      </c>
      <c r="Q1469">
        <v>0.74652777999999997</v>
      </c>
      <c r="U1469">
        <v>3.12631585224183</v>
      </c>
      <c r="V1469">
        <v>3.1692196224931202</v>
      </c>
      <c r="X1469">
        <v>5.1168947219848597</v>
      </c>
    </row>
    <row r="1470" spans="1:24" x14ac:dyDescent="0.45">
      <c r="A1470">
        <v>1989</v>
      </c>
      <c r="B1470" t="s">
        <v>324</v>
      </c>
      <c r="C1470" t="s">
        <v>58</v>
      </c>
      <c r="D1470">
        <v>14</v>
      </c>
      <c r="E1470">
        <v>8</v>
      </c>
      <c r="F1470">
        <v>0</v>
      </c>
      <c r="G1470">
        <v>33</v>
      </c>
      <c r="H1470">
        <v>33</v>
      </c>
      <c r="I1470">
        <f t="shared" si="68"/>
        <v>22</v>
      </c>
      <c r="J1470" s="2">
        <f t="shared" si="69"/>
        <v>0.66666666666666663</v>
      </c>
      <c r="K1470">
        <v>218.2</v>
      </c>
      <c r="L1470" s="1">
        <f t="shared" si="67"/>
        <v>6.6121212121212114</v>
      </c>
      <c r="M1470">
        <v>7.7789626908685898</v>
      </c>
      <c r="N1470">
        <v>3.0045728911820402</v>
      </c>
      <c r="O1470">
        <v>0.82317065511836895</v>
      </c>
      <c r="P1470">
        <v>0.26290322580645098</v>
      </c>
      <c r="Q1470">
        <v>0.72413793000000004</v>
      </c>
      <c r="U1470">
        <v>3.5396338170089798</v>
      </c>
      <c r="V1470">
        <v>3.2794089115637499</v>
      </c>
      <c r="X1470">
        <v>3.3308174610137899</v>
      </c>
    </row>
    <row r="1471" spans="1:24" x14ac:dyDescent="0.45">
      <c r="A1471">
        <v>1989</v>
      </c>
      <c r="B1471" t="s">
        <v>393</v>
      </c>
      <c r="C1471" t="s">
        <v>371</v>
      </c>
      <c r="D1471">
        <v>12</v>
      </c>
      <c r="E1471">
        <v>12</v>
      </c>
      <c r="F1471">
        <v>0</v>
      </c>
      <c r="G1471">
        <v>29</v>
      </c>
      <c r="H1471">
        <v>29</v>
      </c>
      <c r="I1471">
        <f t="shared" si="68"/>
        <v>24</v>
      </c>
      <c r="J1471" s="2">
        <f t="shared" si="69"/>
        <v>0.82758620689655171</v>
      </c>
      <c r="K1471">
        <v>181.1</v>
      </c>
      <c r="L1471" s="1">
        <f t="shared" si="67"/>
        <v>6.2448275862068963</v>
      </c>
      <c r="M1471">
        <v>5.7077207483325498</v>
      </c>
      <c r="N1471">
        <v>3.6727942206661601</v>
      </c>
      <c r="O1471">
        <v>0.64522060633324396</v>
      </c>
      <c r="P1471">
        <v>0.30412371134020599</v>
      </c>
      <c r="Q1471">
        <v>0.69255403999999998</v>
      </c>
      <c r="U1471">
        <v>3.9209559923327899</v>
      </c>
      <c r="V1471">
        <v>3.7166848113689399</v>
      </c>
      <c r="X1471">
        <v>2.54218125343322</v>
      </c>
    </row>
    <row r="1472" spans="1:24" x14ac:dyDescent="0.45">
      <c r="A1472">
        <v>1989</v>
      </c>
      <c r="B1472" t="s">
        <v>474</v>
      </c>
      <c r="C1472" t="s">
        <v>79</v>
      </c>
      <c r="D1472">
        <v>6</v>
      </c>
      <c r="E1472">
        <v>18</v>
      </c>
      <c r="F1472">
        <v>0</v>
      </c>
      <c r="G1472">
        <v>33</v>
      </c>
      <c r="H1472">
        <v>33</v>
      </c>
      <c r="I1472">
        <f t="shared" si="68"/>
        <v>24</v>
      </c>
      <c r="J1472" s="2">
        <f t="shared" si="69"/>
        <v>0.72727272727272729</v>
      </c>
      <c r="K1472">
        <v>223</v>
      </c>
      <c r="L1472" s="1">
        <f t="shared" si="67"/>
        <v>6.7575757575757578</v>
      </c>
      <c r="M1472">
        <v>3.8340804551415899</v>
      </c>
      <c r="N1472">
        <v>3.06726436411327</v>
      </c>
      <c r="O1472">
        <v>1.13004476572594</v>
      </c>
      <c r="P1472">
        <v>0.28072445019404901</v>
      </c>
      <c r="Q1472">
        <v>0.72524407000000002</v>
      </c>
      <c r="U1472">
        <v>4.43946157963763</v>
      </c>
      <c r="V1472">
        <v>4.6325956959605499</v>
      </c>
      <c r="X1472">
        <v>0.90268611907958896</v>
      </c>
    </row>
    <row r="1473" spans="1:24" x14ac:dyDescent="0.45">
      <c r="A1473">
        <v>1989</v>
      </c>
      <c r="B1473" t="s">
        <v>461</v>
      </c>
      <c r="C1473" t="s">
        <v>115</v>
      </c>
      <c r="D1473">
        <v>17</v>
      </c>
      <c r="E1473">
        <v>10</v>
      </c>
      <c r="F1473">
        <v>0</v>
      </c>
      <c r="G1473">
        <v>33</v>
      </c>
      <c r="H1473">
        <v>33</v>
      </c>
      <c r="I1473">
        <f t="shared" si="68"/>
        <v>27</v>
      </c>
      <c r="J1473" s="2">
        <f t="shared" si="69"/>
        <v>0.81818181818181823</v>
      </c>
      <c r="K1473">
        <v>196.2</v>
      </c>
      <c r="L1473" s="1">
        <f t="shared" si="67"/>
        <v>5.9454545454545453</v>
      </c>
      <c r="M1473">
        <v>3.15762728197141</v>
      </c>
      <c r="N1473">
        <v>2.4254238542678999</v>
      </c>
      <c r="O1473">
        <v>0.68644071347204705</v>
      </c>
      <c r="P1473">
        <v>0.28347578347578301</v>
      </c>
      <c r="Q1473">
        <v>0.69960473999999995</v>
      </c>
      <c r="U1473">
        <v>3.7983052812119902</v>
      </c>
      <c r="V1473">
        <v>3.9677254750570401</v>
      </c>
      <c r="X1473">
        <v>1.97829353809356</v>
      </c>
    </row>
    <row r="1474" spans="1:24" x14ac:dyDescent="0.45">
      <c r="A1474">
        <v>1989</v>
      </c>
      <c r="B1474" t="s">
        <v>475</v>
      </c>
      <c r="C1474" t="s">
        <v>95</v>
      </c>
      <c r="D1474">
        <v>18</v>
      </c>
      <c r="E1474">
        <v>8</v>
      </c>
      <c r="F1474">
        <v>0</v>
      </c>
      <c r="G1474">
        <v>35</v>
      </c>
      <c r="H1474">
        <v>35</v>
      </c>
      <c r="I1474">
        <f t="shared" si="68"/>
        <v>26</v>
      </c>
      <c r="J1474" s="2">
        <f t="shared" si="69"/>
        <v>0.74285714285714288</v>
      </c>
      <c r="K1474">
        <v>215.1</v>
      </c>
      <c r="L1474" s="1">
        <f t="shared" si="67"/>
        <v>6.1457142857142859</v>
      </c>
      <c r="M1474">
        <v>2.5913315141831599</v>
      </c>
      <c r="N1474">
        <v>2.38235316626516</v>
      </c>
      <c r="O1474">
        <v>0.66873071333759004</v>
      </c>
      <c r="P1474">
        <v>0.28978007761966301</v>
      </c>
      <c r="Q1474">
        <v>0.73941133999999997</v>
      </c>
      <c r="U1474">
        <v>3.42724490585515</v>
      </c>
      <c r="V1474">
        <v>4.0025788646084504</v>
      </c>
      <c r="X1474">
        <v>2.1191022396087602</v>
      </c>
    </row>
    <row r="1475" spans="1:24" x14ac:dyDescent="0.45">
      <c r="A1475">
        <v>1989</v>
      </c>
      <c r="B1475" t="s">
        <v>476</v>
      </c>
      <c r="C1475" t="s">
        <v>121</v>
      </c>
      <c r="D1475">
        <v>14</v>
      </c>
      <c r="E1475">
        <v>6</v>
      </c>
      <c r="F1475">
        <v>0</v>
      </c>
      <c r="G1475">
        <v>33</v>
      </c>
      <c r="H1475">
        <v>33</v>
      </c>
      <c r="I1475">
        <f t="shared" si="68"/>
        <v>20</v>
      </c>
      <c r="J1475" s="2">
        <f t="shared" si="69"/>
        <v>0.60606060606060608</v>
      </c>
      <c r="K1475">
        <v>210.1</v>
      </c>
      <c r="L1475" s="1">
        <f t="shared" ref="L1475:L1538" si="70">K1475/H1475</f>
        <v>6.3666666666666663</v>
      </c>
      <c r="M1475">
        <v>5.9904909939535997</v>
      </c>
      <c r="N1475">
        <v>2.6957209472791201</v>
      </c>
      <c r="O1475">
        <v>0.81299520632227396</v>
      </c>
      <c r="P1475">
        <v>0.26373626373626302</v>
      </c>
      <c r="Q1475">
        <v>0.74646643000000001</v>
      </c>
      <c r="U1475">
        <v>3.3375592680598598</v>
      </c>
      <c r="V1475">
        <v>3.5471097256936801</v>
      </c>
      <c r="X1475">
        <v>3.5462250709533598</v>
      </c>
    </row>
    <row r="1476" spans="1:24" x14ac:dyDescent="0.45">
      <c r="A1476">
        <v>1989</v>
      </c>
      <c r="B1476" t="s">
        <v>338</v>
      </c>
      <c r="C1476" t="s">
        <v>33</v>
      </c>
      <c r="D1476">
        <v>14</v>
      </c>
      <c r="E1476">
        <v>10</v>
      </c>
      <c r="F1476">
        <v>0</v>
      </c>
      <c r="G1476">
        <v>30</v>
      </c>
      <c r="H1476">
        <v>30</v>
      </c>
      <c r="I1476">
        <f t="shared" ref="I1476:I1539" si="71">SUM(D1476:E1476)</f>
        <v>24</v>
      </c>
      <c r="J1476" s="2">
        <f t="shared" ref="J1476:J1539" si="72">I1476/H1476</f>
        <v>0.8</v>
      </c>
      <c r="K1476">
        <v>211.1</v>
      </c>
      <c r="L1476" s="1">
        <f t="shared" si="70"/>
        <v>7.0366666666666662</v>
      </c>
      <c r="M1476">
        <v>7.8359628994782602</v>
      </c>
      <c r="N1476">
        <v>3.1088331068582198</v>
      </c>
      <c r="O1476">
        <v>0.76656158799243901</v>
      </c>
      <c r="P1476">
        <v>0.25130890052355997</v>
      </c>
      <c r="Q1476">
        <v>0.78677839999999999</v>
      </c>
      <c r="U1476">
        <v>2.6829655579735299</v>
      </c>
      <c r="V1476">
        <v>3.2358268323891002</v>
      </c>
      <c r="X1476">
        <v>3.31021881103515</v>
      </c>
    </row>
    <row r="1477" spans="1:24" x14ac:dyDescent="0.45">
      <c r="A1477">
        <v>1989</v>
      </c>
      <c r="B1477" t="s">
        <v>477</v>
      </c>
      <c r="C1477" t="s">
        <v>29</v>
      </c>
      <c r="D1477">
        <v>18</v>
      </c>
      <c r="E1477">
        <v>7</v>
      </c>
      <c r="F1477">
        <v>0</v>
      </c>
      <c r="G1477">
        <v>33</v>
      </c>
      <c r="H1477">
        <v>33</v>
      </c>
      <c r="I1477">
        <f t="shared" si="71"/>
        <v>25</v>
      </c>
      <c r="J1477" s="2">
        <f t="shared" si="72"/>
        <v>0.75757575757575757</v>
      </c>
      <c r="K1477">
        <v>212.1</v>
      </c>
      <c r="L1477" s="1">
        <f t="shared" si="70"/>
        <v>6.4272727272727268</v>
      </c>
      <c r="M1477">
        <v>6.2307689322637696</v>
      </c>
      <c r="N1477">
        <v>3.4332808402269701</v>
      </c>
      <c r="O1477">
        <v>0.67817893140285901</v>
      </c>
      <c r="P1477">
        <v>0.26802507836990502</v>
      </c>
      <c r="Q1477">
        <v>0.75732898999999998</v>
      </c>
      <c r="U1477">
        <v>3.13657755773822</v>
      </c>
      <c r="V1477">
        <v>3.5020440852272801</v>
      </c>
      <c r="X1477">
        <v>3.1548178195953298</v>
      </c>
    </row>
    <row r="1478" spans="1:24" x14ac:dyDescent="0.45">
      <c r="A1478">
        <v>1989</v>
      </c>
      <c r="B1478" t="s">
        <v>432</v>
      </c>
      <c r="C1478" t="s">
        <v>88</v>
      </c>
      <c r="D1478">
        <v>11</v>
      </c>
      <c r="E1478">
        <v>11</v>
      </c>
      <c r="F1478">
        <v>0</v>
      </c>
      <c r="G1478">
        <v>32</v>
      </c>
      <c r="H1478">
        <v>32</v>
      </c>
      <c r="I1478">
        <f t="shared" si="71"/>
        <v>22</v>
      </c>
      <c r="J1478" s="2">
        <f t="shared" si="72"/>
        <v>0.6875</v>
      </c>
      <c r="K1478">
        <v>218</v>
      </c>
      <c r="L1478" s="1">
        <f t="shared" si="70"/>
        <v>6.8125</v>
      </c>
      <c r="M1478">
        <v>3.5504589641087301</v>
      </c>
      <c r="N1478">
        <v>2.1055047345295899</v>
      </c>
      <c r="O1478">
        <v>0.57798169183165404</v>
      </c>
      <c r="P1478">
        <v>0.26442953020134202</v>
      </c>
      <c r="Q1478">
        <v>0.69022185999999996</v>
      </c>
      <c r="U1478">
        <v>3.4266057444305198</v>
      </c>
      <c r="V1478">
        <v>3.52410861016845</v>
      </c>
      <c r="X1478">
        <v>3.3080413341522199</v>
      </c>
    </row>
    <row r="1479" spans="1:24" x14ac:dyDescent="0.45">
      <c r="A1479">
        <v>1989</v>
      </c>
      <c r="B1479" t="s">
        <v>478</v>
      </c>
      <c r="C1479" t="s">
        <v>371</v>
      </c>
      <c r="D1479">
        <v>17</v>
      </c>
      <c r="E1479">
        <v>5</v>
      </c>
      <c r="F1479">
        <v>0</v>
      </c>
      <c r="G1479">
        <v>33</v>
      </c>
      <c r="H1479">
        <v>33</v>
      </c>
      <c r="I1479">
        <f t="shared" si="71"/>
        <v>22</v>
      </c>
      <c r="J1479" s="2">
        <f t="shared" si="72"/>
        <v>0.66666666666666663</v>
      </c>
      <c r="K1479">
        <v>241</v>
      </c>
      <c r="L1479" s="1">
        <f t="shared" si="70"/>
        <v>7.3030303030303028</v>
      </c>
      <c r="M1479">
        <v>4.8921161825726101</v>
      </c>
      <c r="N1479">
        <v>1.6431535269709501</v>
      </c>
      <c r="O1479">
        <v>0.52282157676348495</v>
      </c>
      <c r="P1479">
        <v>0.27190721649484501</v>
      </c>
      <c r="Q1479">
        <v>0.78088577999999997</v>
      </c>
      <c r="U1479">
        <v>2.7261410788381699</v>
      </c>
      <c r="V1479">
        <v>3.0779933640570998</v>
      </c>
      <c r="X1479">
        <v>5.29009962081909</v>
      </c>
    </row>
    <row r="1480" spans="1:24" x14ac:dyDescent="0.45">
      <c r="A1480">
        <v>1989</v>
      </c>
      <c r="B1480" t="s">
        <v>447</v>
      </c>
      <c r="C1480" t="s">
        <v>35</v>
      </c>
      <c r="D1480">
        <v>15</v>
      </c>
      <c r="E1480">
        <v>11</v>
      </c>
      <c r="F1480">
        <v>0</v>
      </c>
      <c r="G1480">
        <v>34</v>
      </c>
      <c r="H1480">
        <v>34</v>
      </c>
      <c r="I1480">
        <f t="shared" si="71"/>
        <v>26</v>
      </c>
      <c r="J1480" s="2">
        <f t="shared" si="72"/>
        <v>0.76470588235294112</v>
      </c>
      <c r="K1480">
        <v>211.2</v>
      </c>
      <c r="L1480" s="1">
        <f t="shared" si="70"/>
        <v>6.2117647058823522</v>
      </c>
      <c r="M1480">
        <v>6.1653546270105304</v>
      </c>
      <c r="N1480">
        <v>3.01889778288102</v>
      </c>
      <c r="O1480">
        <v>0.80787405457379402</v>
      </c>
      <c r="P1480">
        <v>0.29685157421289299</v>
      </c>
      <c r="Q1480">
        <v>0.72586587999999996</v>
      </c>
      <c r="U1480">
        <v>3.9968505857861398</v>
      </c>
      <c r="V1480">
        <v>3.7075226021356902</v>
      </c>
      <c r="X1480">
        <v>2.8604817390441801</v>
      </c>
    </row>
    <row r="1481" spans="1:24" x14ac:dyDescent="0.45">
      <c r="A1481">
        <v>1989</v>
      </c>
      <c r="B1481" t="s">
        <v>395</v>
      </c>
      <c r="C1481" t="s">
        <v>54</v>
      </c>
      <c r="D1481">
        <v>15</v>
      </c>
      <c r="E1481">
        <v>10</v>
      </c>
      <c r="F1481">
        <v>0</v>
      </c>
      <c r="G1481">
        <v>33</v>
      </c>
      <c r="H1481">
        <v>33</v>
      </c>
      <c r="I1481">
        <f t="shared" si="71"/>
        <v>25</v>
      </c>
      <c r="J1481" s="2">
        <f t="shared" si="72"/>
        <v>0.75757575757575757</v>
      </c>
      <c r="K1481">
        <v>234.2</v>
      </c>
      <c r="L1481" s="1">
        <f t="shared" si="70"/>
        <v>7.0969696969696967</v>
      </c>
      <c r="M1481">
        <v>6.6349434694352301</v>
      </c>
      <c r="N1481">
        <v>1.84090917071035</v>
      </c>
      <c r="O1481">
        <v>0.61363639023678396</v>
      </c>
      <c r="P1481">
        <v>0.28787878787878701</v>
      </c>
      <c r="Q1481">
        <v>0.73655495000000004</v>
      </c>
      <c r="U1481">
        <v>2.9531251280145199</v>
      </c>
      <c r="V1481">
        <v>2.8649133986678001</v>
      </c>
      <c r="X1481">
        <v>5.5134291648864702</v>
      </c>
    </row>
    <row r="1482" spans="1:24" x14ac:dyDescent="0.45">
      <c r="A1482">
        <v>1989</v>
      </c>
      <c r="B1482" t="s">
        <v>449</v>
      </c>
      <c r="C1482" t="s">
        <v>71</v>
      </c>
      <c r="D1482">
        <v>15</v>
      </c>
      <c r="E1482">
        <v>12</v>
      </c>
      <c r="F1482">
        <v>0</v>
      </c>
      <c r="G1482">
        <v>37</v>
      </c>
      <c r="H1482">
        <v>37</v>
      </c>
      <c r="I1482">
        <f t="shared" si="71"/>
        <v>27</v>
      </c>
      <c r="J1482" s="2">
        <f t="shared" si="72"/>
        <v>0.72972972972972971</v>
      </c>
      <c r="K1482">
        <v>249.2</v>
      </c>
      <c r="L1482" s="1">
        <f t="shared" si="70"/>
        <v>6.7351351351351347</v>
      </c>
      <c r="M1482">
        <v>4.2536719953663802</v>
      </c>
      <c r="N1482">
        <v>2.3070763364698998</v>
      </c>
      <c r="O1482">
        <v>1.1174901004775999</v>
      </c>
      <c r="P1482">
        <v>0.25766871165644101</v>
      </c>
      <c r="Q1482">
        <v>0.75207860999999998</v>
      </c>
      <c r="U1482">
        <v>3.3885183691901601</v>
      </c>
      <c r="V1482">
        <v>4.2366061041507699</v>
      </c>
      <c r="X1482">
        <v>1.80585265159606</v>
      </c>
    </row>
    <row r="1483" spans="1:24" x14ac:dyDescent="0.45">
      <c r="A1483">
        <v>1989</v>
      </c>
      <c r="B1483" t="s">
        <v>340</v>
      </c>
      <c r="C1483" t="s">
        <v>88</v>
      </c>
      <c r="D1483">
        <v>13</v>
      </c>
      <c r="E1483">
        <v>10</v>
      </c>
      <c r="F1483">
        <v>0</v>
      </c>
      <c r="G1483">
        <v>31</v>
      </c>
      <c r="H1483">
        <v>31</v>
      </c>
      <c r="I1483">
        <f t="shared" si="71"/>
        <v>23</v>
      </c>
      <c r="J1483" s="2">
        <f t="shared" si="72"/>
        <v>0.74193548387096775</v>
      </c>
      <c r="K1483">
        <v>206</v>
      </c>
      <c r="L1483" s="1">
        <f t="shared" si="70"/>
        <v>6.645161290322581</v>
      </c>
      <c r="M1483">
        <v>5.4174761294374996</v>
      </c>
      <c r="N1483">
        <v>2.4029127993472699</v>
      </c>
      <c r="O1483">
        <v>0.43689323624495902</v>
      </c>
      <c r="P1483">
        <v>0.27217125382262902</v>
      </c>
      <c r="Q1483">
        <v>0.71673819999999999</v>
      </c>
      <c r="U1483">
        <v>3.1019419773392101</v>
      </c>
      <c r="V1483">
        <v>3.0490484551666901</v>
      </c>
      <c r="X1483">
        <v>4.36566114425659</v>
      </c>
    </row>
    <row r="1484" spans="1:24" x14ac:dyDescent="0.45">
      <c r="A1484">
        <v>1989</v>
      </c>
      <c r="B1484" t="s">
        <v>479</v>
      </c>
      <c r="C1484" t="s">
        <v>44</v>
      </c>
      <c r="D1484">
        <v>11</v>
      </c>
      <c r="E1484">
        <v>11</v>
      </c>
      <c r="F1484">
        <v>0</v>
      </c>
      <c r="G1484">
        <v>31</v>
      </c>
      <c r="H1484">
        <v>31</v>
      </c>
      <c r="I1484">
        <f t="shared" si="71"/>
        <v>22</v>
      </c>
      <c r="J1484" s="2">
        <f t="shared" si="72"/>
        <v>0.70967741935483875</v>
      </c>
      <c r="K1484">
        <v>201.1</v>
      </c>
      <c r="L1484" s="1">
        <f t="shared" si="70"/>
        <v>6.4870967741935486</v>
      </c>
      <c r="M1484">
        <v>3.0397349457527301</v>
      </c>
      <c r="N1484">
        <v>2.2798012093145501</v>
      </c>
      <c r="O1484">
        <v>0.84933770543091003</v>
      </c>
      <c r="P1484">
        <v>0.27610872675250298</v>
      </c>
      <c r="Q1484">
        <v>0.73844884</v>
      </c>
      <c r="U1484">
        <v>3.12913891474546</v>
      </c>
      <c r="V1484">
        <v>4.1633028478477296</v>
      </c>
      <c r="X1484">
        <v>1.89625692367553</v>
      </c>
    </row>
    <row r="1485" spans="1:24" x14ac:dyDescent="0.45">
      <c r="A1485">
        <v>1989</v>
      </c>
      <c r="B1485" t="s">
        <v>410</v>
      </c>
      <c r="C1485" t="s">
        <v>58</v>
      </c>
      <c r="D1485">
        <v>14</v>
      </c>
      <c r="E1485">
        <v>14</v>
      </c>
      <c r="F1485">
        <v>0</v>
      </c>
      <c r="G1485">
        <v>33</v>
      </c>
      <c r="H1485">
        <v>33</v>
      </c>
      <c r="I1485">
        <f t="shared" si="71"/>
        <v>28</v>
      </c>
      <c r="J1485" s="2">
        <f t="shared" si="72"/>
        <v>0.84848484848484851</v>
      </c>
      <c r="K1485">
        <v>217.1</v>
      </c>
      <c r="L1485" s="1">
        <f t="shared" si="70"/>
        <v>6.5787878787878782</v>
      </c>
      <c r="M1485">
        <v>6.3358897188312904</v>
      </c>
      <c r="N1485">
        <v>2.8987730739751001</v>
      </c>
      <c r="O1485">
        <v>0.78680983436467</v>
      </c>
      <c r="P1485">
        <v>0.28803545051698598</v>
      </c>
      <c r="Q1485">
        <v>0.71812595999999995</v>
      </c>
      <c r="U1485">
        <v>3.5199387326840501</v>
      </c>
      <c r="V1485">
        <v>3.4988370032093101</v>
      </c>
      <c r="X1485">
        <v>2.70427298545837</v>
      </c>
    </row>
    <row r="1486" spans="1:24" x14ac:dyDescent="0.45">
      <c r="A1486">
        <v>1989</v>
      </c>
      <c r="B1486" t="s">
        <v>480</v>
      </c>
      <c r="C1486" t="s">
        <v>105</v>
      </c>
      <c r="D1486">
        <v>19</v>
      </c>
      <c r="E1486">
        <v>7</v>
      </c>
      <c r="F1486">
        <v>0</v>
      </c>
      <c r="G1486">
        <v>31</v>
      </c>
      <c r="H1486">
        <v>31</v>
      </c>
      <c r="I1486">
        <f t="shared" si="71"/>
        <v>26</v>
      </c>
      <c r="J1486" s="2">
        <f t="shared" si="72"/>
        <v>0.83870967741935487</v>
      </c>
      <c r="K1486">
        <v>169.1</v>
      </c>
      <c r="L1486" s="1">
        <f t="shared" si="70"/>
        <v>5.4548387096774196</v>
      </c>
      <c r="M1486">
        <v>4.83661431850566</v>
      </c>
      <c r="N1486">
        <v>3.6141733369053299</v>
      </c>
      <c r="O1486">
        <v>1.00984255001766</v>
      </c>
      <c r="P1486">
        <v>0.30434782608695599</v>
      </c>
      <c r="Q1486">
        <v>0.72169404000000004</v>
      </c>
      <c r="U1486">
        <v>4.3582678474446599</v>
      </c>
      <c r="V1486">
        <v>4.4043729997389196</v>
      </c>
      <c r="X1486">
        <v>0.49064710736274703</v>
      </c>
    </row>
    <row r="1487" spans="1:24" x14ac:dyDescent="0.45">
      <c r="A1487">
        <v>1989</v>
      </c>
      <c r="B1487" t="s">
        <v>451</v>
      </c>
      <c r="C1487" t="s">
        <v>47</v>
      </c>
      <c r="D1487">
        <v>16</v>
      </c>
      <c r="E1487">
        <v>12</v>
      </c>
      <c r="F1487">
        <v>0</v>
      </c>
      <c r="G1487">
        <v>36</v>
      </c>
      <c r="H1487">
        <v>36</v>
      </c>
      <c r="I1487">
        <f t="shared" si="71"/>
        <v>28</v>
      </c>
      <c r="J1487" s="2">
        <f t="shared" si="72"/>
        <v>0.77777777777777779</v>
      </c>
      <c r="K1487">
        <v>244.2</v>
      </c>
      <c r="L1487" s="1">
        <f t="shared" si="70"/>
        <v>6.7833333333333332</v>
      </c>
      <c r="M1487">
        <v>7.3937332774371001</v>
      </c>
      <c r="N1487">
        <v>2.9427794139053098</v>
      </c>
      <c r="O1487">
        <v>0.58855588278106197</v>
      </c>
      <c r="P1487">
        <v>0.23467862481315299</v>
      </c>
      <c r="Q1487">
        <v>0.68892646000000002</v>
      </c>
      <c r="U1487">
        <v>3.0531336419267601</v>
      </c>
      <c r="V1487">
        <v>3.0242210593087999</v>
      </c>
      <c r="X1487">
        <v>4.6316070556640598</v>
      </c>
    </row>
    <row r="1488" spans="1:24" x14ac:dyDescent="0.45">
      <c r="A1488">
        <v>1989</v>
      </c>
      <c r="B1488" t="s">
        <v>412</v>
      </c>
      <c r="C1488" t="s">
        <v>49</v>
      </c>
      <c r="D1488">
        <v>15</v>
      </c>
      <c r="E1488">
        <v>10</v>
      </c>
      <c r="F1488">
        <v>0</v>
      </c>
      <c r="G1488">
        <v>34</v>
      </c>
      <c r="H1488">
        <v>34</v>
      </c>
      <c r="I1488">
        <f t="shared" si="71"/>
        <v>25</v>
      </c>
      <c r="J1488" s="2">
        <f t="shared" si="72"/>
        <v>0.73529411764705888</v>
      </c>
      <c r="K1488">
        <v>225.2</v>
      </c>
      <c r="L1488" s="1">
        <f t="shared" si="70"/>
        <v>6.6235294117647054</v>
      </c>
      <c r="M1488">
        <v>6.1019205113970898</v>
      </c>
      <c r="N1488">
        <v>3.15066483921811</v>
      </c>
      <c r="O1488">
        <v>0.598227501117362</v>
      </c>
      <c r="P1488">
        <v>0.243722304283604</v>
      </c>
      <c r="Q1488">
        <v>0.75619835000000002</v>
      </c>
      <c r="U1488">
        <v>2.9113738387711598</v>
      </c>
      <c r="V1488">
        <v>3.3741621125483001</v>
      </c>
      <c r="X1488">
        <v>2.6788256168365399</v>
      </c>
    </row>
    <row r="1489" spans="1:24" x14ac:dyDescent="0.45">
      <c r="A1489">
        <v>1989</v>
      </c>
      <c r="B1489" t="s">
        <v>481</v>
      </c>
      <c r="C1489" t="s">
        <v>35</v>
      </c>
      <c r="D1489">
        <v>11</v>
      </c>
      <c r="E1489">
        <v>8</v>
      </c>
      <c r="F1489">
        <v>0</v>
      </c>
      <c r="G1489">
        <v>28</v>
      </c>
      <c r="H1489">
        <v>28</v>
      </c>
      <c r="I1489">
        <f t="shared" si="71"/>
        <v>19</v>
      </c>
      <c r="J1489" s="2">
        <f t="shared" si="72"/>
        <v>0.6785714285714286</v>
      </c>
      <c r="K1489">
        <v>163.19999999999999</v>
      </c>
      <c r="L1489" s="1">
        <f t="shared" si="70"/>
        <v>5.8285714285714283</v>
      </c>
      <c r="M1489">
        <v>5.0040731642441996</v>
      </c>
      <c r="N1489">
        <v>3.73930741943522</v>
      </c>
      <c r="O1489">
        <v>0.76985740988372298</v>
      </c>
      <c r="P1489">
        <v>0.27924528301886697</v>
      </c>
      <c r="Q1489">
        <v>0.70621469000000003</v>
      </c>
      <c r="U1489">
        <v>4.0692463093853899</v>
      </c>
      <c r="V1489">
        <v>4.0457363501012003</v>
      </c>
      <c r="X1489">
        <v>1.56175172328948</v>
      </c>
    </row>
    <row r="1490" spans="1:24" x14ac:dyDescent="0.45">
      <c r="A1490">
        <v>1989</v>
      </c>
      <c r="B1490" t="s">
        <v>359</v>
      </c>
      <c r="C1490" t="s">
        <v>99</v>
      </c>
      <c r="D1490">
        <v>13</v>
      </c>
      <c r="E1490">
        <v>12</v>
      </c>
      <c r="F1490">
        <v>0</v>
      </c>
      <c r="G1490">
        <v>34</v>
      </c>
      <c r="H1490">
        <v>34</v>
      </c>
      <c r="I1490">
        <f t="shared" si="71"/>
        <v>25</v>
      </c>
      <c r="J1490" s="2">
        <f t="shared" si="72"/>
        <v>0.73529411764705888</v>
      </c>
      <c r="K1490">
        <v>242.1</v>
      </c>
      <c r="L1490" s="1">
        <f t="shared" si="70"/>
        <v>7.1205882352941172</v>
      </c>
      <c r="M1490">
        <v>4.5680881288906301</v>
      </c>
      <c r="N1490">
        <v>2.5625860235240099</v>
      </c>
      <c r="O1490">
        <v>0.779917485420352</v>
      </c>
      <c r="P1490">
        <v>0.24935064935064899</v>
      </c>
      <c r="Q1490">
        <v>0.79029733999999996</v>
      </c>
      <c r="U1490">
        <v>2.8225585186641302</v>
      </c>
      <c r="V1490">
        <v>3.7653917196449802</v>
      </c>
      <c r="X1490">
        <v>2.4549531936645499</v>
      </c>
    </row>
    <row r="1491" spans="1:24" x14ac:dyDescent="0.45">
      <c r="A1491">
        <v>1989</v>
      </c>
      <c r="B1491" t="s">
        <v>482</v>
      </c>
      <c r="C1491" t="s">
        <v>88</v>
      </c>
      <c r="D1491">
        <v>9</v>
      </c>
      <c r="E1491">
        <v>14</v>
      </c>
      <c r="F1491">
        <v>0</v>
      </c>
      <c r="G1491">
        <v>31</v>
      </c>
      <c r="H1491">
        <v>31</v>
      </c>
      <c r="I1491">
        <f t="shared" si="71"/>
        <v>23</v>
      </c>
      <c r="J1491" s="2">
        <f t="shared" si="72"/>
        <v>0.74193548387096775</v>
      </c>
      <c r="K1491">
        <v>208</v>
      </c>
      <c r="L1491" s="1">
        <f t="shared" si="70"/>
        <v>6.709677419354839</v>
      </c>
      <c r="M1491">
        <v>5.7115380425425197</v>
      </c>
      <c r="N1491">
        <v>3.0721151592463598</v>
      </c>
      <c r="O1491">
        <v>0.60576918633026799</v>
      </c>
      <c r="P1491">
        <v>0.27123695976154899</v>
      </c>
      <c r="Q1491">
        <v>0.69575472000000005</v>
      </c>
      <c r="U1491">
        <v>3.6346151179816002</v>
      </c>
      <c r="V1491">
        <v>3.4934098441219898</v>
      </c>
      <c r="X1491">
        <v>3.23490190505981</v>
      </c>
    </row>
    <row r="1492" spans="1:24" x14ac:dyDescent="0.45">
      <c r="A1492">
        <v>1989</v>
      </c>
      <c r="B1492" t="s">
        <v>433</v>
      </c>
      <c r="C1492" t="s">
        <v>58</v>
      </c>
      <c r="D1492">
        <v>14</v>
      </c>
      <c r="E1492">
        <v>5</v>
      </c>
      <c r="F1492">
        <v>0</v>
      </c>
      <c r="G1492">
        <v>32</v>
      </c>
      <c r="H1492">
        <v>32</v>
      </c>
      <c r="I1492">
        <f t="shared" si="71"/>
        <v>19</v>
      </c>
      <c r="J1492" s="2">
        <f t="shared" si="72"/>
        <v>0.59375</v>
      </c>
      <c r="K1492">
        <v>213.1</v>
      </c>
      <c r="L1492" s="1">
        <f t="shared" si="70"/>
        <v>6.6593749999999998</v>
      </c>
      <c r="M1492">
        <v>8.1843746097385992</v>
      </c>
      <c r="N1492">
        <v>3.1218748511374002</v>
      </c>
      <c r="O1492">
        <v>0.84374995976686595</v>
      </c>
      <c r="P1492">
        <v>0.234567901234567</v>
      </c>
      <c r="Q1492">
        <v>0.78921569000000003</v>
      </c>
      <c r="U1492">
        <v>2.826562365219</v>
      </c>
      <c r="V1492">
        <v>3.2735781425982702</v>
      </c>
      <c r="X1492">
        <v>3.2656803131103498</v>
      </c>
    </row>
    <row r="1493" spans="1:24" x14ac:dyDescent="0.45">
      <c r="A1493">
        <v>1989</v>
      </c>
      <c r="B1493" t="s">
        <v>483</v>
      </c>
      <c r="C1493" t="s">
        <v>44</v>
      </c>
      <c r="D1493">
        <v>8</v>
      </c>
      <c r="E1493">
        <v>10</v>
      </c>
      <c r="F1493">
        <v>0</v>
      </c>
      <c r="G1493">
        <v>30</v>
      </c>
      <c r="H1493">
        <v>30</v>
      </c>
      <c r="I1493">
        <f t="shared" si="71"/>
        <v>18</v>
      </c>
      <c r="J1493" s="2">
        <f t="shared" si="72"/>
        <v>0.6</v>
      </c>
      <c r="K1493">
        <v>171.2</v>
      </c>
      <c r="L1493" s="1">
        <f t="shared" si="70"/>
        <v>5.7066666666666661</v>
      </c>
      <c r="M1493">
        <v>2.4640778159178298</v>
      </c>
      <c r="N1493">
        <v>2.4640778159178298</v>
      </c>
      <c r="O1493">
        <v>0.52427187572719902</v>
      </c>
      <c r="P1493">
        <v>0.285251215559157</v>
      </c>
      <c r="Q1493">
        <v>0.69642857000000002</v>
      </c>
      <c r="U1493">
        <v>3.9320390679539901</v>
      </c>
      <c r="V1493">
        <v>3.8810873351796902</v>
      </c>
      <c r="X1493">
        <v>2.1694869995117099</v>
      </c>
    </row>
    <row r="1494" spans="1:24" x14ac:dyDescent="0.45">
      <c r="A1494">
        <v>1989</v>
      </c>
      <c r="B1494" t="s">
        <v>463</v>
      </c>
      <c r="C1494" t="s">
        <v>65</v>
      </c>
      <c r="D1494">
        <v>14</v>
      </c>
      <c r="E1494">
        <v>5</v>
      </c>
      <c r="F1494">
        <v>0</v>
      </c>
      <c r="G1494">
        <v>29</v>
      </c>
      <c r="H1494">
        <v>29</v>
      </c>
      <c r="I1494">
        <f t="shared" si="71"/>
        <v>19</v>
      </c>
      <c r="J1494" s="2">
        <f t="shared" si="72"/>
        <v>0.65517241379310343</v>
      </c>
      <c r="K1494">
        <v>186.1</v>
      </c>
      <c r="L1494" s="1">
        <f t="shared" si="70"/>
        <v>6.4172413793103447</v>
      </c>
      <c r="M1494">
        <v>5.5545618689729599</v>
      </c>
      <c r="N1494">
        <v>2.17352420959811</v>
      </c>
      <c r="O1494">
        <v>0.53130591790176196</v>
      </c>
      <c r="P1494">
        <v>0.23374340949033301</v>
      </c>
      <c r="Q1494">
        <v>0.76036866000000003</v>
      </c>
      <c r="U1494">
        <v>2.31842582357132</v>
      </c>
      <c r="V1494">
        <v>3.0202435362473699</v>
      </c>
      <c r="X1494">
        <v>3.5652990341186501</v>
      </c>
    </row>
    <row r="1495" spans="1:24" x14ac:dyDescent="0.45">
      <c r="A1495">
        <v>1989</v>
      </c>
      <c r="B1495" t="s">
        <v>398</v>
      </c>
      <c r="C1495" t="s">
        <v>233</v>
      </c>
      <c r="D1495">
        <v>11</v>
      </c>
      <c r="E1495">
        <v>12</v>
      </c>
      <c r="F1495">
        <v>0</v>
      </c>
      <c r="G1495">
        <v>31</v>
      </c>
      <c r="H1495">
        <v>31</v>
      </c>
      <c r="I1495">
        <f t="shared" si="71"/>
        <v>23</v>
      </c>
      <c r="J1495" s="2">
        <f t="shared" si="72"/>
        <v>0.74193548387096775</v>
      </c>
      <c r="K1495">
        <v>201.1</v>
      </c>
      <c r="L1495" s="1">
        <f t="shared" si="70"/>
        <v>6.4870967741935486</v>
      </c>
      <c r="M1495">
        <v>7.0629146210034701</v>
      </c>
      <c r="N1495">
        <v>3.9337752319513002</v>
      </c>
      <c r="O1495">
        <v>0.89403982544347704</v>
      </c>
      <c r="P1495">
        <v>0.28235294117646997</v>
      </c>
      <c r="Q1495">
        <v>0.69685039000000004</v>
      </c>
      <c r="U1495">
        <v>4.3807951446730398</v>
      </c>
      <c r="V1495">
        <v>3.8851573366851402</v>
      </c>
      <c r="X1495">
        <v>1.63207495212554</v>
      </c>
    </row>
    <row r="1496" spans="1:24" x14ac:dyDescent="0.45">
      <c r="A1496">
        <v>1989</v>
      </c>
      <c r="B1496" t="s">
        <v>399</v>
      </c>
      <c r="C1496" t="s">
        <v>75</v>
      </c>
      <c r="D1496">
        <v>15</v>
      </c>
      <c r="E1496">
        <v>11</v>
      </c>
      <c r="F1496">
        <v>0</v>
      </c>
      <c r="G1496">
        <v>36</v>
      </c>
      <c r="H1496">
        <v>36</v>
      </c>
      <c r="I1496">
        <f t="shared" si="71"/>
        <v>26</v>
      </c>
      <c r="J1496" s="2">
        <f t="shared" si="72"/>
        <v>0.72222222222222221</v>
      </c>
      <c r="K1496">
        <v>255</v>
      </c>
      <c r="L1496" s="1">
        <f t="shared" si="70"/>
        <v>7.083333333333333</v>
      </c>
      <c r="M1496">
        <v>6.1058823529411699</v>
      </c>
      <c r="N1496">
        <v>2.2235294117647002</v>
      </c>
      <c r="O1496">
        <v>0.35294117647058798</v>
      </c>
      <c r="P1496">
        <v>0.29913473423980202</v>
      </c>
      <c r="Q1496">
        <v>0.71895425000000002</v>
      </c>
      <c r="U1496">
        <v>3.0352941176470498</v>
      </c>
      <c r="V1496">
        <v>2.7155818434322501</v>
      </c>
      <c r="X1496">
        <v>6.2634735107421804</v>
      </c>
    </row>
    <row r="1497" spans="1:24" x14ac:dyDescent="0.45">
      <c r="A1497">
        <v>1989</v>
      </c>
      <c r="B1497" t="s">
        <v>484</v>
      </c>
      <c r="C1497" t="s">
        <v>62</v>
      </c>
      <c r="D1497">
        <v>15</v>
      </c>
      <c r="E1497">
        <v>15</v>
      </c>
      <c r="F1497">
        <v>0</v>
      </c>
      <c r="G1497">
        <v>34</v>
      </c>
      <c r="H1497">
        <v>34</v>
      </c>
      <c r="I1497">
        <f t="shared" si="71"/>
        <v>30</v>
      </c>
      <c r="J1497" s="2">
        <f t="shared" si="72"/>
        <v>0.88235294117647056</v>
      </c>
      <c r="K1497">
        <v>208.1</v>
      </c>
      <c r="L1497" s="1">
        <f t="shared" si="70"/>
        <v>6.1205882352941172</v>
      </c>
      <c r="M1497">
        <v>4.23360010335937</v>
      </c>
      <c r="N1497">
        <v>3.28320008015625</v>
      </c>
      <c r="O1497">
        <v>0.99360002425781302</v>
      </c>
      <c r="P1497">
        <v>0.30496453900709197</v>
      </c>
      <c r="Q1497">
        <v>0.67060458999999994</v>
      </c>
      <c r="U1497">
        <v>4.7952001170703102</v>
      </c>
      <c r="V1497">
        <v>4.4378407078600999</v>
      </c>
      <c r="X1497">
        <v>1.08817815780639</v>
      </c>
    </row>
    <row r="1498" spans="1:24" x14ac:dyDescent="0.45">
      <c r="A1498">
        <v>1989</v>
      </c>
      <c r="B1498" t="s">
        <v>328</v>
      </c>
      <c r="C1498" t="s">
        <v>33</v>
      </c>
      <c r="D1498">
        <v>15</v>
      </c>
      <c r="E1498">
        <v>15</v>
      </c>
      <c r="F1498">
        <v>0</v>
      </c>
      <c r="G1498">
        <v>33</v>
      </c>
      <c r="H1498">
        <v>33</v>
      </c>
      <c r="I1498">
        <f t="shared" si="71"/>
        <v>30</v>
      </c>
      <c r="J1498" s="2">
        <f t="shared" si="72"/>
        <v>0.90909090909090906</v>
      </c>
      <c r="K1498">
        <v>247.2</v>
      </c>
      <c r="L1498" s="1">
        <f t="shared" si="70"/>
        <v>7.4909090909090903</v>
      </c>
      <c r="M1498">
        <v>6.0323013566007804</v>
      </c>
      <c r="N1498">
        <v>2.6890981951111899</v>
      </c>
      <c r="O1498">
        <v>0.32705248318919899</v>
      </c>
      <c r="P1498">
        <v>0.27799736495388599</v>
      </c>
      <c r="Q1498">
        <v>0.78410689</v>
      </c>
      <c r="U1498">
        <v>2.36204571192199</v>
      </c>
      <c r="V1498">
        <v>2.82724362660398</v>
      </c>
      <c r="X1498">
        <v>5.2398576736450098</v>
      </c>
    </row>
    <row r="1499" spans="1:24" x14ac:dyDescent="0.45">
      <c r="A1499">
        <v>1989</v>
      </c>
      <c r="B1499" t="s">
        <v>361</v>
      </c>
      <c r="C1499" t="s">
        <v>47</v>
      </c>
      <c r="D1499">
        <v>7</v>
      </c>
      <c r="E1499">
        <v>15</v>
      </c>
      <c r="F1499">
        <v>0</v>
      </c>
      <c r="G1499">
        <v>33</v>
      </c>
      <c r="H1499">
        <v>33</v>
      </c>
      <c r="I1499">
        <f t="shared" si="71"/>
        <v>22</v>
      </c>
      <c r="J1499" s="2">
        <f t="shared" si="72"/>
        <v>0.66666666666666663</v>
      </c>
      <c r="K1499">
        <v>196.2</v>
      </c>
      <c r="L1499" s="1">
        <f t="shared" si="70"/>
        <v>5.9454545454545453</v>
      </c>
      <c r="M1499">
        <v>5.1254239939246196</v>
      </c>
      <c r="N1499">
        <v>4.5305087089155096</v>
      </c>
      <c r="O1499">
        <v>0.41186442808322798</v>
      </c>
      <c r="P1499">
        <v>0.27786499215070598</v>
      </c>
      <c r="Q1499">
        <v>0.71377073000000002</v>
      </c>
      <c r="U1499">
        <v>3.7983052812119902</v>
      </c>
      <c r="V1499">
        <v>3.80501360223403</v>
      </c>
      <c r="X1499">
        <v>1.7816407680511399</v>
      </c>
    </row>
    <row r="1500" spans="1:24" x14ac:dyDescent="0.45">
      <c r="A1500">
        <v>1989</v>
      </c>
      <c r="B1500" t="s">
        <v>453</v>
      </c>
      <c r="C1500" t="s">
        <v>27</v>
      </c>
      <c r="D1500">
        <v>9</v>
      </c>
      <c r="E1500">
        <v>11</v>
      </c>
      <c r="F1500">
        <v>0</v>
      </c>
      <c r="G1500">
        <v>25</v>
      </c>
      <c r="H1500">
        <v>25</v>
      </c>
      <c r="I1500">
        <f t="shared" si="71"/>
        <v>20</v>
      </c>
      <c r="J1500" s="2">
        <f t="shared" si="72"/>
        <v>0.8</v>
      </c>
      <c r="K1500">
        <v>175.1</v>
      </c>
      <c r="L1500" s="1">
        <f t="shared" si="70"/>
        <v>7.0039999999999996</v>
      </c>
      <c r="M1500">
        <v>4.8250948295802303</v>
      </c>
      <c r="N1500">
        <v>3.4904941320367602</v>
      </c>
      <c r="O1500">
        <v>0.564638756653006</v>
      </c>
      <c r="P1500">
        <v>0.28816466552315601</v>
      </c>
      <c r="Q1500">
        <v>0.73344509999999996</v>
      </c>
      <c r="U1500">
        <v>3.6444865202148602</v>
      </c>
      <c r="V1500">
        <v>3.7892565881489499</v>
      </c>
      <c r="X1500">
        <v>2.3709256760775999</v>
      </c>
    </row>
    <row r="1501" spans="1:24" x14ac:dyDescent="0.45">
      <c r="A1501">
        <v>1989</v>
      </c>
      <c r="B1501" t="s">
        <v>419</v>
      </c>
      <c r="C1501" t="s">
        <v>31</v>
      </c>
      <c r="D1501">
        <v>10</v>
      </c>
      <c r="E1501">
        <v>13</v>
      </c>
      <c r="F1501">
        <v>0</v>
      </c>
      <c r="G1501">
        <v>30</v>
      </c>
      <c r="H1501">
        <v>30</v>
      </c>
      <c r="I1501">
        <f t="shared" si="71"/>
        <v>23</v>
      </c>
      <c r="J1501" s="2">
        <f t="shared" si="72"/>
        <v>0.76666666666666672</v>
      </c>
      <c r="K1501">
        <v>182</v>
      </c>
      <c r="L1501" s="1">
        <f t="shared" si="70"/>
        <v>6.0666666666666664</v>
      </c>
      <c r="M1501">
        <v>4.6483516483516398</v>
      </c>
      <c r="N1501">
        <v>4.69780219780219</v>
      </c>
      <c r="O1501">
        <v>1.3846153846153799</v>
      </c>
      <c r="P1501">
        <v>0.24475524475524399</v>
      </c>
      <c r="Q1501">
        <v>0.74847693999999998</v>
      </c>
      <c r="U1501">
        <v>4.3516483516483504</v>
      </c>
      <c r="V1501">
        <v>5.3945087988297997</v>
      </c>
      <c r="X1501">
        <v>-0.84604281187057495</v>
      </c>
    </row>
    <row r="1502" spans="1:24" x14ac:dyDescent="0.45">
      <c r="A1502">
        <v>1989</v>
      </c>
      <c r="B1502" t="s">
        <v>485</v>
      </c>
      <c r="C1502" t="s">
        <v>67</v>
      </c>
      <c r="D1502">
        <v>12</v>
      </c>
      <c r="E1502">
        <v>12</v>
      </c>
      <c r="F1502">
        <v>0</v>
      </c>
      <c r="G1502">
        <v>32</v>
      </c>
      <c r="H1502">
        <v>32</v>
      </c>
      <c r="I1502">
        <f t="shared" si="71"/>
        <v>24</v>
      </c>
      <c r="J1502" s="2">
        <f t="shared" si="72"/>
        <v>0.75</v>
      </c>
      <c r="K1502">
        <v>202.2</v>
      </c>
      <c r="L1502" s="1">
        <f t="shared" si="70"/>
        <v>6.3187499999999996</v>
      </c>
      <c r="M1502">
        <v>7.2384866604431801</v>
      </c>
      <c r="N1502">
        <v>3.8190788515221699</v>
      </c>
      <c r="O1502">
        <v>0.48848682984585901</v>
      </c>
      <c r="P1502">
        <v>0.25268817204300997</v>
      </c>
      <c r="Q1502">
        <v>0.70347283999999999</v>
      </c>
      <c r="U1502">
        <v>3.3749999152986598</v>
      </c>
      <c r="V1502">
        <v>3.1623117095628199</v>
      </c>
      <c r="X1502">
        <v>3.6931357383728001</v>
      </c>
    </row>
    <row r="1503" spans="1:24" x14ac:dyDescent="0.45">
      <c r="A1503">
        <v>1989</v>
      </c>
      <c r="B1503" t="s">
        <v>436</v>
      </c>
      <c r="C1503" t="s">
        <v>73</v>
      </c>
      <c r="D1503">
        <v>15</v>
      </c>
      <c r="E1503">
        <v>11</v>
      </c>
      <c r="F1503">
        <v>0</v>
      </c>
      <c r="G1503">
        <v>33</v>
      </c>
      <c r="H1503">
        <v>33</v>
      </c>
      <c r="I1503">
        <f t="shared" si="71"/>
        <v>26</v>
      </c>
      <c r="J1503" s="2">
        <f t="shared" si="72"/>
        <v>0.78787878787878785</v>
      </c>
      <c r="K1503">
        <v>244.2</v>
      </c>
      <c r="L1503" s="1">
        <f t="shared" si="70"/>
        <v>7.3999999999999995</v>
      </c>
      <c r="M1503">
        <v>6.5844685279686397</v>
      </c>
      <c r="N1503">
        <v>2.4277928650610598</v>
      </c>
      <c r="O1503">
        <v>0.58855584607540901</v>
      </c>
      <c r="P1503">
        <v>0.27160493827160398</v>
      </c>
      <c r="Q1503">
        <v>0.76086957</v>
      </c>
      <c r="U1503">
        <v>2.6852860477190501</v>
      </c>
      <c r="V1503">
        <v>2.9588259489867998</v>
      </c>
      <c r="X1503">
        <v>5.1526069641113201</v>
      </c>
    </row>
    <row r="1504" spans="1:24" x14ac:dyDescent="0.45">
      <c r="A1504">
        <v>1989</v>
      </c>
      <c r="B1504" t="s">
        <v>363</v>
      </c>
      <c r="C1504" t="s">
        <v>44</v>
      </c>
      <c r="D1504">
        <v>13</v>
      </c>
      <c r="E1504">
        <v>14</v>
      </c>
      <c r="F1504">
        <v>0</v>
      </c>
      <c r="G1504">
        <v>33</v>
      </c>
      <c r="H1504">
        <v>33</v>
      </c>
      <c r="I1504">
        <f t="shared" si="71"/>
        <v>27</v>
      </c>
      <c r="J1504" s="2">
        <f t="shared" si="72"/>
        <v>0.81818181818181823</v>
      </c>
      <c r="K1504">
        <v>216</v>
      </c>
      <c r="L1504" s="1">
        <f t="shared" si="70"/>
        <v>6.5454545454545459</v>
      </c>
      <c r="M1504">
        <v>4.9166670139925204</v>
      </c>
      <c r="N1504">
        <v>1.1250000794728601</v>
      </c>
      <c r="O1504">
        <v>0.75000005298190997</v>
      </c>
      <c r="P1504">
        <v>0.28888888888888797</v>
      </c>
      <c r="Q1504">
        <v>0.68024262999999996</v>
      </c>
      <c r="U1504">
        <v>3.8750002737398601</v>
      </c>
      <c r="V1504">
        <v>3.1700481031493699</v>
      </c>
      <c r="X1504">
        <v>4.5846085548400799</v>
      </c>
    </row>
    <row r="1505" spans="1:24" x14ac:dyDescent="0.45">
      <c r="A1505">
        <v>1989</v>
      </c>
      <c r="B1505" t="s">
        <v>400</v>
      </c>
      <c r="C1505" t="s">
        <v>27</v>
      </c>
      <c r="D1505">
        <v>16</v>
      </c>
      <c r="E1505">
        <v>14</v>
      </c>
      <c r="F1505">
        <v>0</v>
      </c>
      <c r="G1505">
        <v>34</v>
      </c>
      <c r="H1505">
        <v>34</v>
      </c>
      <c r="I1505">
        <f t="shared" si="71"/>
        <v>30</v>
      </c>
      <c r="J1505" s="2">
        <f t="shared" si="72"/>
        <v>0.88235294117647056</v>
      </c>
      <c r="K1505">
        <v>250</v>
      </c>
      <c r="L1505" s="1">
        <f t="shared" si="70"/>
        <v>7.3529411764705879</v>
      </c>
      <c r="M1505">
        <v>8.4600000000000009</v>
      </c>
      <c r="N1505">
        <v>4.032</v>
      </c>
      <c r="O1505">
        <v>0.57599999999999996</v>
      </c>
      <c r="P1505">
        <v>0.27164179104477598</v>
      </c>
      <c r="Q1505">
        <v>0.77846364999999995</v>
      </c>
      <c r="U1505">
        <v>2.7360000000000002</v>
      </c>
      <c r="V1505">
        <v>3.10664066696167</v>
      </c>
      <c r="X1505">
        <v>4.8024823665618896</v>
      </c>
    </row>
    <row r="1506" spans="1:24" x14ac:dyDescent="0.45">
      <c r="A1506">
        <v>1989</v>
      </c>
      <c r="B1506" t="s">
        <v>467</v>
      </c>
      <c r="C1506" t="s">
        <v>27</v>
      </c>
      <c r="D1506">
        <v>7</v>
      </c>
      <c r="E1506">
        <v>13</v>
      </c>
      <c r="F1506">
        <v>0</v>
      </c>
      <c r="G1506">
        <v>31</v>
      </c>
      <c r="H1506">
        <v>31</v>
      </c>
      <c r="I1506">
        <f t="shared" si="71"/>
        <v>20</v>
      </c>
      <c r="J1506" s="2">
        <f t="shared" si="72"/>
        <v>0.64516129032258063</v>
      </c>
      <c r="K1506">
        <v>202.2</v>
      </c>
      <c r="L1506" s="1">
        <f t="shared" si="70"/>
        <v>6.5225806451612902</v>
      </c>
      <c r="M1506">
        <v>5.2845393410597499</v>
      </c>
      <c r="N1506">
        <v>2.8865130854527998</v>
      </c>
      <c r="O1506">
        <v>0.754934191579964</v>
      </c>
      <c r="P1506">
        <v>0.28461538461538399</v>
      </c>
      <c r="Q1506">
        <v>0.76954069000000003</v>
      </c>
      <c r="U1506">
        <v>3.4638157025433598</v>
      </c>
      <c r="V1506">
        <v>3.7149432746409699</v>
      </c>
      <c r="X1506">
        <v>2.2688394188880898</v>
      </c>
    </row>
    <row r="1507" spans="1:24" x14ac:dyDescent="0.45">
      <c r="A1507">
        <v>1989</v>
      </c>
      <c r="B1507" t="s">
        <v>486</v>
      </c>
      <c r="C1507" t="s">
        <v>128</v>
      </c>
      <c r="D1507">
        <v>8</v>
      </c>
      <c r="E1507">
        <v>10</v>
      </c>
      <c r="F1507">
        <v>0</v>
      </c>
      <c r="G1507">
        <v>30</v>
      </c>
      <c r="H1507">
        <v>30</v>
      </c>
      <c r="I1507">
        <f t="shared" si="71"/>
        <v>18</v>
      </c>
      <c r="J1507" s="2">
        <f t="shared" si="72"/>
        <v>0.6</v>
      </c>
      <c r="K1507">
        <v>165</v>
      </c>
      <c r="L1507" s="1">
        <f t="shared" si="70"/>
        <v>5.5</v>
      </c>
      <c r="M1507">
        <v>4.2545450610957198</v>
      </c>
      <c r="N1507">
        <v>1.8545452830417199</v>
      </c>
      <c r="O1507">
        <v>0.872727192019635</v>
      </c>
      <c r="P1507">
        <v>0.313893653516295</v>
      </c>
      <c r="Q1507">
        <v>0.69614299000000002</v>
      </c>
      <c r="U1507">
        <v>3.9818178135895801</v>
      </c>
      <c r="V1507">
        <v>3.7323375469834801</v>
      </c>
      <c r="X1507">
        <v>2.03224420547485</v>
      </c>
    </row>
    <row r="1508" spans="1:24" x14ac:dyDescent="0.45">
      <c r="A1508">
        <v>1989</v>
      </c>
      <c r="B1508" t="s">
        <v>421</v>
      </c>
      <c r="C1508" t="s">
        <v>47</v>
      </c>
      <c r="D1508">
        <v>18</v>
      </c>
      <c r="E1508">
        <v>9</v>
      </c>
      <c r="F1508">
        <v>0</v>
      </c>
      <c r="G1508">
        <v>33</v>
      </c>
      <c r="H1508">
        <v>33</v>
      </c>
      <c r="I1508">
        <f t="shared" si="71"/>
        <v>27</v>
      </c>
      <c r="J1508" s="2">
        <f t="shared" si="72"/>
        <v>0.81818181818181823</v>
      </c>
      <c r="K1508">
        <v>233.2</v>
      </c>
      <c r="L1508" s="1">
        <f t="shared" si="70"/>
        <v>7.0666666666666664</v>
      </c>
      <c r="M1508">
        <v>4.8530672583507197</v>
      </c>
      <c r="N1508">
        <v>2.7346648836738199</v>
      </c>
      <c r="O1508">
        <v>0.19258203406153601</v>
      </c>
      <c r="P1508">
        <v>0.28042328042328002</v>
      </c>
      <c r="Q1508">
        <v>0.74912891999999998</v>
      </c>
      <c r="U1508">
        <v>2.8502141041107398</v>
      </c>
      <c r="V1508">
        <v>2.9509431002662798</v>
      </c>
      <c r="X1508">
        <v>4.6548728942870996</v>
      </c>
    </row>
    <row r="1509" spans="1:24" x14ac:dyDescent="0.45">
      <c r="A1509">
        <v>1989</v>
      </c>
      <c r="B1509" t="s">
        <v>487</v>
      </c>
      <c r="C1509" t="s">
        <v>71</v>
      </c>
      <c r="D1509">
        <v>9</v>
      </c>
      <c r="E1509">
        <v>13</v>
      </c>
      <c r="F1509">
        <v>0</v>
      </c>
      <c r="G1509">
        <v>31</v>
      </c>
      <c r="H1509">
        <v>31</v>
      </c>
      <c r="I1509">
        <f t="shared" si="71"/>
        <v>22</v>
      </c>
      <c r="J1509" s="2">
        <f t="shared" si="72"/>
        <v>0.70967741935483875</v>
      </c>
      <c r="K1509">
        <v>204.2</v>
      </c>
      <c r="L1509" s="1">
        <f t="shared" si="70"/>
        <v>6.5870967741935482</v>
      </c>
      <c r="M1509">
        <v>4.1335503858746296</v>
      </c>
      <c r="N1509">
        <v>2.0228012526620498</v>
      </c>
      <c r="O1509">
        <v>0.61563516385366901</v>
      </c>
      <c r="P1509">
        <v>0.29661016949152502</v>
      </c>
      <c r="Q1509">
        <v>0.66950463999999998</v>
      </c>
      <c r="U1509">
        <v>3.7817588636725299</v>
      </c>
      <c r="V1509">
        <v>3.5248556317328799</v>
      </c>
      <c r="X1509">
        <v>3.1658146381378098</v>
      </c>
    </row>
    <row r="1510" spans="1:24" x14ac:dyDescent="0.45">
      <c r="A1510">
        <v>1989</v>
      </c>
      <c r="B1510" t="s">
        <v>401</v>
      </c>
      <c r="C1510" t="s">
        <v>233</v>
      </c>
      <c r="D1510">
        <v>16</v>
      </c>
      <c r="E1510">
        <v>6</v>
      </c>
      <c r="F1510">
        <v>0</v>
      </c>
      <c r="G1510">
        <v>33</v>
      </c>
      <c r="H1510">
        <v>33</v>
      </c>
      <c r="I1510">
        <f t="shared" si="71"/>
        <v>22</v>
      </c>
      <c r="J1510" s="2">
        <f t="shared" si="72"/>
        <v>0.66666666666666663</v>
      </c>
      <c r="K1510">
        <v>230</v>
      </c>
      <c r="L1510" s="1">
        <f t="shared" si="70"/>
        <v>6.9696969696969697</v>
      </c>
      <c r="M1510">
        <v>5.4782612330070899</v>
      </c>
      <c r="N1510">
        <v>1.91739143155248</v>
      </c>
      <c r="O1510">
        <v>0.78260874757244203</v>
      </c>
      <c r="P1510">
        <v>0.283356258596973</v>
      </c>
      <c r="Q1510">
        <v>0.76771654</v>
      </c>
      <c r="U1510">
        <v>3.16956542766839</v>
      </c>
      <c r="V1510">
        <v>3.4061189705212298</v>
      </c>
      <c r="X1510">
        <v>3.2167658805847101</v>
      </c>
    </row>
    <row r="1511" spans="1:24" x14ac:dyDescent="0.45">
      <c r="A1511">
        <v>1989</v>
      </c>
      <c r="B1511" t="s">
        <v>440</v>
      </c>
      <c r="C1511" t="s">
        <v>371</v>
      </c>
      <c r="D1511">
        <v>15</v>
      </c>
      <c r="E1511">
        <v>10</v>
      </c>
      <c r="F1511">
        <v>0</v>
      </c>
      <c r="G1511">
        <v>32</v>
      </c>
      <c r="H1511">
        <v>32</v>
      </c>
      <c r="I1511">
        <f t="shared" si="71"/>
        <v>25</v>
      </c>
      <c r="J1511" s="2">
        <f t="shared" si="72"/>
        <v>0.78125</v>
      </c>
      <c r="K1511">
        <v>212</v>
      </c>
      <c r="L1511" s="1">
        <f t="shared" si="70"/>
        <v>6.625</v>
      </c>
      <c r="M1511">
        <v>4.5424528301886697</v>
      </c>
      <c r="N1511">
        <v>2.50471698113207</v>
      </c>
      <c r="O1511">
        <v>0.679245283018867</v>
      </c>
      <c r="P1511">
        <v>0.27393225331369597</v>
      </c>
      <c r="Q1511">
        <v>0.79056291000000001</v>
      </c>
      <c r="U1511">
        <v>2.9292452830188598</v>
      </c>
      <c r="V1511">
        <v>3.6116972707352502</v>
      </c>
      <c r="X1511">
        <v>3.23835253715515</v>
      </c>
    </row>
    <row r="1512" spans="1:24" x14ac:dyDescent="0.45">
      <c r="A1512">
        <v>1989</v>
      </c>
      <c r="B1512" t="s">
        <v>454</v>
      </c>
      <c r="C1512" t="s">
        <v>95</v>
      </c>
      <c r="D1512">
        <v>14</v>
      </c>
      <c r="E1512">
        <v>12</v>
      </c>
      <c r="F1512">
        <v>0</v>
      </c>
      <c r="G1512">
        <v>36</v>
      </c>
      <c r="H1512">
        <v>36</v>
      </c>
      <c r="I1512">
        <f t="shared" si="71"/>
        <v>26</v>
      </c>
      <c r="J1512" s="2">
        <f t="shared" si="72"/>
        <v>0.72222222222222221</v>
      </c>
      <c r="K1512">
        <v>241.1</v>
      </c>
      <c r="L1512" s="1">
        <f t="shared" si="70"/>
        <v>6.697222222222222</v>
      </c>
      <c r="M1512">
        <v>4.2140887530491202</v>
      </c>
      <c r="N1512">
        <v>3.20718259081614</v>
      </c>
      <c r="O1512">
        <v>0.783149237292315</v>
      </c>
      <c r="P1512">
        <v>0.26362484157160898</v>
      </c>
      <c r="Q1512">
        <v>0.74408901000000005</v>
      </c>
      <c r="U1512">
        <v>3.6919892615209098</v>
      </c>
      <c r="V1512">
        <v>4.0513148087495496</v>
      </c>
      <c r="X1512">
        <v>2.2396869659423801</v>
      </c>
    </row>
    <row r="1513" spans="1:24" x14ac:dyDescent="0.45">
      <c r="A1513">
        <v>1989</v>
      </c>
      <c r="B1513" t="s">
        <v>422</v>
      </c>
      <c r="C1513" t="s">
        <v>105</v>
      </c>
      <c r="D1513">
        <v>19</v>
      </c>
      <c r="E1513">
        <v>11</v>
      </c>
      <c r="F1513">
        <v>0</v>
      </c>
      <c r="G1513">
        <v>35</v>
      </c>
      <c r="H1513">
        <v>35</v>
      </c>
      <c r="I1513">
        <f t="shared" si="71"/>
        <v>30</v>
      </c>
      <c r="J1513" s="2">
        <f t="shared" si="72"/>
        <v>0.8571428571428571</v>
      </c>
      <c r="K1513">
        <v>241.2</v>
      </c>
      <c r="L1513" s="1">
        <f t="shared" si="70"/>
        <v>6.8914285714285715</v>
      </c>
      <c r="M1513">
        <v>6.4055175110081102</v>
      </c>
      <c r="N1513">
        <v>3.0910346128701902</v>
      </c>
      <c r="O1513">
        <v>0.52137933229135702</v>
      </c>
      <c r="P1513">
        <v>0.25390070921985802</v>
      </c>
      <c r="Q1513">
        <v>0.75851393</v>
      </c>
      <c r="U1513">
        <v>2.6068966614567799</v>
      </c>
      <c r="V1513">
        <v>3.1474682693671898</v>
      </c>
      <c r="X1513">
        <v>4.4160799980163503</v>
      </c>
    </row>
    <row r="1514" spans="1:24" x14ac:dyDescent="0.45">
      <c r="A1514">
        <v>1989</v>
      </c>
      <c r="B1514" t="s">
        <v>441</v>
      </c>
      <c r="C1514" t="s">
        <v>79</v>
      </c>
      <c r="D1514">
        <v>6</v>
      </c>
      <c r="E1514">
        <v>14</v>
      </c>
      <c r="F1514">
        <v>0</v>
      </c>
      <c r="G1514">
        <v>24</v>
      </c>
      <c r="H1514">
        <v>24</v>
      </c>
      <c r="I1514">
        <f t="shared" si="71"/>
        <v>20</v>
      </c>
      <c r="J1514" s="2">
        <f t="shared" si="72"/>
        <v>0.83333333333333337</v>
      </c>
      <c r="K1514">
        <v>170.1</v>
      </c>
      <c r="L1514" s="1">
        <f t="shared" si="70"/>
        <v>7.0874999999999995</v>
      </c>
      <c r="M1514">
        <v>6.0763211207774903</v>
      </c>
      <c r="N1514">
        <v>3.1174169228336699</v>
      </c>
      <c r="O1514">
        <v>1.2152642241554901</v>
      </c>
      <c r="P1514">
        <v>0.30514705882352899</v>
      </c>
      <c r="Q1514">
        <v>0.67952250000000003</v>
      </c>
      <c r="U1514">
        <v>4.8610568966219896</v>
      </c>
      <c r="V1514">
        <v>4.2420927659335801</v>
      </c>
      <c r="X1514">
        <v>1.41478848457336</v>
      </c>
    </row>
    <row r="1515" spans="1:24" x14ac:dyDescent="0.45">
      <c r="A1515">
        <v>1989</v>
      </c>
      <c r="B1515" t="s">
        <v>443</v>
      </c>
      <c r="C1515" t="s">
        <v>58</v>
      </c>
      <c r="D1515">
        <v>13</v>
      </c>
      <c r="E1515">
        <v>11</v>
      </c>
      <c r="F1515">
        <v>0</v>
      </c>
      <c r="G1515">
        <v>31</v>
      </c>
      <c r="H1515">
        <v>31</v>
      </c>
      <c r="I1515">
        <f t="shared" si="71"/>
        <v>24</v>
      </c>
      <c r="J1515" s="2">
        <f t="shared" si="72"/>
        <v>0.77419354838709675</v>
      </c>
      <c r="K1515">
        <v>192</v>
      </c>
      <c r="L1515" s="1">
        <f t="shared" si="70"/>
        <v>6.193548387096774</v>
      </c>
      <c r="M1515">
        <v>4.453125</v>
      </c>
      <c r="N1515">
        <v>3.65625</v>
      </c>
      <c r="O1515">
        <v>0.75</v>
      </c>
      <c r="P1515">
        <v>0.257503949447077</v>
      </c>
      <c r="Q1515">
        <v>0.74387150999999996</v>
      </c>
      <c r="U1515">
        <v>3.46875</v>
      </c>
      <c r="V1515">
        <v>4.1063906669616701</v>
      </c>
      <c r="X1515">
        <v>0.97659403085708596</v>
      </c>
    </row>
    <row r="1516" spans="1:24" x14ac:dyDescent="0.45">
      <c r="A1516">
        <v>1989</v>
      </c>
      <c r="B1516" t="s">
        <v>423</v>
      </c>
      <c r="C1516" t="s">
        <v>37</v>
      </c>
      <c r="D1516">
        <v>11</v>
      </c>
      <c r="E1516">
        <v>14</v>
      </c>
      <c r="F1516">
        <v>0</v>
      </c>
      <c r="G1516">
        <v>31</v>
      </c>
      <c r="H1516">
        <v>31</v>
      </c>
      <c r="I1516">
        <f t="shared" si="71"/>
        <v>25</v>
      </c>
      <c r="J1516" s="2">
        <f t="shared" si="72"/>
        <v>0.80645161290322576</v>
      </c>
      <c r="K1516">
        <v>183.1</v>
      </c>
      <c r="L1516" s="1">
        <f t="shared" si="70"/>
        <v>5.9064516129032256</v>
      </c>
      <c r="M1516">
        <v>6.9218177977506903</v>
      </c>
      <c r="N1516">
        <v>4.4181815730323599</v>
      </c>
      <c r="O1516">
        <v>1.1290908464416001</v>
      </c>
      <c r="P1516">
        <v>0.29656419529837202</v>
      </c>
      <c r="Q1516">
        <v>0.70217918000000001</v>
      </c>
      <c r="U1516">
        <v>5.0072724494366696</v>
      </c>
      <c r="V1516">
        <v>4.3771860319216396</v>
      </c>
      <c r="X1516">
        <v>0.80033379793167103</v>
      </c>
    </row>
    <row r="1517" spans="1:24" x14ac:dyDescent="0.45">
      <c r="A1517">
        <v>1989</v>
      </c>
      <c r="B1517" t="s">
        <v>488</v>
      </c>
      <c r="C1517" t="s">
        <v>233</v>
      </c>
      <c r="D1517">
        <v>8</v>
      </c>
      <c r="E1517">
        <v>12</v>
      </c>
      <c r="F1517">
        <v>0</v>
      </c>
      <c r="G1517">
        <v>28</v>
      </c>
      <c r="H1517">
        <v>28</v>
      </c>
      <c r="I1517">
        <f t="shared" si="71"/>
        <v>20</v>
      </c>
      <c r="J1517" s="2">
        <f t="shared" si="72"/>
        <v>0.7142857142857143</v>
      </c>
      <c r="K1517">
        <v>191.2</v>
      </c>
      <c r="L1517" s="1">
        <f t="shared" si="70"/>
        <v>6.8285714285714283</v>
      </c>
      <c r="M1517">
        <v>6.9965221104641904</v>
      </c>
      <c r="N1517">
        <v>1.97217401771473</v>
      </c>
      <c r="O1517">
        <v>0.70434786346954903</v>
      </c>
      <c r="P1517">
        <v>0.273996509598603</v>
      </c>
      <c r="Q1517">
        <v>0.69387754999999995</v>
      </c>
      <c r="U1517">
        <v>3.2400001719599199</v>
      </c>
      <c r="V1517">
        <v>2.9295971975618502</v>
      </c>
      <c r="X1517">
        <v>3.8716979026794398</v>
      </c>
    </row>
    <row r="1518" spans="1:24" x14ac:dyDescent="0.45">
      <c r="A1518">
        <v>1989</v>
      </c>
      <c r="B1518" t="s">
        <v>468</v>
      </c>
      <c r="C1518" t="s">
        <v>73</v>
      </c>
      <c r="D1518">
        <v>10</v>
      </c>
      <c r="E1518">
        <v>10</v>
      </c>
      <c r="F1518">
        <v>0</v>
      </c>
      <c r="G1518">
        <v>33</v>
      </c>
      <c r="H1518">
        <v>33</v>
      </c>
      <c r="I1518">
        <f t="shared" si="71"/>
        <v>20</v>
      </c>
      <c r="J1518" s="2">
        <f t="shared" si="72"/>
        <v>0.60606060606060608</v>
      </c>
      <c r="K1518">
        <v>183.2</v>
      </c>
      <c r="L1518" s="1">
        <f t="shared" si="70"/>
        <v>5.5515151515151508</v>
      </c>
      <c r="M1518">
        <v>4.2631581308552802</v>
      </c>
      <c r="N1518">
        <v>3.5281308669147098</v>
      </c>
      <c r="O1518">
        <v>0.882032716728679</v>
      </c>
      <c r="P1518">
        <v>0.27786752827140498</v>
      </c>
      <c r="Q1518">
        <v>0.68807339000000001</v>
      </c>
      <c r="U1518">
        <v>4.2631581308552802</v>
      </c>
      <c r="V1518">
        <v>4.31436489083619</v>
      </c>
      <c r="X1518">
        <v>0.82997566461563099</v>
      </c>
    </row>
    <row r="1519" spans="1:24" x14ac:dyDescent="0.45">
      <c r="A1519">
        <v>1989</v>
      </c>
      <c r="B1519" t="s">
        <v>489</v>
      </c>
      <c r="C1519" t="s">
        <v>65</v>
      </c>
      <c r="D1519">
        <v>17</v>
      </c>
      <c r="E1519">
        <v>8</v>
      </c>
      <c r="F1519">
        <v>0</v>
      </c>
      <c r="G1519">
        <v>32</v>
      </c>
      <c r="H1519">
        <v>32</v>
      </c>
      <c r="I1519">
        <f t="shared" si="71"/>
        <v>25</v>
      </c>
      <c r="J1519" s="2">
        <f t="shared" si="72"/>
        <v>0.78125</v>
      </c>
      <c r="K1519">
        <v>208.1</v>
      </c>
      <c r="L1519" s="1">
        <f t="shared" si="70"/>
        <v>6.5031249999999998</v>
      </c>
      <c r="M1519">
        <v>4.7952001170703102</v>
      </c>
      <c r="N1519">
        <v>2.3328000569531202</v>
      </c>
      <c r="O1519">
        <v>0.77760001898437503</v>
      </c>
      <c r="P1519">
        <v>0.26222222222222202</v>
      </c>
      <c r="Q1519">
        <v>0.77945083999999998</v>
      </c>
      <c r="U1519">
        <v>2.9376000717187498</v>
      </c>
      <c r="V1519">
        <v>3.6266406880554198</v>
      </c>
      <c r="X1519">
        <v>2.3775246143340998</v>
      </c>
    </row>
    <row r="1520" spans="1:24" x14ac:dyDescent="0.45">
      <c r="A1520">
        <v>1989</v>
      </c>
      <c r="B1520" t="s">
        <v>490</v>
      </c>
      <c r="C1520" t="s">
        <v>65</v>
      </c>
      <c r="D1520">
        <v>12</v>
      </c>
      <c r="E1520">
        <v>10</v>
      </c>
      <c r="F1520">
        <v>0</v>
      </c>
      <c r="G1520">
        <v>32</v>
      </c>
      <c r="H1520">
        <v>32</v>
      </c>
      <c r="I1520">
        <f t="shared" si="71"/>
        <v>22</v>
      </c>
      <c r="J1520" s="2">
        <f t="shared" si="72"/>
        <v>0.6875</v>
      </c>
      <c r="K1520">
        <v>193</v>
      </c>
      <c r="L1520" s="1">
        <f t="shared" si="70"/>
        <v>6.03125</v>
      </c>
      <c r="M1520">
        <v>4.43005146322683</v>
      </c>
      <c r="N1520">
        <v>1.63212422329409</v>
      </c>
      <c r="O1520">
        <v>1.0259066546419999</v>
      </c>
      <c r="P1520">
        <v>0.25682182985553698</v>
      </c>
      <c r="Q1520">
        <v>0.74388947999999999</v>
      </c>
      <c r="U1520">
        <v>3.4507769292503698</v>
      </c>
      <c r="V1520">
        <v>3.8351794422692098</v>
      </c>
      <c r="X1520">
        <v>1.7138969898223799</v>
      </c>
    </row>
    <row r="1521" spans="1:24" x14ac:dyDescent="0.45">
      <c r="A1521">
        <v>1989</v>
      </c>
      <c r="B1521" t="s">
        <v>455</v>
      </c>
      <c r="C1521" t="s">
        <v>31</v>
      </c>
      <c r="D1521">
        <v>16</v>
      </c>
      <c r="E1521">
        <v>10</v>
      </c>
      <c r="F1521">
        <v>0</v>
      </c>
      <c r="G1521">
        <v>32</v>
      </c>
      <c r="H1521">
        <v>32</v>
      </c>
      <c r="I1521">
        <f t="shared" si="71"/>
        <v>26</v>
      </c>
      <c r="J1521" s="2">
        <f t="shared" si="72"/>
        <v>0.8125</v>
      </c>
      <c r="K1521">
        <v>239.1</v>
      </c>
      <c r="L1521" s="1">
        <f t="shared" si="70"/>
        <v>7.4718749999999998</v>
      </c>
      <c r="M1521">
        <v>11.3189431880133</v>
      </c>
      <c r="N1521">
        <v>3.6852373170275898</v>
      </c>
      <c r="O1521">
        <v>0.63927586111703105</v>
      </c>
      <c r="P1521">
        <v>0.25754884547069201</v>
      </c>
      <c r="Q1521">
        <v>0.70554649000000003</v>
      </c>
      <c r="U1521">
        <v>3.1963793055851499</v>
      </c>
      <c r="V1521">
        <v>2.51194425083734</v>
      </c>
      <c r="X1521">
        <v>7.0172100067138601</v>
      </c>
    </row>
    <row r="1522" spans="1:24" x14ac:dyDescent="0.45">
      <c r="A1522">
        <v>1989</v>
      </c>
      <c r="B1522" t="s">
        <v>348</v>
      </c>
      <c r="C1522" t="s">
        <v>75</v>
      </c>
      <c r="D1522">
        <v>23</v>
      </c>
      <c r="E1522">
        <v>5</v>
      </c>
      <c r="F1522">
        <v>0</v>
      </c>
      <c r="G1522">
        <v>35</v>
      </c>
      <c r="H1522">
        <v>35</v>
      </c>
      <c r="I1522">
        <f t="shared" si="71"/>
        <v>28</v>
      </c>
      <c r="J1522" s="2">
        <f t="shared" si="72"/>
        <v>0.8</v>
      </c>
      <c r="K1522">
        <v>260</v>
      </c>
      <c r="L1522" s="1">
        <f t="shared" si="70"/>
        <v>7.4285714285714288</v>
      </c>
      <c r="M1522">
        <v>6.6115384615384603</v>
      </c>
      <c r="N1522">
        <v>1.41923076923076</v>
      </c>
      <c r="O1522">
        <v>0.41538461538461502</v>
      </c>
      <c r="P1522">
        <v>0.25425950196592401</v>
      </c>
      <c r="Q1522">
        <v>0.76658053000000004</v>
      </c>
      <c r="U1522">
        <v>2.07692307692307</v>
      </c>
      <c r="V1522">
        <v>2.3895637438847399</v>
      </c>
      <c r="X1522">
        <v>7.61388683319091</v>
      </c>
    </row>
    <row r="1523" spans="1:24" x14ac:dyDescent="0.45">
      <c r="A1523">
        <v>1989</v>
      </c>
      <c r="B1523" t="s">
        <v>470</v>
      </c>
      <c r="C1523" t="s">
        <v>49</v>
      </c>
      <c r="D1523">
        <v>19</v>
      </c>
      <c r="E1523">
        <v>10</v>
      </c>
      <c r="F1523">
        <v>0</v>
      </c>
      <c r="G1523">
        <v>32</v>
      </c>
      <c r="H1523">
        <v>32</v>
      </c>
      <c r="I1523">
        <f t="shared" si="71"/>
        <v>29</v>
      </c>
      <c r="J1523" s="2">
        <f t="shared" si="72"/>
        <v>0.90625</v>
      </c>
      <c r="K1523">
        <v>228</v>
      </c>
      <c r="L1523" s="1">
        <f t="shared" si="70"/>
        <v>7.125</v>
      </c>
      <c r="M1523">
        <v>6.75</v>
      </c>
      <c r="N1523">
        <v>2.4078947368421</v>
      </c>
      <c r="O1523">
        <v>0.90789473684210498</v>
      </c>
      <c r="P1523">
        <v>0.23600605143721601</v>
      </c>
      <c r="Q1523">
        <v>0.74003795000000006</v>
      </c>
      <c r="U1523">
        <v>3.1184210526315699</v>
      </c>
      <c r="V1523">
        <v>3.4161494388914901</v>
      </c>
      <c r="X1523">
        <v>2.5822358131408598</v>
      </c>
    </row>
    <row r="1524" spans="1:24" x14ac:dyDescent="0.45">
      <c r="A1524">
        <v>1989</v>
      </c>
      <c r="B1524" t="s">
        <v>385</v>
      </c>
      <c r="C1524" t="s">
        <v>99</v>
      </c>
      <c r="D1524">
        <v>12</v>
      </c>
      <c r="E1524">
        <v>8</v>
      </c>
      <c r="F1524">
        <v>0</v>
      </c>
      <c r="G1524">
        <v>28</v>
      </c>
      <c r="H1524">
        <v>28</v>
      </c>
      <c r="I1524">
        <f t="shared" si="71"/>
        <v>20</v>
      </c>
      <c r="J1524" s="2">
        <f t="shared" si="72"/>
        <v>0.7142857142857143</v>
      </c>
      <c r="K1524">
        <v>205.1</v>
      </c>
      <c r="L1524" s="1">
        <f t="shared" si="70"/>
        <v>7.3250000000000002</v>
      </c>
      <c r="M1524">
        <v>5.3912338997787304</v>
      </c>
      <c r="N1524">
        <v>2.14772732592811</v>
      </c>
      <c r="O1524">
        <v>0.96428573817180596</v>
      </c>
      <c r="P1524">
        <v>0.23861852433281</v>
      </c>
      <c r="Q1524">
        <v>0.75942915</v>
      </c>
      <c r="U1524">
        <v>2.80519487468161</v>
      </c>
      <c r="V1524">
        <v>3.7317965351242401</v>
      </c>
      <c r="X1524">
        <v>2.1631779670715301</v>
      </c>
    </row>
    <row r="1525" spans="1:24" x14ac:dyDescent="0.45">
      <c r="A1525">
        <v>1989</v>
      </c>
      <c r="B1525" t="s">
        <v>456</v>
      </c>
      <c r="C1525" t="s">
        <v>233</v>
      </c>
      <c r="D1525">
        <v>10</v>
      </c>
      <c r="E1525">
        <v>11</v>
      </c>
      <c r="F1525">
        <v>0</v>
      </c>
      <c r="G1525">
        <v>32</v>
      </c>
      <c r="H1525">
        <v>32</v>
      </c>
      <c r="I1525">
        <f t="shared" si="71"/>
        <v>21</v>
      </c>
      <c r="J1525" s="2">
        <f t="shared" si="72"/>
        <v>0.65625</v>
      </c>
      <c r="K1525">
        <v>213.2</v>
      </c>
      <c r="L1525" s="1">
        <f t="shared" si="70"/>
        <v>6.6624999999999996</v>
      </c>
      <c r="M1525">
        <v>5.3494538508171798</v>
      </c>
      <c r="N1525">
        <v>2.27457092869391</v>
      </c>
      <c r="O1525">
        <v>0.67394694183523496</v>
      </c>
      <c r="P1525">
        <v>0.24042879019908101</v>
      </c>
      <c r="Q1525">
        <v>0.74304890000000001</v>
      </c>
      <c r="U1525">
        <v>2.8642745027997498</v>
      </c>
      <c r="V1525">
        <v>3.3617046152596499</v>
      </c>
      <c r="X1525">
        <v>3.1084189414978001</v>
      </c>
    </row>
    <row r="1526" spans="1:24" x14ac:dyDescent="0.45">
      <c r="A1526">
        <v>1989</v>
      </c>
      <c r="B1526" t="s">
        <v>425</v>
      </c>
      <c r="C1526" t="s">
        <v>105</v>
      </c>
      <c r="D1526">
        <v>21</v>
      </c>
      <c r="E1526">
        <v>9</v>
      </c>
      <c r="F1526">
        <v>0</v>
      </c>
      <c r="G1526">
        <v>36</v>
      </c>
      <c r="H1526">
        <v>36</v>
      </c>
      <c r="I1526">
        <f t="shared" si="71"/>
        <v>30</v>
      </c>
      <c r="J1526" s="2">
        <f t="shared" si="72"/>
        <v>0.83333333333333337</v>
      </c>
      <c r="K1526">
        <v>257.2</v>
      </c>
      <c r="L1526" s="1">
        <f t="shared" si="70"/>
        <v>7.1444444444444439</v>
      </c>
      <c r="M1526">
        <v>5.4139717531970302</v>
      </c>
      <c r="N1526">
        <v>2.4100906514231899</v>
      </c>
      <c r="O1526">
        <v>0.803363550474398</v>
      </c>
      <c r="P1526">
        <v>0.28623188405797101</v>
      </c>
      <c r="Q1526">
        <v>0.75957728000000002</v>
      </c>
      <c r="U1526">
        <v>3.3182407519594701</v>
      </c>
      <c r="V1526">
        <v>3.5931711007854399</v>
      </c>
      <c r="X1526">
        <v>3.2391941547393799</v>
      </c>
    </row>
    <row r="1527" spans="1:24" x14ac:dyDescent="0.45">
      <c r="A1527">
        <v>1989</v>
      </c>
      <c r="B1527" t="s">
        <v>471</v>
      </c>
      <c r="C1527" t="s">
        <v>44</v>
      </c>
      <c r="D1527">
        <v>17</v>
      </c>
      <c r="E1527">
        <v>8</v>
      </c>
      <c r="F1527">
        <v>0</v>
      </c>
      <c r="G1527">
        <v>33</v>
      </c>
      <c r="H1527">
        <v>33</v>
      </c>
      <c r="I1527">
        <f t="shared" si="71"/>
        <v>25</v>
      </c>
      <c r="J1527" s="2">
        <f t="shared" si="72"/>
        <v>0.75757575757575757</v>
      </c>
      <c r="K1527">
        <v>206.2</v>
      </c>
      <c r="L1527" s="1">
        <f t="shared" si="70"/>
        <v>6.2484848484848481</v>
      </c>
      <c r="M1527">
        <v>4.3983869885257096</v>
      </c>
      <c r="N1527">
        <v>3.30967733790053</v>
      </c>
      <c r="O1527">
        <v>0.522580632300084</v>
      </c>
      <c r="P1527">
        <v>0.234567901234567</v>
      </c>
      <c r="Q1527">
        <v>0.71972904000000004</v>
      </c>
      <c r="U1527">
        <v>3.3532257239255401</v>
      </c>
      <c r="V1527">
        <v>3.8319954793535098</v>
      </c>
      <c r="X1527">
        <v>2.72970247268676</v>
      </c>
    </row>
    <row r="1528" spans="1:24" x14ac:dyDescent="0.45">
      <c r="A1528">
        <v>1989</v>
      </c>
      <c r="B1528" t="s">
        <v>426</v>
      </c>
      <c r="C1528" t="s">
        <v>29</v>
      </c>
      <c r="D1528">
        <v>16</v>
      </c>
      <c r="E1528">
        <v>11</v>
      </c>
      <c r="F1528">
        <v>0</v>
      </c>
      <c r="G1528">
        <v>34</v>
      </c>
      <c r="H1528">
        <v>34</v>
      </c>
      <c r="I1528">
        <f t="shared" si="71"/>
        <v>27</v>
      </c>
      <c r="J1528" s="2">
        <f t="shared" si="72"/>
        <v>0.79411764705882348</v>
      </c>
      <c r="K1528">
        <v>227.2</v>
      </c>
      <c r="L1528" s="1">
        <f t="shared" si="70"/>
        <v>6.6823529411764699</v>
      </c>
      <c r="M1528">
        <v>6.0483165220790198</v>
      </c>
      <c r="N1528">
        <v>2.7276721570160198</v>
      </c>
      <c r="O1528">
        <v>0.71156664965635497</v>
      </c>
      <c r="P1528">
        <v>0.26483357452966699</v>
      </c>
      <c r="Q1528">
        <v>0.70502430999999999</v>
      </c>
      <c r="U1528">
        <v>3.6764276898911699</v>
      </c>
      <c r="V1528">
        <v>3.3819671953662702</v>
      </c>
      <c r="X1528">
        <v>3.7193200588226301</v>
      </c>
    </row>
    <row r="1529" spans="1:24" x14ac:dyDescent="0.45">
      <c r="A1529">
        <v>1989</v>
      </c>
      <c r="B1529" t="s">
        <v>428</v>
      </c>
      <c r="C1529" t="s">
        <v>79</v>
      </c>
      <c r="D1529">
        <v>10</v>
      </c>
      <c r="E1529">
        <v>14</v>
      </c>
      <c r="F1529">
        <v>0</v>
      </c>
      <c r="G1529">
        <v>33</v>
      </c>
      <c r="H1529">
        <v>33</v>
      </c>
      <c r="I1529">
        <f t="shared" si="71"/>
        <v>24</v>
      </c>
      <c r="J1529" s="2">
        <f t="shared" si="72"/>
        <v>0.72727272727272729</v>
      </c>
      <c r="K1529">
        <v>223.2</v>
      </c>
      <c r="L1529" s="1">
        <f t="shared" si="70"/>
        <v>6.7636363636363637</v>
      </c>
      <c r="M1529">
        <v>5.9150520264433197</v>
      </c>
      <c r="N1529">
        <v>2.9776452378013998</v>
      </c>
      <c r="O1529">
        <v>0.84500743234904596</v>
      </c>
      <c r="P1529">
        <v>0.292198581560283</v>
      </c>
      <c r="Q1529">
        <v>0.72961372999999996</v>
      </c>
      <c r="U1529">
        <v>3.5812219751935701</v>
      </c>
      <c r="V1529">
        <v>3.7686018959486201</v>
      </c>
      <c r="X1529">
        <v>3.06971859931945</v>
      </c>
    </row>
    <row r="1530" spans="1:24" x14ac:dyDescent="0.45">
      <c r="A1530">
        <v>1989</v>
      </c>
      <c r="B1530" t="s">
        <v>458</v>
      </c>
      <c r="C1530" t="s">
        <v>27</v>
      </c>
      <c r="D1530">
        <v>11</v>
      </c>
      <c r="E1530">
        <v>18</v>
      </c>
      <c r="F1530">
        <v>0</v>
      </c>
      <c r="G1530">
        <v>32</v>
      </c>
      <c r="H1530">
        <v>32</v>
      </c>
      <c r="I1530">
        <f t="shared" si="71"/>
        <v>29</v>
      </c>
      <c r="J1530" s="2">
        <f t="shared" si="72"/>
        <v>0.90625</v>
      </c>
      <c r="K1530">
        <v>206.1</v>
      </c>
      <c r="L1530" s="1">
        <f t="shared" si="70"/>
        <v>6.4406249999999998</v>
      </c>
      <c r="M1530">
        <v>4.0565430609771198</v>
      </c>
      <c r="N1530">
        <v>2.1809371295575901</v>
      </c>
      <c r="O1530">
        <v>1.00323107959649</v>
      </c>
      <c r="P1530">
        <v>0.29831932773109199</v>
      </c>
      <c r="Q1530">
        <v>0.66849101</v>
      </c>
      <c r="U1530">
        <v>4.4927304868886297</v>
      </c>
      <c r="V1530">
        <v>4.06635641774165</v>
      </c>
      <c r="X1530">
        <v>1.7013282179832401</v>
      </c>
    </row>
    <row r="1531" spans="1:24" x14ac:dyDescent="0.45">
      <c r="A1531">
        <v>1989</v>
      </c>
      <c r="B1531" t="s">
        <v>387</v>
      </c>
      <c r="C1531" t="s">
        <v>33</v>
      </c>
      <c r="D1531">
        <v>10</v>
      </c>
      <c r="E1531">
        <v>13</v>
      </c>
      <c r="F1531">
        <v>0</v>
      </c>
      <c r="G1531">
        <v>31</v>
      </c>
      <c r="H1531">
        <v>31</v>
      </c>
      <c r="I1531">
        <f t="shared" si="71"/>
        <v>23</v>
      </c>
      <c r="J1531" s="2">
        <f t="shared" si="72"/>
        <v>0.74193548387096775</v>
      </c>
      <c r="K1531">
        <v>196.2</v>
      </c>
      <c r="L1531" s="1">
        <f t="shared" si="70"/>
        <v>6.3290322580645162</v>
      </c>
      <c r="M1531">
        <v>5.3084744389815297</v>
      </c>
      <c r="N1531">
        <v>4.4847456467257798</v>
      </c>
      <c r="O1531">
        <v>0.50338981748962797</v>
      </c>
      <c r="P1531">
        <v>0.27839999999999998</v>
      </c>
      <c r="Q1531">
        <v>0.72700297000000003</v>
      </c>
      <c r="U1531">
        <v>3.4322033010656501</v>
      </c>
      <c r="V1531">
        <v>3.8355219951466299</v>
      </c>
      <c r="X1531">
        <v>1.6043720245361299</v>
      </c>
    </row>
    <row r="1532" spans="1:24" x14ac:dyDescent="0.45">
      <c r="A1532">
        <v>1989</v>
      </c>
      <c r="B1532" t="s">
        <v>429</v>
      </c>
      <c r="C1532" t="s">
        <v>27</v>
      </c>
      <c r="D1532">
        <v>13</v>
      </c>
      <c r="E1532">
        <v>17</v>
      </c>
      <c r="F1532">
        <v>0</v>
      </c>
      <c r="G1532">
        <v>36</v>
      </c>
      <c r="H1532">
        <v>36</v>
      </c>
      <c r="I1532">
        <f t="shared" si="71"/>
        <v>30</v>
      </c>
      <c r="J1532" s="2">
        <f t="shared" si="72"/>
        <v>0.83333333333333337</v>
      </c>
      <c r="K1532">
        <v>261</v>
      </c>
      <c r="L1532" s="1">
        <f t="shared" si="70"/>
        <v>7.25</v>
      </c>
      <c r="M1532">
        <v>7.2758624943327597</v>
      </c>
      <c r="N1532">
        <v>2.5517242871119601</v>
      </c>
      <c r="O1532">
        <v>0.75862073400625896</v>
      </c>
      <c r="P1532">
        <v>0.290531776913099</v>
      </c>
      <c r="Q1532">
        <v>0.71282400999999995</v>
      </c>
      <c r="U1532">
        <v>3.6551726274847001</v>
      </c>
      <c r="V1532">
        <v>3.1381196161162799</v>
      </c>
      <c r="X1532">
        <v>5.0341523885726902</v>
      </c>
    </row>
    <row r="1533" spans="1:24" x14ac:dyDescent="0.45">
      <c r="A1533">
        <v>1989</v>
      </c>
      <c r="B1533" t="s">
        <v>430</v>
      </c>
      <c r="C1533" t="s">
        <v>99</v>
      </c>
      <c r="D1533">
        <v>13</v>
      </c>
      <c r="E1533">
        <v>10</v>
      </c>
      <c r="F1533">
        <v>0</v>
      </c>
      <c r="G1533">
        <v>31</v>
      </c>
      <c r="H1533">
        <v>31</v>
      </c>
      <c r="I1533">
        <f t="shared" si="71"/>
        <v>23</v>
      </c>
      <c r="J1533" s="2">
        <f t="shared" si="72"/>
        <v>0.74193548387096775</v>
      </c>
      <c r="K1533">
        <v>191.2</v>
      </c>
      <c r="L1533" s="1">
        <f t="shared" si="70"/>
        <v>6.1677419354838703</v>
      </c>
      <c r="M1533">
        <v>3.8034781599365699</v>
      </c>
      <c r="N1533">
        <v>2.95826079106177</v>
      </c>
      <c r="O1533">
        <v>0.70434780739566105</v>
      </c>
      <c r="P1533">
        <v>0.28549848942598099</v>
      </c>
      <c r="Q1533">
        <v>0.66</v>
      </c>
      <c r="U1533">
        <v>4.5547824878252703</v>
      </c>
      <c r="V1533">
        <v>3.98351019978081</v>
      </c>
      <c r="X1533">
        <v>1.4440574645996</v>
      </c>
    </row>
    <row r="1534" spans="1:24" x14ac:dyDescent="0.45">
      <c r="A1534">
        <v>1989</v>
      </c>
      <c r="B1534" t="s">
        <v>459</v>
      </c>
      <c r="C1534" t="s">
        <v>105</v>
      </c>
      <c r="D1534">
        <v>17</v>
      </c>
      <c r="E1534">
        <v>8</v>
      </c>
      <c r="F1534">
        <v>0</v>
      </c>
      <c r="G1534">
        <v>33</v>
      </c>
      <c r="H1534">
        <v>33</v>
      </c>
      <c r="I1534">
        <f t="shared" si="71"/>
        <v>25</v>
      </c>
      <c r="J1534" s="2">
        <f t="shared" si="72"/>
        <v>0.75757575757575757</v>
      </c>
      <c r="K1534">
        <v>209.2</v>
      </c>
      <c r="L1534" s="1">
        <f t="shared" si="70"/>
        <v>6.3393939393939389</v>
      </c>
      <c r="M1534">
        <v>5.8807634013778296</v>
      </c>
      <c r="N1534">
        <v>3.3481718635581799</v>
      </c>
      <c r="O1534">
        <v>0.55802864392636298</v>
      </c>
      <c r="P1534">
        <v>0.27384615384615302</v>
      </c>
      <c r="Q1534">
        <v>0.75155762999999998</v>
      </c>
      <c r="U1534">
        <v>3.0047696211419499</v>
      </c>
      <c r="V1534">
        <v>3.4637535785614602</v>
      </c>
      <c r="X1534">
        <v>2.9754455089568999</v>
      </c>
    </row>
    <row r="1535" spans="1:24" x14ac:dyDescent="0.45">
      <c r="A1535">
        <v>1989</v>
      </c>
      <c r="B1535" t="s">
        <v>472</v>
      </c>
      <c r="C1535" t="s">
        <v>73</v>
      </c>
      <c r="D1535">
        <v>16</v>
      </c>
      <c r="E1535">
        <v>11</v>
      </c>
      <c r="F1535">
        <v>0</v>
      </c>
      <c r="G1535">
        <v>33</v>
      </c>
      <c r="H1535">
        <v>33</v>
      </c>
      <c r="I1535">
        <f t="shared" si="71"/>
        <v>27</v>
      </c>
      <c r="J1535" s="2">
        <f t="shared" si="72"/>
        <v>0.81818181818181823</v>
      </c>
      <c r="K1535">
        <v>227</v>
      </c>
      <c r="L1535" s="1">
        <f t="shared" si="70"/>
        <v>6.8787878787878789</v>
      </c>
      <c r="M1535">
        <v>4.6387662080089997</v>
      </c>
      <c r="N1535">
        <v>1.9030835725165101</v>
      </c>
      <c r="O1535">
        <v>0.87224663740340302</v>
      </c>
      <c r="P1535">
        <v>0.24376731301939</v>
      </c>
      <c r="Q1535">
        <v>0.79019074</v>
      </c>
      <c r="U1535">
        <v>2.6563874866376298</v>
      </c>
      <c r="V1535">
        <v>3.6921560229824602</v>
      </c>
      <c r="X1535">
        <v>2.6747620105743399</v>
      </c>
    </row>
    <row r="1536" spans="1:24" x14ac:dyDescent="0.45">
      <c r="A1536">
        <v>1989</v>
      </c>
      <c r="B1536" t="s">
        <v>332</v>
      </c>
      <c r="C1536" t="s">
        <v>31</v>
      </c>
      <c r="D1536">
        <v>12</v>
      </c>
      <c r="E1536">
        <v>13</v>
      </c>
      <c r="F1536">
        <v>0</v>
      </c>
      <c r="G1536">
        <v>31</v>
      </c>
      <c r="H1536">
        <v>31</v>
      </c>
      <c r="I1536">
        <f t="shared" si="71"/>
        <v>25</v>
      </c>
      <c r="J1536" s="2">
        <f t="shared" si="72"/>
        <v>0.80645161290322576</v>
      </c>
      <c r="K1536">
        <v>194.1</v>
      </c>
      <c r="L1536" s="1">
        <f t="shared" si="70"/>
        <v>6.2612903225806447</v>
      </c>
      <c r="M1536">
        <v>7.6878212099250698</v>
      </c>
      <c r="N1536">
        <v>5.2795880598280602</v>
      </c>
      <c r="O1536">
        <v>0.64837046348765603</v>
      </c>
      <c r="P1536">
        <v>0.293193717277486</v>
      </c>
      <c r="Q1536">
        <v>0.62859195000000001</v>
      </c>
      <c r="U1536">
        <v>5.1406515319378396</v>
      </c>
      <c r="V1536">
        <v>3.7815085381565501</v>
      </c>
      <c r="X1536">
        <v>2.50795221328735</v>
      </c>
    </row>
    <row r="1537" spans="1:24" x14ac:dyDescent="0.45">
      <c r="A1537">
        <v>1989</v>
      </c>
      <c r="B1537" t="s">
        <v>491</v>
      </c>
      <c r="C1537" t="s">
        <v>371</v>
      </c>
      <c r="D1537">
        <v>9</v>
      </c>
      <c r="E1537">
        <v>15</v>
      </c>
      <c r="F1537">
        <v>0</v>
      </c>
      <c r="G1537">
        <v>33</v>
      </c>
      <c r="H1537">
        <v>33</v>
      </c>
      <c r="I1537">
        <f t="shared" si="71"/>
        <v>24</v>
      </c>
      <c r="J1537" s="2">
        <f t="shared" si="72"/>
        <v>0.72727272727272729</v>
      </c>
      <c r="K1537">
        <v>220</v>
      </c>
      <c r="L1537" s="1">
        <f t="shared" si="70"/>
        <v>6.666666666666667</v>
      </c>
      <c r="M1537">
        <v>5.03181853081571</v>
      </c>
      <c r="N1537">
        <v>1.96363649983052</v>
      </c>
      <c r="O1537">
        <v>1.0636364374081999</v>
      </c>
      <c r="P1537">
        <v>0.30623306233062297</v>
      </c>
      <c r="Q1537">
        <v>0.68900602</v>
      </c>
      <c r="U1537">
        <v>4.5409094058580797</v>
      </c>
      <c r="V1537">
        <v>3.86264074325562</v>
      </c>
      <c r="X1537">
        <v>2.7062606811523402</v>
      </c>
    </row>
    <row r="1538" spans="1:24" x14ac:dyDescent="0.45">
      <c r="A1538">
        <v>1988</v>
      </c>
      <c r="B1538" t="s">
        <v>389</v>
      </c>
      <c r="C1538" t="s">
        <v>88</v>
      </c>
      <c r="D1538">
        <v>18</v>
      </c>
      <c r="E1538">
        <v>14</v>
      </c>
      <c r="F1538">
        <v>0</v>
      </c>
      <c r="G1538">
        <v>33</v>
      </c>
      <c r="H1538">
        <v>33</v>
      </c>
      <c r="I1538">
        <f t="shared" si="71"/>
        <v>32</v>
      </c>
      <c r="J1538" s="2">
        <f t="shared" si="72"/>
        <v>0.96969696969696972</v>
      </c>
      <c r="K1538">
        <v>242</v>
      </c>
      <c r="L1538" s="1">
        <f t="shared" si="70"/>
        <v>7.333333333333333</v>
      </c>
      <c r="M1538">
        <v>6.6942148760330502</v>
      </c>
      <c r="N1538">
        <v>1.6735537190082601</v>
      </c>
      <c r="O1538">
        <v>0.669421487603305</v>
      </c>
      <c r="P1538">
        <v>0.29032258064516098</v>
      </c>
      <c r="Q1538">
        <v>0.71821036000000005</v>
      </c>
      <c r="U1538">
        <v>3.1983471074380101</v>
      </c>
      <c r="V1538">
        <v>2.8184866467783198</v>
      </c>
      <c r="X1538">
        <v>6.3367524147033603</v>
      </c>
    </row>
    <row r="1539" spans="1:24" x14ac:dyDescent="0.45">
      <c r="A1539">
        <v>1988</v>
      </c>
      <c r="B1539" t="s">
        <v>143</v>
      </c>
      <c r="C1539" t="s">
        <v>128</v>
      </c>
      <c r="D1539">
        <v>7</v>
      </c>
      <c r="E1539">
        <v>17</v>
      </c>
      <c r="F1539">
        <v>0</v>
      </c>
      <c r="G1539">
        <v>34</v>
      </c>
      <c r="H1539">
        <v>34</v>
      </c>
      <c r="I1539">
        <f t="shared" si="71"/>
        <v>24</v>
      </c>
      <c r="J1539" s="2">
        <f t="shared" si="72"/>
        <v>0.70588235294117652</v>
      </c>
      <c r="K1539">
        <v>195.1</v>
      </c>
      <c r="L1539" s="1">
        <f t="shared" ref="L1539:L1602" si="73">K1539/H1539</f>
        <v>5.7382352941176471</v>
      </c>
      <c r="M1539">
        <v>3.8703072680139901</v>
      </c>
      <c r="N1539">
        <v>2.9027304510104899</v>
      </c>
      <c r="O1539">
        <v>0.55290103828771298</v>
      </c>
      <c r="P1539">
        <v>0.27917282127031001</v>
      </c>
      <c r="Q1539">
        <v>0.63087773999999996</v>
      </c>
      <c r="U1539">
        <v>4.5614335658736396</v>
      </c>
      <c r="V1539">
        <v>3.7979101356209499</v>
      </c>
      <c r="X1539">
        <v>2.0243439674377401</v>
      </c>
    </row>
    <row r="1540" spans="1:24" x14ac:dyDescent="0.45">
      <c r="A1540">
        <v>1988</v>
      </c>
      <c r="B1540" t="s">
        <v>26</v>
      </c>
      <c r="C1540" t="s">
        <v>29</v>
      </c>
      <c r="D1540">
        <v>18</v>
      </c>
      <c r="E1540">
        <v>8</v>
      </c>
      <c r="F1540">
        <v>0</v>
      </c>
      <c r="G1540">
        <v>34</v>
      </c>
      <c r="H1540">
        <v>34</v>
      </c>
      <c r="I1540">
        <f t="shared" ref="I1540:I1603" si="74">SUM(D1540:E1540)</f>
        <v>26</v>
      </c>
      <c r="J1540" s="2">
        <f t="shared" ref="J1540:J1603" si="75">I1540/H1540</f>
        <v>0.76470588235294112</v>
      </c>
      <c r="K1540">
        <v>249</v>
      </c>
      <c r="L1540" s="1">
        <f t="shared" si="73"/>
        <v>7.3235294117647056</v>
      </c>
      <c r="M1540">
        <v>5.06024034366955</v>
      </c>
      <c r="N1540">
        <v>2.9277104845516702</v>
      </c>
      <c r="O1540">
        <v>0.46987946048360102</v>
      </c>
      <c r="P1540">
        <v>0.269900497512437</v>
      </c>
      <c r="Q1540">
        <v>0.73889992999999998</v>
      </c>
      <c r="U1540">
        <v>3.1807225017351501</v>
      </c>
      <c r="V1540">
        <v>3.40745400852474</v>
      </c>
      <c r="X1540">
        <v>3.72884845733642</v>
      </c>
    </row>
    <row r="1541" spans="1:24" x14ac:dyDescent="0.45">
      <c r="A1541">
        <v>1988</v>
      </c>
      <c r="B1541" t="s">
        <v>263</v>
      </c>
      <c r="C1541" t="s">
        <v>371</v>
      </c>
      <c r="D1541">
        <v>9</v>
      </c>
      <c r="E1541">
        <v>15</v>
      </c>
      <c r="F1541">
        <v>0</v>
      </c>
      <c r="G1541">
        <v>31</v>
      </c>
      <c r="H1541">
        <v>31</v>
      </c>
      <c r="I1541">
        <f t="shared" si="74"/>
        <v>24</v>
      </c>
      <c r="J1541" s="2">
        <f t="shared" si="75"/>
        <v>0.77419354838709675</v>
      </c>
      <c r="K1541">
        <v>194.2</v>
      </c>
      <c r="L1541" s="1">
        <f t="shared" si="73"/>
        <v>6.2645161290322573</v>
      </c>
      <c r="M1541">
        <v>5.1318491809832096</v>
      </c>
      <c r="N1541">
        <v>3.7910957913569598</v>
      </c>
      <c r="O1541">
        <v>0.69349313256529799</v>
      </c>
      <c r="P1541">
        <v>0.285251215559157</v>
      </c>
      <c r="Q1541">
        <v>0.71317828999999999</v>
      </c>
      <c r="U1541">
        <v>4.1609587953917897</v>
      </c>
      <c r="V1541">
        <v>3.9863655915334499</v>
      </c>
      <c r="X1541">
        <v>2.36125636100769</v>
      </c>
    </row>
    <row r="1542" spans="1:24" x14ac:dyDescent="0.45">
      <c r="A1542">
        <v>1988</v>
      </c>
      <c r="B1542" t="s">
        <v>206</v>
      </c>
      <c r="C1542" t="s">
        <v>35</v>
      </c>
      <c r="D1542">
        <v>18</v>
      </c>
      <c r="E1542">
        <v>12</v>
      </c>
      <c r="F1542">
        <v>0</v>
      </c>
      <c r="G1542">
        <v>35</v>
      </c>
      <c r="H1542">
        <v>35</v>
      </c>
      <c r="I1542">
        <f t="shared" si="74"/>
        <v>30</v>
      </c>
      <c r="J1542" s="2">
        <f t="shared" si="75"/>
        <v>0.8571428571428571</v>
      </c>
      <c r="K1542">
        <v>264</v>
      </c>
      <c r="L1542" s="1">
        <f t="shared" si="73"/>
        <v>7.5428571428571427</v>
      </c>
      <c r="M1542">
        <v>9.9204545454545396</v>
      </c>
      <c r="N1542">
        <v>2.1136363636363602</v>
      </c>
      <c r="O1542">
        <v>0.57954545454545403</v>
      </c>
      <c r="P1542">
        <v>0.29112081513828197</v>
      </c>
      <c r="Q1542">
        <v>0.73506890999999996</v>
      </c>
      <c r="U1542">
        <v>2.9318181818181799</v>
      </c>
      <c r="V1542">
        <v>2.1742029002218501</v>
      </c>
      <c r="X1542">
        <v>9.16151523590087</v>
      </c>
    </row>
    <row r="1543" spans="1:24" x14ac:dyDescent="0.45">
      <c r="A1543">
        <v>1988</v>
      </c>
      <c r="B1543" t="s">
        <v>76</v>
      </c>
      <c r="C1543" t="s">
        <v>29</v>
      </c>
      <c r="D1543">
        <v>8</v>
      </c>
      <c r="E1543">
        <v>15</v>
      </c>
      <c r="F1543">
        <v>0</v>
      </c>
      <c r="G1543">
        <v>30</v>
      </c>
      <c r="H1543">
        <v>30</v>
      </c>
      <c r="I1543">
        <f t="shared" si="74"/>
        <v>23</v>
      </c>
      <c r="J1543" s="2">
        <f t="shared" si="75"/>
        <v>0.76666666666666672</v>
      </c>
      <c r="K1543">
        <v>196.1</v>
      </c>
      <c r="L1543" s="1">
        <f t="shared" si="73"/>
        <v>6.5366666666666662</v>
      </c>
      <c r="M1543">
        <v>5.4550086302832304</v>
      </c>
      <c r="N1543">
        <v>2.52122247618132</v>
      </c>
      <c r="O1543">
        <v>0.82512735584116104</v>
      </c>
      <c r="P1543">
        <v>0.29827315541601201</v>
      </c>
      <c r="Q1543">
        <v>0.76509512000000002</v>
      </c>
      <c r="U1543">
        <v>3.4838710579960099</v>
      </c>
      <c r="V1543">
        <v>3.6500543918973398</v>
      </c>
      <c r="X1543">
        <v>2.3554942607879599</v>
      </c>
    </row>
    <row r="1544" spans="1:24" x14ac:dyDescent="0.45">
      <c r="A1544">
        <v>1988</v>
      </c>
      <c r="B1544" t="s">
        <v>324</v>
      </c>
      <c r="C1544" t="s">
        <v>58</v>
      </c>
      <c r="D1544">
        <v>18</v>
      </c>
      <c r="E1544">
        <v>3</v>
      </c>
      <c r="F1544">
        <v>0</v>
      </c>
      <c r="G1544">
        <v>28</v>
      </c>
      <c r="H1544">
        <v>28</v>
      </c>
      <c r="I1544">
        <f t="shared" si="74"/>
        <v>21</v>
      </c>
      <c r="J1544" s="2">
        <f t="shared" si="75"/>
        <v>0.75</v>
      </c>
      <c r="K1544">
        <v>214</v>
      </c>
      <c r="L1544" s="1">
        <f t="shared" si="73"/>
        <v>7.6428571428571432</v>
      </c>
      <c r="M1544">
        <v>8.24299006645772</v>
      </c>
      <c r="N1544">
        <v>2.8598128801996099</v>
      </c>
      <c r="O1544">
        <v>0.37850464590877297</v>
      </c>
      <c r="P1544">
        <v>0.26791808873720102</v>
      </c>
      <c r="Q1544">
        <v>0.78970719</v>
      </c>
      <c r="U1544">
        <v>2.1028035883820699</v>
      </c>
      <c r="V1544">
        <v>2.4931989549976099</v>
      </c>
      <c r="X1544">
        <v>5.3129558563232404</v>
      </c>
    </row>
    <row r="1545" spans="1:24" x14ac:dyDescent="0.45">
      <c r="A1545">
        <v>1988</v>
      </c>
      <c r="B1545" t="s">
        <v>474</v>
      </c>
      <c r="C1545" t="s">
        <v>79</v>
      </c>
      <c r="D1545">
        <v>14</v>
      </c>
      <c r="E1545">
        <v>11</v>
      </c>
      <c r="F1545">
        <v>0</v>
      </c>
      <c r="G1545">
        <v>34</v>
      </c>
      <c r="H1545">
        <v>34</v>
      </c>
      <c r="I1545">
        <f t="shared" si="74"/>
        <v>25</v>
      </c>
      <c r="J1545" s="2">
        <f t="shared" si="75"/>
        <v>0.73529411764705888</v>
      </c>
      <c r="K1545">
        <v>229</v>
      </c>
      <c r="L1545" s="1">
        <f t="shared" si="73"/>
        <v>6.7352941176470589</v>
      </c>
      <c r="M1545">
        <v>4.9519650655021801</v>
      </c>
      <c r="N1545">
        <v>1.8078602620087301</v>
      </c>
      <c r="O1545">
        <v>1.17903930131004</v>
      </c>
      <c r="P1545">
        <v>0.29562982005141297</v>
      </c>
      <c r="Q1545">
        <v>0.70260222999999999</v>
      </c>
      <c r="U1545">
        <v>4.3231441048034904</v>
      </c>
      <c r="V1545">
        <v>4.0396422279974198</v>
      </c>
      <c r="X1545">
        <v>2.56297755241394</v>
      </c>
    </row>
    <row r="1546" spans="1:24" x14ac:dyDescent="0.45">
      <c r="A1546">
        <v>1988</v>
      </c>
      <c r="B1546" t="s">
        <v>461</v>
      </c>
      <c r="C1546" t="s">
        <v>115</v>
      </c>
      <c r="D1546">
        <v>16</v>
      </c>
      <c r="E1546">
        <v>9</v>
      </c>
      <c r="F1546">
        <v>0</v>
      </c>
      <c r="G1546">
        <v>30</v>
      </c>
      <c r="H1546">
        <v>30</v>
      </c>
      <c r="I1546">
        <f t="shared" si="74"/>
        <v>25</v>
      </c>
      <c r="J1546" s="2">
        <f t="shared" si="75"/>
        <v>0.83333333333333337</v>
      </c>
      <c r="K1546">
        <v>202.1</v>
      </c>
      <c r="L1546" s="1">
        <f t="shared" si="73"/>
        <v>6.7366666666666664</v>
      </c>
      <c r="M1546">
        <v>3.6919276051636598</v>
      </c>
      <c r="N1546">
        <v>1.6457990529042801</v>
      </c>
      <c r="O1546">
        <v>0.62273477677459399</v>
      </c>
      <c r="P1546">
        <v>0.27448071216617198</v>
      </c>
      <c r="Q1546">
        <v>0.77439570000000002</v>
      </c>
      <c r="U1546">
        <v>2.4464580516144698</v>
      </c>
      <c r="V1546">
        <v>3.5003661156540602</v>
      </c>
      <c r="X1546">
        <v>3.5268461704254102</v>
      </c>
    </row>
    <row r="1547" spans="1:24" x14ac:dyDescent="0.45">
      <c r="A1547">
        <v>1988</v>
      </c>
      <c r="B1547" t="s">
        <v>492</v>
      </c>
      <c r="C1547" t="s">
        <v>75</v>
      </c>
      <c r="D1547">
        <v>12</v>
      </c>
      <c r="E1547">
        <v>13</v>
      </c>
      <c r="F1547">
        <v>0</v>
      </c>
      <c r="G1547">
        <v>31</v>
      </c>
      <c r="H1547">
        <v>31</v>
      </c>
      <c r="I1547">
        <f t="shared" si="74"/>
        <v>25</v>
      </c>
      <c r="J1547" s="2">
        <f t="shared" si="75"/>
        <v>0.80645161290322576</v>
      </c>
      <c r="K1547">
        <v>189.1</v>
      </c>
      <c r="L1547" s="1">
        <f t="shared" si="73"/>
        <v>6.1</v>
      </c>
      <c r="M1547">
        <v>5.3714790175391904</v>
      </c>
      <c r="N1547">
        <v>3.23239445303243</v>
      </c>
      <c r="O1547">
        <v>1.04577467598108</v>
      </c>
      <c r="P1547">
        <v>0.26315789473684198</v>
      </c>
      <c r="Q1547">
        <v>0.68242639999999999</v>
      </c>
      <c r="U1547">
        <v>4.3257043415581098</v>
      </c>
      <c r="V1547">
        <v>4.2424914588012497</v>
      </c>
      <c r="X1547">
        <v>1.24589371681213</v>
      </c>
    </row>
    <row r="1548" spans="1:24" x14ac:dyDescent="0.45">
      <c r="A1548">
        <v>1988</v>
      </c>
      <c r="B1548" t="s">
        <v>478</v>
      </c>
      <c r="C1548" t="s">
        <v>115</v>
      </c>
      <c r="D1548">
        <v>10</v>
      </c>
      <c r="E1548">
        <v>17</v>
      </c>
      <c r="F1548">
        <v>0</v>
      </c>
      <c r="G1548">
        <v>33</v>
      </c>
      <c r="H1548">
        <v>33</v>
      </c>
      <c r="I1548">
        <f t="shared" si="74"/>
        <v>27</v>
      </c>
      <c r="J1548" s="2">
        <f t="shared" si="75"/>
        <v>0.81818181818181823</v>
      </c>
      <c r="K1548">
        <v>207.1</v>
      </c>
      <c r="L1548" s="1">
        <f t="shared" si="73"/>
        <v>6.2757575757575754</v>
      </c>
      <c r="M1548">
        <v>6.2942119098326303</v>
      </c>
      <c r="N1548">
        <v>2.2138262579411299</v>
      </c>
      <c r="O1548">
        <v>0.91157551797575997</v>
      </c>
      <c r="P1548">
        <v>0.33081570996978799</v>
      </c>
      <c r="Q1548">
        <v>0.64481268000000003</v>
      </c>
      <c r="U1548">
        <v>5.4260447498557101</v>
      </c>
      <c r="V1548">
        <v>3.65635963345078</v>
      </c>
      <c r="X1548">
        <v>3.2207787036895699</v>
      </c>
    </row>
    <row r="1549" spans="1:24" x14ac:dyDescent="0.45">
      <c r="A1549">
        <v>1988</v>
      </c>
      <c r="B1549" t="s">
        <v>447</v>
      </c>
      <c r="C1549" t="s">
        <v>27</v>
      </c>
      <c r="D1549">
        <v>13</v>
      </c>
      <c r="E1549">
        <v>15</v>
      </c>
      <c r="F1549">
        <v>0</v>
      </c>
      <c r="G1549">
        <v>35</v>
      </c>
      <c r="H1549">
        <v>35</v>
      </c>
      <c r="I1549">
        <f t="shared" si="74"/>
        <v>28</v>
      </c>
      <c r="J1549" s="2">
        <f t="shared" si="75"/>
        <v>0.8</v>
      </c>
      <c r="K1549">
        <v>235</v>
      </c>
      <c r="L1549" s="1">
        <f t="shared" si="73"/>
        <v>6.7142857142857144</v>
      </c>
      <c r="M1549">
        <v>5.9744686669988702</v>
      </c>
      <c r="N1549">
        <v>2.9106385813584201</v>
      </c>
      <c r="O1549">
        <v>0.65106389319859503</v>
      </c>
      <c r="P1549">
        <v>0.29467939972714802</v>
      </c>
      <c r="Q1549">
        <v>0.74197860999999998</v>
      </c>
      <c r="U1549">
        <v>3.3702130942044901</v>
      </c>
      <c r="V1549">
        <v>3.5306020717655402</v>
      </c>
      <c r="X1549">
        <v>4.0267903804778999</v>
      </c>
    </row>
    <row r="1550" spans="1:24" x14ac:dyDescent="0.45">
      <c r="A1550">
        <v>1988</v>
      </c>
      <c r="B1550" t="s">
        <v>449</v>
      </c>
      <c r="C1550" t="s">
        <v>71</v>
      </c>
      <c r="D1550">
        <v>18</v>
      </c>
      <c r="E1550">
        <v>5</v>
      </c>
      <c r="F1550">
        <v>0</v>
      </c>
      <c r="G1550">
        <v>36</v>
      </c>
      <c r="H1550">
        <v>36</v>
      </c>
      <c r="I1550">
        <f t="shared" si="74"/>
        <v>23</v>
      </c>
      <c r="J1550" s="2">
        <f t="shared" si="75"/>
        <v>0.63888888888888884</v>
      </c>
      <c r="K1550">
        <v>250.2</v>
      </c>
      <c r="L1550" s="1">
        <f t="shared" si="73"/>
        <v>6.9499999999999993</v>
      </c>
      <c r="M1550">
        <v>4.4521272982230196</v>
      </c>
      <c r="N1550">
        <v>2.2978721539215599</v>
      </c>
      <c r="O1550">
        <v>1.2925530865808701</v>
      </c>
      <c r="P1550">
        <v>0.219480519480519</v>
      </c>
      <c r="Q1550">
        <v>0.78900709000000002</v>
      </c>
      <c r="U1550">
        <v>3.4109039784773101</v>
      </c>
      <c r="V1550">
        <v>4.4962933467383301</v>
      </c>
      <c r="X1550">
        <v>0.60816442966461104</v>
      </c>
    </row>
    <row r="1551" spans="1:24" x14ac:dyDescent="0.45">
      <c r="A1551">
        <v>1988</v>
      </c>
      <c r="B1551" t="s">
        <v>340</v>
      </c>
      <c r="C1551" t="s">
        <v>88</v>
      </c>
      <c r="D1551">
        <v>14</v>
      </c>
      <c r="E1551">
        <v>8</v>
      </c>
      <c r="F1551">
        <v>0</v>
      </c>
      <c r="G1551">
        <v>31</v>
      </c>
      <c r="H1551">
        <v>31</v>
      </c>
      <c r="I1551">
        <f t="shared" si="74"/>
        <v>22</v>
      </c>
      <c r="J1551" s="2">
        <f t="shared" si="75"/>
        <v>0.70967741935483875</v>
      </c>
      <c r="K1551">
        <v>216.2</v>
      </c>
      <c r="L1551" s="1">
        <f t="shared" si="73"/>
        <v>6.9741935483870963</v>
      </c>
      <c r="M1551">
        <v>5.69076949795154</v>
      </c>
      <c r="N1551">
        <v>2.20153856490096</v>
      </c>
      <c r="O1551">
        <v>0.62307695233046001</v>
      </c>
      <c r="P1551">
        <v>0.30346820809248498</v>
      </c>
      <c r="Q1551">
        <v>0.75285170999999995</v>
      </c>
      <c r="U1551">
        <v>3.28153861560709</v>
      </c>
      <c r="V1551">
        <v>3.2212075834624101</v>
      </c>
      <c r="X1551">
        <v>4.52351570129394</v>
      </c>
    </row>
    <row r="1552" spans="1:24" x14ac:dyDescent="0.45">
      <c r="A1552">
        <v>1988</v>
      </c>
      <c r="B1552" t="s">
        <v>493</v>
      </c>
      <c r="C1552" t="s">
        <v>67</v>
      </c>
      <c r="D1552">
        <v>10</v>
      </c>
      <c r="E1552">
        <v>14</v>
      </c>
      <c r="F1552">
        <v>0</v>
      </c>
      <c r="G1552">
        <v>32</v>
      </c>
      <c r="H1552">
        <v>32</v>
      </c>
      <c r="I1552">
        <f t="shared" si="74"/>
        <v>24</v>
      </c>
      <c r="J1552" s="2">
        <f t="shared" si="75"/>
        <v>0.75</v>
      </c>
      <c r="K1552">
        <v>195.2</v>
      </c>
      <c r="L1552" s="1">
        <f t="shared" si="73"/>
        <v>6.1</v>
      </c>
      <c r="M1552">
        <v>5.2436110391062698</v>
      </c>
      <c r="N1552">
        <v>3.1737645763011599</v>
      </c>
      <c r="O1552">
        <v>0.91993176124671405</v>
      </c>
      <c r="P1552">
        <v>0.28549141965678598</v>
      </c>
      <c r="Q1552">
        <v>0.72469636000000004</v>
      </c>
      <c r="U1552">
        <v>4.1856895136725498</v>
      </c>
      <c r="V1552">
        <v>4.0363614076365097</v>
      </c>
      <c r="X1552">
        <v>1.16907274723052</v>
      </c>
    </row>
    <row r="1553" spans="1:24" x14ac:dyDescent="0.45">
      <c r="A1553">
        <v>1988</v>
      </c>
      <c r="B1553" t="s">
        <v>494</v>
      </c>
      <c r="C1553" t="s">
        <v>44</v>
      </c>
      <c r="D1553">
        <v>11</v>
      </c>
      <c r="E1553">
        <v>13</v>
      </c>
      <c r="F1553">
        <v>0</v>
      </c>
      <c r="G1553">
        <v>31</v>
      </c>
      <c r="H1553">
        <v>31</v>
      </c>
      <c r="I1553">
        <f t="shared" si="74"/>
        <v>24</v>
      </c>
      <c r="J1553" s="2">
        <f t="shared" si="75"/>
        <v>0.77419354838709675</v>
      </c>
      <c r="K1553">
        <v>186.2</v>
      </c>
      <c r="L1553" s="1">
        <f t="shared" si="73"/>
        <v>6.0064516129032253</v>
      </c>
      <c r="M1553">
        <v>5.5446436125406002</v>
      </c>
      <c r="N1553">
        <v>2.2178574450162398</v>
      </c>
      <c r="O1553">
        <v>1.1089287225081199</v>
      </c>
      <c r="P1553">
        <v>0.29382303839732798</v>
      </c>
      <c r="Q1553">
        <v>0.68387681</v>
      </c>
      <c r="U1553">
        <v>4.5321434745984002</v>
      </c>
      <c r="V1553">
        <v>4.0064000385148404</v>
      </c>
      <c r="X1553">
        <v>1.9931398630142201</v>
      </c>
    </row>
    <row r="1554" spans="1:24" x14ac:dyDescent="0.45">
      <c r="A1554">
        <v>1988</v>
      </c>
      <c r="B1554" t="s">
        <v>410</v>
      </c>
      <c r="C1554" t="s">
        <v>58</v>
      </c>
      <c r="D1554">
        <v>17</v>
      </c>
      <c r="E1554">
        <v>9</v>
      </c>
      <c r="F1554">
        <v>0</v>
      </c>
      <c r="G1554">
        <v>34</v>
      </c>
      <c r="H1554">
        <v>34</v>
      </c>
      <c r="I1554">
        <f t="shared" si="74"/>
        <v>26</v>
      </c>
      <c r="J1554" s="2">
        <f t="shared" si="75"/>
        <v>0.76470588235294112</v>
      </c>
      <c r="K1554">
        <v>240.2</v>
      </c>
      <c r="L1554" s="1">
        <f t="shared" si="73"/>
        <v>7.0647058823529409</v>
      </c>
      <c r="M1554">
        <v>6.0207754960252799</v>
      </c>
      <c r="N1554">
        <v>2.2437672655994798</v>
      </c>
      <c r="O1554">
        <v>0.89750690623979401</v>
      </c>
      <c r="P1554">
        <v>0.269070735090152</v>
      </c>
      <c r="Q1554">
        <v>0.74578990000000001</v>
      </c>
      <c r="U1554">
        <v>3.2534625351192501</v>
      </c>
      <c r="V1554">
        <v>3.5375979146149401</v>
      </c>
      <c r="X1554">
        <v>2.5559153556823699</v>
      </c>
    </row>
    <row r="1555" spans="1:24" x14ac:dyDescent="0.45">
      <c r="A1555">
        <v>1988</v>
      </c>
      <c r="B1555" t="s">
        <v>480</v>
      </c>
      <c r="C1555" t="s">
        <v>105</v>
      </c>
      <c r="D1555">
        <v>16</v>
      </c>
      <c r="E1555">
        <v>7</v>
      </c>
      <c r="F1555">
        <v>0</v>
      </c>
      <c r="G1555">
        <v>33</v>
      </c>
      <c r="H1555">
        <v>33</v>
      </c>
      <c r="I1555">
        <f t="shared" si="74"/>
        <v>23</v>
      </c>
      <c r="J1555" s="2">
        <f t="shared" si="75"/>
        <v>0.69696969696969702</v>
      </c>
      <c r="K1555">
        <v>201.2</v>
      </c>
      <c r="L1555" s="1">
        <f t="shared" si="73"/>
        <v>6.0969696969696967</v>
      </c>
      <c r="M1555">
        <v>5.6677688809364897</v>
      </c>
      <c r="N1555">
        <v>4.0611572296474101</v>
      </c>
      <c r="O1555">
        <v>0.71404962279514905</v>
      </c>
      <c r="P1555">
        <v>0.30612244897959101</v>
      </c>
      <c r="Q1555">
        <v>0.77334283999999998</v>
      </c>
      <c r="U1555">
        <v>3.7041324182498299</v>
      </c>
      <c r="V1555">
        <v>3.9093957952166298</v>
      </c>
      <c r="X1555">
        <v>2.0895721912384002</v>
      </c>
    </row>
    <row r="1556" spans="1:24" x14ac:dyDescent="0.45">
      <c r="A1556">
        <v>1988</v>
      </c>
      <c r="B1556" t="s">
        <v>451</v>
      </c>
      <c r="C1556" t="s">
        <v>47</v>
      </c>
      <c r="D1556">
        <v>13</v>
      </c>
      <c r="E1556">
        <v>10</v>
      </c>
      <c r="F1556">
        <v>0</v>
      </c>
      <c r="G1556">
        <v>34</v>
      </c>
      <c r="H1556">
        <v>34</v>
      </c>
      <c r="I1556">
        <f t="shared" si="74"/>
        <v>23</v>
      </c>
      <c r="J1556" s="2">
        <f t="shared" si="75"/>
        <v>0.67647058823529416</v>
      </c>
      <c r="K1556">
        <v>225.1</v>
      </c>
      <c r="L1556" s="1">
        <f t="shared" si="73"/>
        <v>6.6205882352941172</v>
      </c>
      <c r="M1556">
        <v>8.3076924952149795</v>
      </c>
      <c r="N1556">
        <v>3.4349113201369601</v>
      </c>
      <c r="O1556">
        <v>0.519230780950936</v>
      </c>
      <c r="P1556">
        <v>0.293185419968304</v>
      </c>
      <c r="Q1556">
        <v>0.71321882000000003</v>
      </c>
      <c r="U1556">
        <v>3.6745562959604698</v>
      </c>
      <c r="V1556">
        <v>2.8443436586040001</v>
      </c>
      <c r="X1556">
        <v>4.5901727676391602</v>
      </c>
    </row>
    <row r="1557" spans="1:24" x14ac:dyDescent="0.45">
      <c r="A1557">
        <v>1988</v>
      </c>
      <c r="B1557" t="s">
        <v>412</v>
      </c>
      <c r="C1557" t="s">
        <v>49</v>
      </c>
      <c r="D1557">
        <v>11</v>
      </c>
      <c r="E1557">
        <v>14</v>
      </c>
      <c r="F1557">
        <v>0</v>
      </c>
      <c r="G1557">
        <v>31</v>
      </c>
      <c r="H1557">
        <v>31</v>
      </c>
      <c r="I1557">
        <f t="shared" si="74"/>
        <v>25</v>
      </c>
      <c r="J1557" s="2">
        <f t="shared" si="75"/>
        <v>0.80645161290322576</v>
      </c>
      <c r="K1557">
        <v>207</v>
      </c>
      <c r="L1557" s="1">
        <f t="shared" si="73"/>
        <v>6.67741935483871</v>
      </c>
      <c r="M1557">
        <v>5.5217391304347796</v>
      </c>
      <c r="N1557">
        <v>3.13043478260869</v>
      </c>
      <c r="O1557">
        <v>0.86956521739130399</v>
      </c>
      <c r="P1557">
        <v>0.23003194888178899</v>
      </c>
      <c r="Q1557">
        <v>0.76666666999999999</v>
      </c>
      <c r="U1557">
        <v>3</v>
      </c>
      <c r="V1557">
        <v>3.87034914528114</v>
      </c>
      <c r="X1557">
        <v>1.00358963012695</v>
      </c>
    </row>
    <row r="1558" spans="1:24" x14ac:dyDescent="0.45">
      <c r="A1558">
        <v>1988</v>
      </c>
      <c r="B1558" t="s">
        <v>481</v>
      </c>
      <c r="C1558" t="s">
        <v>233</v>
      </c>
      <c r="D1558">
        <v>3</v>
      </c>
      <c r="E1558">
        <v>11</v>
      </c>
      <c r="F1558">
        <v>0</v>
      </c>
      <c r="G1558">
        <v>26</v>
      </c>
      <c r="H1558">
        <v>26</v>
      </c>
      <c r="I1558">
        <f t="shared" si="74"/>
        <v>14</v>
      </c>
      <c r="J1558" s="2">
        <f t="shared" si="75"/>
        <v>0.53846153846153844</v>
      </c>
      <c r="K1558">
        <v>168.2</v>
      </c>
      <c r="L1558" s="1">
        <f t="shared" si="73"/>
        <v>6.4692307692307685</v>
      </c>
      <c r="M1558">
        <v>5.3893279007220896</v>
      </c>
      <c r="N1558">
        <v>3.0948615667513</v>
      </c>
      <c r="O1558">
        <v>0.80039523278050895</v>
      </c>
      <c r="P1558">
        <v>0.25519848771266501</v>
      </c>
      <c r="Q1558">
        <v>0.74468084999999995</v>
      </c>
      <c r="U1558">
        <v>3.0415018845659301</v>
      </c>
      <c r="V1558">
        <v>3.77680497786465</v>
      </c>
      <c r="X1558">
        <v>1.4256967306137001</v>
      </c>
    </row>
    <row r="1559" spans="1:24" x14ac:dyDescent="0.45">
      <c r="A1559">
        <v>1988</v>
      </c>
      <c r="B1559" t="s">
        <v>495</v>
      </c>
      <c r="C1559" t="s">
        <v>62</v>
      </c>
      <c r="D1559">
        <v>12</v>
      </c>
      <c r="E1559">
        <v>9</v>
      </c>
      <c r="F1559">
        <v>0</v>
      </c>
      <c r="G1559">
        <v>29</v>
      </c>
      <c r="H1559">
        <v>29</v>
      </c>
      <c r="I1559">
        <f t="shared" si="74"/>
        <v>21</v>
      </c>
      <c r="J1559" s="2">
        <f t="shared" si="75"/>
        <v>0.72413793103448276</v>
      </c>
      <c r="K1559">
        <v>164.1</v>
      </c>
      <c r="L1559" s="1">
        <f t="shared" si="73"/>
        <v>5.6586206896551721</v>
      </c>
      <c r="M1559">
        <v>3.99797172617486</v>
      </c>
      <c r="N1559">
        <v>3.7241380462998701</v>
      </c>
      <c r="O1559">
        <v>1.47870187132494</v>
      </c>
      <c r="P1559">
        <v>0.264388489208633</v>
      </c>
      <c r="Q1559">
        <v>0.69164265000000003</v>
      </c>
      <c r="U1559">
        <v>5.1480731816498198</v>
      </c>
      <c r="V1559">
        <v>5.3307660749715096</v>
      </c>
      <c r="X1559">
        <v>-0.50713253021240201</v>
      </c>
    </row>
    <row r="1560" spans="1:24" x14ac:dyDescent="0.45">
      <c r="A1560">
        <v>1988</v>
      </c>
      <c r="B1560" t="s">
        <v>496</v>
      </c>
      <c r="C1560" t="s">
        <v>65</v>
      </c>
      <c r="D1560">
        <v>13</v>
      </c>
      <c r="E1560">
        <v>9</v>
      </c>
      <c r="F1560">
        <v>0</v>
      </c>
      <c r="G1560">
        <v>26</v>
      </c>
      <c r="H1560">
        <v>26</v>
      </c>
      <c r="I1560">
        <f t="shared" si="74"/>
        <v>22</v>
      </c>
      <c r="J1560" s="2">
        <f t="shared" si="75"/>
        <v>0.84615384615384615</v>
      </c>
      <c r="K1560">
        <v>167.1</v>
      </c>
      <c r="L1560" s="1">
        <f t="shared" si="73"/>
        <v>6.4269230769230763</v>
      </c>
      <c r="M1560">
        <v>6.2390440143431398</v>
      </c>
      <c r="N1560">
        <v>2.5278885230528201</v>
      </c>
      <c r="O1560">
        <v>0.59163348411874594</v>
      </c>
      <c r="P1560">
        <v>0.25494071146245001</v>
      </c>
      <c r="Q1560">
        <v>0.70446735000000005</v>
      </c>
      <c r="U1560">
        <v>3.3346614559420198</v>
      </c>
      <c r="V1560">
        <v>3.1334417136687498</v>
      </c>
      <c r="X1560">
        <v>2.80230212211608</v>
      </c>
    </row>
    <row r="1561" spans="1:24" x14ac:dyDescent="0.45">
      <c r="A1561">
        <v>1988</v>
      </c>
      <c r="B1561" t="s">
        <v>359</v>
      </c>
      <c r="C1561" t="s">
        <v>99</v>
      </c>
      <c r="D1561">
        <v>15</v>
      </c>
      <c r="E1561">
        <v>7</v>
      </c>
      <c r="F1561">
        <v>0</v>
      </c>
      <c r="G1561">
        <v>32</v>
      </c>
      <c r="H1561">
        <v>32</v>
      </c>
      <c r="I1561">
        <f t="shared" si="74"/>
        <v>22</v>
      </c>
      <c r="J1561" s="2">
        <f t="shared" si="75"/>
        <v>0.6875</v>
      </c>
      <c r="K1561">
        <v>217.1</v>
      </c>
      <c r="L1561" s="1">
        <f t="shared" si="73"/>
        <v>6.7843749999999998</v>
      </c>
      <c r="M1561">
        <v>5.1763801258119804</v>
      </c>
      <c r="N1561">
        <v>2.0291410093182898</v>
      </c>
      <c r="O1561">
        <v>0.869631861136413</v>
      </c>
      <c r="P1561">
        <v>0.25411061285500702</v>
      </c>
      <c r="Q1561">
        <v>0.75715604999999997</v>
      </c>
      <c r="U1561">
        <v>3.06441703448069</v>
      </c>
      <c r="V1561">
        <v>3.63393050427673</v>
      </c>
      <c r="X1561">
        <v>2.4222724437713601</v>
      </c>
    </row>
    <row r="1562" spans="1:24" x14ac:dyDescent="0.45">
      <c r="A1562">
        <v>1988</v>
      </c>
      <c r="B1562" t="s">
        <v>497</v>
      </c>
      <c r="C1562" t="s">
        <v>99</v>
      </c>
      <c r="D1562">
        <v>7</v>
      </c>
      <c r="E1562">
        <v>11</v>
      </c>
      <c r="F1562">
        <v>0</v>
      </c>
      <c r="G1562">
        <v>28</v>
      </c>
      <c r="H1562">
        <v>28</v>
      </c>
      <c r="I1562">
        <f t="shared" si="74"/>
        <v>18</v>
      </c>
      <c r="J1562" s="2">
        <f t="shared" si="75"/>
        <v>0.6428571428571429</v>
      </c>
      <c r="K1562">
        <v>167.1</v>
      </c>
      <c r="L1562" s="1">
        <f t="shared" si="73"/>
        <v>5.9678571428571425</v>
      </c>
      <c r="M1562">
        <v>3.6573706290976999</v>
      </c>
      <c r="N1562">
        <v>4.7330678729499596</v>
      </c>
      <c r="O1562">
        <v>0.80677293288919905</v>
      </c>
      <c r="P1562">
        <v>0.26056338028169002</v>
      </c>
      <c r="Q1562">
        <v>0.71489362000000001</v>
      </c>
      <c r="U1562">
        <v>3.9800798022533801</v>
      </c>
      <c r="V1562">
        <v>4.7888202500414101</v>
      </c>
      <c r="X1562">
        <v>-0.35968354344367898</v>
      </c>
    </row>
    <row r="1563" spans="1:24" x14ac:dyDescent="0.45">
      <c r="A1563">
        <v>1988</v>
      </c>
      <c r="B1563" t="s">
        <v>482</v>
      </c>
      <c r="C1563" t="s">
        <v>88</v>
      </c>
      <c r="D1563">
        <v>14</v>
      </c>
      <c r="E1563">
        <v>10</v>
      </c>
      <c r="F1563">
        <v>0</v>
      </c>
      <c r="G1563">
        <v>30</v>
      </c>
      <c r="H1563">
        <v>30</v>
      </c>
      <c r="I1563">
        <f t="shared" si="74"/>
        <v>24</v>
      </c>
      <c r="J1563" s="2">
        <f t="shared" si="75"/>
        <v>0.8</v>
      </c>
      <c r="K1563">
        <v>206.1</v>
      </c>
      <c r="L1563" s="1">
        <f t="shared" si="73"/>
        <v>6.87</v>
      </c>
      <c r="M1563">
        <v>3.9256863977343399</v>
      </c>
      <c r="N1563">
        <v>2.8788366916718502</v>
      </c>
      <c r="O1563">
        <v>0.65428106628905702</v>
      </c>
      <c r="P1563">
        <v>0.27896995708154498</v>
      </c>
      <c r="Q1563">
        <v>0.68560606000000002</v>
      </c>
      <c r="U1563">
        <v>4.2310175620025703</v>
      </c>
      <c r="V1563">
        <v>3.9320662099882502</v>
      </c>
      <c r="X1563">
        <v>2.5234632492065399</v>
      </c>
    </row>
    <row r="1564" spans="1:24" x14ac:dyDescent="0.45">
      <c r="A1564">
        <v>1988</v>
      </c>
      <c r="B1564" t="s">
        <v>433</v>
      </c>
      <c r="C1564" t="s">
        <v>58</v>
      </c>
      <c r="D1564">
        <v>12</v>
      </c>
      <c r="E1564">
        <v>10</v>
      </c>
      <c r="F1564">
        <v>0</v>
      </c>
      <c r="G1564">
        <v>31</v>
      </c>
      <c r="H1564">
        <v>31</v>
      </c>
      <c r="I1564">
        <f t="shared" si="74"/>
        <v>22</v>
      </c>
      <c r="J1564" s="2">
        <f t="shared" si="75"/>
        <v>0.70967741935483875</v>
      </c>
      <c r="K1564">
        <v>187</v>
      </c>
      <c r="L1564" s="1">
        <f t="shared" si="73"/>
        <v>6.032258064516129</v>
      </c>
      <c r="M1564">
        <v>9.0962574267265897</v>
      </c>
      <c r="N1564">
        <v>3.36898423212096</v>
      </c>
      <c r="O1564">
        <v>0.721925192597348</v>
      </c>
      <c r="P1564">
        <v>0.23779193205944699</v>
      </c>
      <c r="Q1564">
        <v>0.73626374000000006</v>
      </c>
      <c r="U1564">
        <v>3.0320858089088598</v>
      </c>
      <c r="V1564">
        <v>3.0095416007845999</v>
      </c>
      <c r="X1564">
        <v>3.2702107429504301</v>
      </c>
    </row>
    <row r="1565" spans="1:24" x14ac:dyDescent="0.45">
      <c r="A1565">
        <v>1988</v>
      </c>
      <c r="B1565" t="s">
        <v>483</v>
      </c>
      <c r="C1565" t="s">
        <v>44</v>
      </c>
      <c r="D1565">
        <v>13</v>
      </c>
      <c r="E1565">
        <v>13</v>
      </c>
      <c r="F1565">
        <v>0</v>
      </c>
      <c r="G1565">
        <v>34</v>
      </c>
      <c r="H1565">
        <v>34</v>
      </c>
      <c r="I1565">
        <f t="shared" si="74"/>
        <v>26</v>
      </c>
      <c r="J1565" s="2">
        <f t="shared" si="75"/>
        <v>0.76470588235294112</v>
      </c>
      <c r="K1565">
        <v>211</v>
      </c>
      <c r="L1565" s="1">
        <f t="shared" si="73"/>
        <v>6.2058823529411766</v>
      </c>
      <c r="M1565">
        <v>4.2227485097913302</v>
      </c>
      <c r="N1565">
        <v>3.4123220281141999</v>
      </c>
      <c r="O1565">
        <v>0.98104258308283399</v>
      </c>
      <c r="P1565">
        <v>0.27824858757062099</v>
      </c>
      <c r="Q1565">
        <v>0.73046018999999995</v>
      </c>
      <c r="U1565">
        <v>4.1800944844399002</v>
      </c>
      <c r="V1565">
        <v>4.4703215478257601</v>
      </c>
      <c r="X1565">
        <v>1.1432027816772401</v>
      </c>
    </row>
    <row r="1566" spans="1:24" x14ac:dyDescent="0.45">
      <c r="A1566">
        <v>1988</v>
      </c>
      <c r="B1566" t="s">
        <v>498</v>
      </c>
      <c r="C1566" t="s">
        <v>371</v>
      </c>
      <c r="D1566">
        <v>11</v>
      </c>
      <c r="E1566">
        <v>13</v>
      </c>
      <c r="F1566">
        <v>0</v>
      </c>
      <c r="G1566">
        <v>32</v>
      </c>
      <c r="H1566">
        <v>32</v>
      </c>
      <c r="I1566">
        <f t="shared" si="74"/>
        <v>24</v>
      </c>
      <c r="J1566" s="2">
        <f t="shared" si="75"/>
        <v>0.75</v>
      </c>
      <c r="K1566">
        <v>192.1</v>
      </c>
      <c r="L1566" s="1">
        <f t="shared" si="73"/>
        <v>6.0031249999999998</v>
      </c>
      <c r="M1566">
        <v>4.0242638572297604</v>
      </c>
      <c r="N1566">
        <v>3.6499137309758298</v>
      </c>
      <c r="O1566">
        <v>1.4506067392339801</v>
      </c>
      <c r="P1566">
        <v>0.262015503875969</v>
      </c>
      <c r="Q1566">
        <v>0.66912972000000004</v>
      </c>
      <c r="U1566">
        <v>5.24090176755504</v>
      </c>
      <c r="V1566">
        <v>5.3269590659873503</v>
      </c>
      <c r="X1566">
        <v>-0.44056105613708402</v>
      </c>
    </row>
    <row r="1567" spans="1:24" x14ac:dyDescent="0.45">
      <c r="A1567">
        <v>1988</v>
      </c>
      <c r="B1567" t="s">
        <v>375</v>
      </c>
      <c r="C1567" t="s">
        <v>58</v>
      </c>
      <c r="D1567">
        <v>18</v>
      </c>
      <c r="E1567">
        <v>9</v>
      </c>
      <c r="F1567">
        <v>0</v>
      </c>
      <c r="G1567">
        <v>34</v>
      </c>
      <c r="H1567">
        <v>34</v>
      </c>
      <c r="I1567">
        <f t="shared" si="74"/>
        <v>27</v>
      </c>
      <c r="J1567" s="2">
        <f t="shared" si="75"/>
        <v>0.79411764705882348</v>
      </c>
      <c r="K1567">
        <v>248.1</v>
      </c>
      <c r="L1567" s="1">
        <f t="shared" si="73"/>
        <v>7.2970588235294116</v>
      </c>
      <c r="M1567">
        <v>6.3422823987948904</v>
      </c>
      <c r="N1567">
        <v>2.0657719813217601</v>
      </c>
      <c r="O1567">
        <v>0.28993290965919499</v>
      </c>
      <c r="P1567">
        <v>0.300771208226221</v>
      </c>
      <c r="Q1567">
        <v>0.70456092999999997</v>
      </c>
      <c r="U1567">
        <v>3.1892620062511399</v>
      </c>
      <c r="V1567">
        <v>2.53936964977196</v>
      </c>
      <c r="X1567">
        <v>5.9880132675170898</v>
      </c>
    </row>
    <row r="1568" spans="1:24" x14ac:dyDescent="0.45">
      <c r="A1568">
        <v>1988</v>
      </c>
      <c r="B1568" t="s">
        <v>398</v>
      </c>
      <c r="C1568" t="s">
        <v>67</v>
      </c>
      <c r="D1568">
        <v>12</v>
      </c>
      <c r="E1568">
        <v>14</v>
      </c>
      <c r="F1568">
        <v>0</v>
      </c>
      <c r="G1568">
        <v>33</v>
      </c>
      <c r="H1568">
        <v>33</v>
      </c>
      <c r="I1568">
        <f t="shared" si="74"/>
        <v>26</v>
      </c>
      <c r="J1568" s="2">
        <f t="shared" si="75"/>
        <v>0.78787878787878785</v>
      </c>
      <c r="K1568">
        <v>231.2</v>
      </c>
      <c r="L1568" s="1">
        <f t="shared" si="73"/>
        <v>7.0060606060606059</v>
      </c>
      <c r="M1568">
        <v>6.2935246271564598</v>
      </c>
      <c r="N1568">
        <v>3.4575536531908901</v>
      </c>
      <c r="O1568">
        <v>0.69928051412849501</v>
      </c>
      <c r="P1568">
        <v>0.26939351198871597</v>
      </c>
      <c r="Q1568">
        <v>0.73291050000000002</v>
      </c>
      <c r="U1568">
        <v>3.6906471579003899</v>
      </c>
      <c r="V1568">
        <v>3.6753746104557599</v>
      </c>
      <c r="X1568">
        <v>2.3869032859802202</v>
      </c>
    </row>
    <row r="1569" spans="1:24" x14ac:dyDescent="0.45">
      <c r="A1569">
        <v>1988</v>
      </c>
      <c r="B1569" t="s">
        <v>399</v>
      </c>
      <c r="C1569" t="s">
        <v>75</v>
      </c>
      <c r="D1569">
        <v>20</v>
      </c>
      <c r="E1569">
        <v>8</v>
      </c>
      <c r="F1569">
        <v>0</v>
      </c>
      <c r="G1569">
        <v>35</v>
      </c>
      <c r="H1569">
        <v>35</v>
      </c>
      <c r="I1569">
        <f t="shared" si="74"/>
        <v>28</v>
      </c>
      <c r="J1569" s="2">
        <f t="shared" si="75"/>
        <v>0.8</v>
      </c>
      <c r="K1569">
        <v>269.2</v>
      </c>
      <c r="L1569" s="1">
        <f t="shared" si="73"/>
        <v>7.6914285714285713</v>
      </c>
      <c r="M1569">
        <v>6.1075397122686699</v>
      </c>
      <c r="N1569">
        <v>2.7700863175863302</v>
      </c>
      <c r="O1569">
        <v>0.36711987341505697</v>
      </c>
      <c r="P1569">
        <v>0.27294685990338102</v>
      </c>
      <c r="Q1569">
        <v>0.74694139999999998</v>
      </c>
      <c r="U1569">
        <v>2.70333724969269</v>
      </c>
      <c r="V1569">
        <v>2.9320642581032899</v>
      </c>
      <c r="X1569">
        <v>6.1802406311035103</v>
      </c>
    </row>
    <row r="1570" spans="1:24" x14ac:dyDescent="0.45">
      <c r="A1570">
        <v>1988</v>
      </c>
      <c r="B1570" t="s">
        <v>416</v>
      </c>
      <c r="C1570" t="s">
        <v>31</v>
      </c>
      <c r="D1570">
        <v>11</v>
      </c>
      <c r="E1570">
        <v>13</v>
      </c>
      <c r="F1570">
        <v>0</v>
      </c>
      <c r="G1570">
        <v>30</v>
      </c>
      <c r="H1570">
        <v>30</v>
      </c>
      <c r="I1570">
        <f t="shared" si="74"/>
        <v>24</v>
      </c>
      <c r="J1570" s="2">
        <f t="shared" si="75"/>
        <v>0.8</v>
      </c>
      <c r="K1570">
        <v>206.2</v>
      </c>
      <c r="L1570" s="1">
        <f t="shared" si="73"/>
        <v>6.8733333333333331</v>
      </c>
      <c r="M1570">
        <v>6.8370966059261002</v>
      </c>
      <c r="N1570">
        <v>3.5709676540505702</v>
      </c>
      <c r="O1570">
        <v>0.87096772050014004</v>
      </c>
      <c r="P1570">
        <v>0.26143790849673199</v>
      </c>
      <c r="Q1570">
        <v>0.70292887000000004</v>
      </c>
      <c r="U1570">
        <v>3.7016128121255898</v>
      </c>
      <c r="V1570">
        <v>3.7705127484939802</v>
      </c>
      <c r="X1570">
        <v>2.9084630012512198</v>
      </c>
    </row>
    <row r="1571" spans="1:24" x14ac:dyDescent="0.45">
      <c r="A1571">
        <v>1988</v>
      </c>
      <c r="B1571" t="s">
        <v>484</v>
      </c>
      <c r="C1571" t="s">
        <v>73</v>
      </c>
      <c r="D1571">
        <v>14</v>
      </c>
      <c r="E1571">
        <v>11</v>
      </c>
      <c r="F1571">
        <v>0</v>
      </c>
      <c r="G1571">
        <v>33</v>
      </c>
      <c r="H1571">
        <v>33</v>
      </c>
      <c r="I1571">
        <f t="shared" si="74"/>
        <v>25</v>
      </c>
      <c r="J1571" s="2">
        <f t="shared" si="75"/>
        <v>0.75757575757575757</v>
      </c>
      <c r="K1571">
        <v>217.2</v>
      </c>
      <c r="L1571" s="1">
        <f t="shared" si="73"/>
        <v>6.5818181818181811</v>
      </c>
      <c r="M1571">
        <v>3.7626341727817398</v>
      </c>
      <c r="N1571">
        <v>3.1424197486968399</v>
      </c>
      <c r="O1571">
        <v>0.66156205235722998</v>
      </c>
      <c r="P1571">
        <v>0.251046025104602</v>
      </c>
      <c r="Q1571">
        <v>0.74334898000000005</v>
      </c>
      <c r="U1571">
        <v>3.3491578900584802</v>
      </c>
      <c r="V1571">
        <v>4.0185170799269203</v>
      </c>
      <c r="X1571">
        <v>1.46067190170288</v>
      </c>
    </row>
    <row r="1572" spans="1:24" x14ac:dyDescent="0.45">
      <c r="A1572">
        <v>1988</v>
      </c>
      <c r="B1572" t="s">
        <v>328</v>
      </c>
      <c r="C1572" t="s">
        <v>33</v>
      </c>
      <c r="D1572">
        <v>23</v>
      </c>
      <c r="E1572">
        <v>8</v>
      </c>
      <c r="F1572">
        <v>0</v>
      </c>
      <c r="G1572">
        <v>34</v>
      </c>
      <c r="H1572">
        <v>34</v>
      </c>
      <c r="I1572">
        <f t="shared" si="74"/>
        <v>31</v>
      </c>
      <c r="J1572" s="2">
        <f t="shared" si="75"/>
        <v>0.91176470588235292</v>
      </c>
      <c r="K1572">
        <v>266</v>
      </c>
      <c r="L1572" s="1">
        <f t="shared" si="73"/>
        <v>7.8235294117647056</v>
      </c>
      <c r="M1572">
        <v>6.0225563909774404</v>
      </c>
      <c r="N1572">
        <v>2.4699248120300701</v>
      </c>
      <c r="O1572">
        <v>0.60902255639097702</v>
      </c>
      <c r="P1572">
        <v>0.239898989898989</v>
      </c>
      <c r="Q1572">
        <v>0.81601232000000001</v>
      </c>
      <c r="U1572">
        <v>2.2669172932330799</v>
      </c>
      <c r="V1572">
        <v>3.1786743060090399</v>
      </c>
      <c r="X1572">
        <v>3.9484574794769198</v>
      </c>
    </row>
    <row r="1573" spans="1:24" x14ac:dyDescent="0.45">
      <c r="A1573">
        <v>1988</v>
      </c>
      <c r="B1573" t="s">
        <v>465</v>
      </c>
      <c r="C1573" t="s">
        <v>54</v>
      </c>
      <c r="D1573">
        <v>16</v>
      </c>
      <c r="E1573">
        <v>9</v>
      </c>
      <c r="F1573">
        <v>0</v>
      </c>
      <c r="G1573">
        <v>31</v>
      </c>
      <c r="H1573">
        <v>31</v>
      </c>
      <c r="I1573">
        <f t="shared" si="74"/>
        <v>25</v>
      </c>
      <c r="J1573" s="2">
        <f t="shared" si="75"/>
        <v>0.80645161290322576</v>
      </c>
      <c r="K1573">
        <v>227.1</v>
      </c>
      <c r="L1573" s="1">
        <f t="shared" si="73"/>
        <v>7.3258064516129027</v>
      </c>
      <c r="M1573">
        <v>7.6011731905933901</v>
      </c>
      <c r="N1573">
        <v>2.3357771783594301</v>
      </c>
      <c r="O1573">
        <v>0.59384165551510903</v>
      </c>
      <c r="P1573">
        <v>0.24558587479935701</v>
      </c>
      <c r="Q1573">
        <v>0.78773585000000002</v>
      </c>
      <c r="U1573">
        <v>2.45454550946245</v>
      </c>
      <c r="V1573">
        <v>2.7952928323861599</v>
      </c>
      <c r="X1573">
        <v>5.8543238639831499</v>
      </c>
    </row>
    <row r="1574" spans="1:24" x14ac:dyDescent="0.45">
      <c r="A1574">
        <v>1988</v>
      </c>
      <c r="B1574" t="s">
        <v>419</v>
      </c>
      <c r="C1574" t="s">
        <v>31</v>
      </c>
      <c r="D1574">
        <v>15</v>
      </c>
      <c r="E1574">
        <v>16</v>
      </c>
      <c r="F1574">
        <v>0</v>
      </c>
      <c r="G1574">
        <v>34</v>
      </c>
      <c r="H1574">
        <v>34</v>
      </c>
      <c r="I1574">
        <f t="shared" si="74"/>
        <v>31</v>
      </c>
      <c r="J1574" s="2">
        <f t="shared" si="75"/>
        <v>0.91176470588235292</v>
      </c>
      <c r="K1574">
        <v>252</v>
      </c>
      <c r="L1574" s="1">
        <f t="shared" si="73"/>
        <v>7.4117647058823533</v>
      </c>
      <c r="M1574">
        <v>6.2142853380060696</v>
      </c>
      <c r="N1574">
        <v>4.4999997275216401</v>
      </c>
      <c r="O1574">
        <v>0.71428567103518104</v>
      </c>
      <c r="P1574">
        <v>0.24761904761904699</v>
      </c>
      <c r="Q1574">
        <v>0.73397436000000005</v>
      </c>
      <c r="U1574">
        <v>3.3214283703135901</v>
      </c>
      <c r="V1574">
        <v>4.0625505852380899</v>
      </c>
      <c r="X1574">
        <v>2.6880528926849299</v>
      </c>
    </row>
    <row r="1575" spans="1:24" x14ac:dyDescent="0.45">
      <c r="A1575">
        <v>1988</v>
      </c>
      <c r="B1575" t="s">
        <v>436</v>
      </c>
      <c r="C1575" t="s">
        <v>35</v>
      </c>
      <c r="D1575">
        <v>18</v>
      </c>
      <c r="E1575">
        <v>6</v>
      </c>
      <c r="F1575">
        <v>0</v>
      </c>
      <c r="G1575">
        <v>32</v>
      </c>
      <c r="H1575">
        <v>32</v>
      </c>
      <c r="I1575">
        <f t="shared" si="74"/>
        <v>24</v>
      </c>
      <c r="J1575" s="2">
        <f t="shared" si="75"/>
        <v>0.75</v>
      </c>
      <c r="K1575">
        <v>215.2</v>
      </c>
      <c r="L1575" s="1">
        <f t="shared" si="73"/>
        <v>6.7249999999999996</v>
      </c>
      <c r="M1575">
        <v>6.8856258036069304</v>
      </c>
      <c r="N1575">
        <v>2.71251925596636</v>
      </c>
      <c r="O1575">
        <v>0.87635237500451901</v>
      </c>
      <c r="P1575">
        <v>0.29969879518072201</v>
      </c>
      <c r="Q1575">
        <v>0.73757764000000003</v>
      </c>
      <c r="U1575">
        <v>3.6306026964472902</v>
      </c>
      <c r="V1575">
        <v>3.4365969175413098</v>
      </c>
      <c r="X1575">
        <v>3.7419915199279701</v>
      </c>
    </row>
    <row r="1576" spans="1:24" x14ac:dyDescent="0.45">
      <c r="A1576">
        <v>1988</v>
      </c>
      <c r="B1576" t="s">
        <v>420</v>
      </c>
      <c r="C1576" t="s">
        <v>71</v>
      </c>
      <c r="D1576">
        <v>23</v>
      </c>
      <c r="E1576">
        <v>8</v>
      </c>
      <c r="F1576">
        <v>0</v>
      </c>
      <c r="G1576">
        <v>35</v>
      </c>
      <c r="H1576">
        <v>35</v>
      </c>
      <c r="I1576">
        <f t="shared" si="74"/>
        <v>31</v>
      </c>
      <c r="J1576" s="2">
        <f t="shared" si="75"/>
        <v>0.88571428571428568</v>
      </c>
      <c r="K1576">
        <v>260.2</v>
      </c>
      <c r="L1576" s="1">
        <f t="shared" si="73"/>
        <v>7.4342857142857142</v>
      </c>
      <c r="M1576">
        <v>5.5588237463450598</v>
      </c>
      <c r="N1576">
        <v>2.4514067452826001</v>
      </c>
      <c r="O1576">
        <v>0.44884912237568803</v>
      </c>
      <c r="P1576">
        <v>0.245235069885641</v>
      </c>
      <c r="Q1576">
        <v>0.74003067</v>
      </c>
      <c r="U1576">
        <v>2.7276215898214802</v>
      </c>
      <c r="V1576">
        <v>3.0220968107461301</v>
      </c>
      <c r="X1576">
        <v>5.2206492424011204</v>
      </c>
    </row>
    <row r="1577" spans="1:24" x14ac:dyDescent="0.45">
      <c r="A1577">
        <v>1988</v>
      </c>
      <c r="B1577" t="s">
        <v>499</v>
      </c>
      <c r="C1577" t="s">
        <v>62</v>
      </c>
      <c r="D1577">
        <v>9</v>
      </c>
      <c r="E1577">
        <v>8</v>
      </c>
      <c r="F1577">
        <v>0</v>
      </c>
      <c r="G1577">
        <v>32</v>
      </c>
      <c r="H1577">
        <v>32</v>
      </c>
      <c r="I1577">
        <f t="shared" si="74"/>
        <v>17</v>
      </c>
      <c r="J1577" s="2">
        <f t="shared" si="75"/>
        <v>0.53125</v>
      </c>
      <c r="K1577">
        <v>171</v>
      </c>
      <c r="L1577" s="1">
        <f t="shared" si="73"/>
        <v>5.34375</v>
      </c>
      <c r="M1577">
        <v>4.2105263157894699</v>
      </c>
      <c r="N1577">
        <v>2.2105263157894699</v>
      </c>
      <c r="O1577">
        <v>0.57894736842105199</v>
      </c>
      <c r="P1577">
        <v>0.337133550488599</v>
      </c>
      <c r="Q1577">
        <v>0.67837190999999997</v>
      </c>
      <c r="U1577">
        <v>4.6315789473684204</v>
      </c>
      <c r="V1577">
        <v>3.51158992839835</v>
      </c>
      <c r="X1577">
        <v>2.9313163757324201</v>
      </c>
    </row>
    <row r="1578" spans="1:24" x14ac:dyDescent="0.45">
      <c r="A1578">
        <v>1988</v>
      </c>
      <c r="B1578" t="s">
        <v>500</v>
      </c>
      <c r="C1578" t="s">
        <v>73</v>
      </c>
      <c r="D1578">
        <v>9</v>
      </c>
      <c r="E1578">
        <v>14</v>
      </c>
      <c r="F1578">
        <v>0</v>
      </c>
      <c r="G1578">
        <v>29</v>
      </c>
      <c r="H1578">
        <v>29</v>
      </c>
      <c r="I1578">
        <f t="shared" si="74"/>
        <v>23</v>
      </c>
      <c r="J1578" s="2">
        <f t="shared" si="75"/>
        <v>0.7931034482758621</v>
      </c>
      <c r="K1578">
        <v>179</v>
      </c>
      <c r="L1578" s="1">
        <f t="shared" si="73"/>
        <v>6.1724137931034484</v>
      </c>
      <c r="M1578">
        <v>4.1229050279329602</v>
      </c>
      <c r="N1578">
        <v>2.21229050279329</v>
      </c>
      <c r="O1578">
        <v>0.70391061452513903</v>
      </c>
      <c r="P1578">
        <v>0.288492706645056</v>
      </c>
      <c r="Q1578">
        <v>0.64266179999999995</v>
      </c>
      <c r="U1578">
        <v>4.1229050279329602</v>
      </c>
      <c r="V1578">
        <v>3.6571680263433999</v>
      </c>
      <c r="X1578">
        <v>1.97205746173858</v>
      </c>
    </row>
    <row r="1579" spans="1:24" x14ac:dyDescent="0.45">
      <c r="A1579">
        <v>1988</v>
      </c>
      <c r="B1579" t="s">
        <v>501</v>
      </c>
      <c r="C1579" t="s">
        <v>31</v>
      </c>
      <c r="D1579">
        <v>12</v>
      </c>
      <c r="E1579">
        <v>15</v>
      </c>
      <c r="F1579">
        <v>0</v>
      </c>
      <c r="G1579">
        <v>32</v>
      </c>
      <c r="H1579">
        <v>32</v>
      </c>
      <c r="I1579">
        <f t="shared" si="74"/>
        <v>27</v>
      </c>
      <c r="J1579" s="2">
        <f t="shared" si="75"/>
        <v>0.84375</v>
      </c>
      <c r="K1579">
        <v>203.1</v>
      </c>
      <c r="L1579" s="1">
        <f t="shared" si="73"/>
        <v>6.3468749999999998</v>
      </c>
      <c r="M1579">
        <v>3.8950820646462798</v>
      </c>
      <c r="N1579">
        <v>3.1426230294305202</v>
      </c>
      <c r="O1579">
        <v>0.79672133140492196</v>
      </c>
      <c r="P1579">
        <v>0.251461988304093</v>
      </c>
      <c r="Q1579">
        <v>0.67534581000000005</v>
      </c>
      <c r="U1579">
        <v>4.16065584178126</v>
      </c>
      <c r="V1579">
        <v>4.2492277758007999</v>
      </c>
      <c r="X1579">
        <v>1.7374299764633101</v>
      </c>
    </row>
    <row r="1580" spans="1:24" x14ac:dyDescent="0.45">
      <c r="A1580">
        <v>1988</v>
      </c>
      <c r="B1580" t="s">
        <v>502</v>
      </c>
      <c r="C1580" t="s">
        <v>49</v>
      </c>
      <c r="D1580">
        <v>14</v>
      </c>
      <c r="E1580">
        <v>5</v>
      </c>
      <c r="F1580">
        <v>0</v>
      </c>
      <c r="G1580">
        <v>27</v>
      </c>
      <c r="H1580">
        <v>27</v>
      </c>
      <c r="I1580">
        <f t="shared" si="74"/>
        <v>19</v>
      </c>
      <c r="J1580" s="2">
        <f t="shared" si="75"/>
        <v>0.70370370370370372</v>
      </c>
      <c r="K1580">
        <v>175</v>
      </c>
      <c r="L1580" s="1">
        <f t="shared" si="73"/>
        <v>6.4814814814814818</v>
      </c>
      <c r="M1580">
        <v>5.2971433190171</v>
      </c>
      <c r="N1580">
        <v>3.44571458615675</v>
      </c>
      <c r="O1580">
        <v>0.66857148686623502</v>
      </c>
      <c r="P1580">
        <v>0.264325323475046</v>
      </c>
      <c r="Q1580">
        <v>0.74951643999999995</v>
      </c>
      <c r="U1580">
        <v>3.1371431306800299</v>
      </c>
      <c r="V1580">
        <v>3.7403285260492498</v>
      </c>
      <c r="X1580">
        <v>1.1288914680480899</v>
      </c>
    </row>
    <row r="1581" spans="1:24" x14ac:dyDescent="0.45">
      <c r="A1581">
        <v>1988</v>
      </c>
      <c r="B1581" t="s">
        <v>400</v>
      </c>
      <c r="C1581" t="s">
        <v>121</v>
      </c>
      <c r="D1581">
        <v>15</v>
      </c>
      <c r="E1581">
        <v>11</v>
      </c>
      <c r="F1581">
        <v>0</v>
      </c>
      <c r="G1581">
        <v>35</v>
      </c>
      <c r="H1581">
        <v>35</v>
      </c>
      <c r="I1581">
        <f t="shared" si="74"/>
        <v>26</v>
      </c>
      <c r="J1581" s="2">
        <f t="shared" si="75"/>
        <v>0.74285714285714288</v>
      </c>
      <c r="K1581">
        <v>261.2</v>
      </c>
      <c r="L1581" s="1">
        <f t="shared" si="73"/>
        <v>7.4628571428571426</v>
      </c>
      <c r="M1581">
        <v>8.0828047473546203</v>
      </c>
      <c r="N1581">
        <v>3.7834405200383299</v>
      </c>
      <c r="O1581">
        <v>1.10063724219296</v>
      </c>
      <c r="P1581">
        <v>0.27220630372492799</v>
      </c>
      <c r="Q1581">
        <v>0.78221916000000002</v>
      </c>
      <c r="U1581">
        <v>3.3363066403974302</v>
      </c>
      <c r="V1581">
        <v>3.85807214083894</v>
      </c>
      <c r="X1581">
        <v>3.98110032081604</v>
      </c>
    </row>
    <row r="1582" spans="1:24" x14ac:dyDescent="0.45">
      <c r="A1582">
        <v>1988</v>
      </c>
      <c r="B1582" t="s">
        <v>503</v>
      </c>
      <c r="C1582" t="s">
        <v>27</v>
      </c>
      <c r="D1582">
        <v>14</v>
      </c>
      <c r="E1582">
        <v>13</v>
      </c>
      <c r="F1582">
        <v>0</v>
      </c>
      <c r="G1582">
        <v>33</v>
      </c>
      <c r="H1582">
        <v>33</v>
      </c>
      <c r="I1582">
        <f t="shared" si="74"/>
        <v>27</v>
      </c>
      <c r="J1582" s="2">
        <f t="shared" si="75"/>
        <v>0.81818181818181823</v>
      </c>
      <c r="K1582">
        <v>213.1</v>
      </c>
      <c r="L1582" s="1">
        <f t="shared" si="73"/>
        <v>6.4575757575757571</v>
      </c>
      <c r="M1582">
        <v>4.13437509857118</v>
      </c>
      <c r="N1582">
        <v>2.4046875573322102</v>
      </c>
      <c r="O1582">
        <v>0.59062501408159696</v>
      </c>
      <c r="P1582">
        <v>0.26490984743411899</v>
      </c>
      <c r="Q1582">
        <v>0.72422259</v>
      </c>
      <c r="U1582">
        <v>3.2484375774487799</v>
      </c>
      <c r="V1582">
        <v>3.5329623881354899</v>
      </c>
      <c r="X1582">
        <v>3.1716341972350999</v>
      </c>
    </row>
    <row r="1583" spans="1:24" x14ac:dyDescent="0.45">
      <c r="A1583">
        <v>1988</v>
      </c>
      <c r="B1583" t="s">
        <v>467</v>
      </c>
      <c r="C1583" t="s">
        <v>33</v>
      </c>
      <c r="D1583">
        <v>17</v>
      </c>
      <c r="E1583">
        <v>11</v>
      </c>
      <c r="F1583">
        <v>0</v>
      </c>
      <c r="G1583">
        <v>34</v>
      </c>
      <c r="H1583">
        <v>34</v>
      </c>
      <c r="I1583">
        <f t="shared" si="74"/>
        <v>28</v>
      </c>
      <c r="J1583" s="2">
        <f t="shared" si="75"/>
        <v>0.82352941176470584</v>
      </c>
      <c r="K1583">
        <v>226.2</v>
      </c>
      <c r="L1583" s="1">
        <f t="shared" si="73"/>
        <v>6.6529411764705877</v>
      </c>
      <c r="M1583">
        <v>7.1073527816917696</v>
      </c>
      <c r="N1583">
        <v>2.22352936187005</v>
      </c>
      <c r="O1583">
        <v>0.51617645900554698</v>
      </c>
      <c r="P1583">
        <v>0.277611940298507</v>
      </c>
      <c r="Q1583">
        <v>0.71663920999999997</v>
      </c>
      <c r="U1583">
        <v>2.93823522818542</v>
      </c>
      <c r="V1583">
        <v>2.7556645760981602</v>
      </c>
      <c r="X1583">
        <v>4.6697316169738698</v>
      </c>
    </row>
    <row r="1584" spans="1:24" x14ac:dyDescent="0.45">
      <c r="A1584">
        <v>1988</v>
      </c>
      <c r="B1584" t="s">
        <v>439</v>
      </c>
      <c r="C1584" t="s">
        <v>75</v>
      </c>
      <c r="D1584">
        <v>13</v>
      </c>
      <c r="E1584">
        <v>12</v>
      </c>
      <c r="F1584">
        <v>0</v>
      </c>
      <c r="G1584">
        <v>35</v>
      </c>
      <c r="H1584">
        <v>35</v>
      </c>
      <c r="I1584">
        <f t="shared" si="74"/>
        <v>25</v>
      </c>
      <c r="J1584" s="2">
        <f t="shared" si="75"/>
        <v>0.7142857142857143</v>
      </c>
      <c r="K1584">
        <v>243</v>
      </c>
      <c r="L1584" s="1">
        <f t="shared" si="73"/>
        <v>6.9428571428571431</v>
      </c>
      <c r="M1584">
        <v>4.6296293389195897</v>
      </c>
      <c r="N1584">
        <v>2.2962961521041199</v>
      </c>
      <c r="O1584">
        <v>0.74074069422713495</v>
      </c>
      <c r="P1584">
        <v>0.28318584070796399</v>
      </c>
      <c r="Q1584">
        <v>0.75177305000000005</v>
      </c>
      <c r="U1584">
        <v>3.1851849851766798</v>
      </c>
      <c r="V1584">
        <v>3.6248668943590601</v>
      </c>
      <c r="X1584">
        <v>3.3830096721649099</v>
      </c>
    </row>
    <row r="1585" spans="1:24" x14ac:dyDescent="0.45">
      <c r="A1585">
        <v>1988</v>
      </c>
      <c r="B1585" t="s">
        <v>421</v>
      </c>
      <c r="C1585" t="s">
        <v>47</v>
      </c>
      <c r="D1585">
        <v>5</v>
      </c>
      <c r="E1585">
        <v>9</v>
      </c>
      <c r="F1585">
        <v>0</v>
      </c>
      <c r="G1585">
        <v>24</v>
      </c>
      <c r="H1585">
        <v>24</v>
      </c>
      <c r="I1585">
        <f t="shared" si="74"/>
        <v>14</v>
      </c>
      <c r="J1585" s="2">
        <f t="shared" si="75"/>
        <v>0.58333333333333337</v>
      </c>
      <c r="K1585">
        <v>165.1</v>
      </c>
      <c r="L1585" s="1">
        <f t="shared" si="73"/>
        <v>6.8791666666666664</v>
      </c>
      <c r="M1585">
        <v>5.4435490569513396</v>
      </c>
      <c r="N1585">
        <v>2.7762100190451799</v>
      </c>
      <c r="O1585">
        <v>0.32661294341708003</v>
      </c>
      <c r="P1585">
        <v>0.24517374517374499</v>
      </c>
      <c r="Q1585">
        <v>0.72635134999999995</v>
      </c>
      <c r="U1585">
        <v>2.1774196227805298</v>
      </c>
      <c r="V1585">
        <v>2.9926902200379302</v>
      </c>
      <c r="X1585">
        <v>3.0372138023376398</v>
      </c>
    </row>
    <row r="1586" spans="1:24" x14ac:dyDescent="0.45">
      <c r="A1586">
        <v>1988</v>
      </c>
      <c r="B1586" t="s">
        <v>487</v>
      </c>
      <c r="C1586" t="s">
        <v>128</v>
      </c>
      <c r="D1586">
        <v>7</v>
      </c>
      <c r="E1586">
        <v>16</v>
      </c>
      <c r="F1586">
        <v>0</v>
      </c>
      <c r="G1586">
        <v>34</v>
      </c>
      <c r="H1586">
        <v>34</v>
      </c>
      <c r="I1586">
        <f t="shared" si="74"/>
        <v>23</v>
      </c>
      <c r="J1586" s="2">
        <f t="shared" si="75"/>
        <v>0.67647058823529416</v>
      </c>
      <c r="K1586">
        <v>232</v>
      </c>
      <c r="L1586" s="1">
        <f t="shared" si="73"/>
        <v>6.8235294117647056</v>
      </c>
      <c r="M1586">
        <v>4.6551724137930997</v>
      </c>
      <c r="N1586">
        <v>1.51293103448275</v>
      </c>
      <c r="O1586">
        <v>0.65948275862068895</v>
      </c>
      <c r="P1586">
        <v>0.30750307503074997</v>
      </c>
      <c r="Q1586">
        <v>0.65698478999999999</v>
      </c>
      <c r="U1586">
        <v>3.8793103448275801</v>
      </c>
      <c r="V1586">
        <v>3.2818309044015801</v>
      </c>
      <c r="X1586">
        <v>3.86920094490051</v>
      </c>
    </row>
    <row r="1587" spans="1:24" x14ac:dyDescent="0.45">
      <c r="A1587">
        <v>1988</v>
      </c>
      <c r="B1587" t="s">
        <v>401</v>
      </c>
      <c r="C1587" t="s">
        <v>233</v>
      </c>
      <c r="D1587">
        <v>15</v>
      </c>
      <c r="E1587">
        <v>13</v>
      </c>
      <c r="F1587">
        <v>0</v>
      </c>
      <c r="G1587">
        <v>34</v>
      </c>
      <c r="H1587">
        <v>34</v>
      </c>
      <c r="I1587">
        <f t="shared" si="74"/>
        <v>28</v>
      </c>
      <c r="J1587" s="2">
        <f t="shared" si="75"/>
        <v>0.82352941176470584</v>
      </c>
      <c r="K1587">
        <v>235.1</v>
      </c>
      <c r="L1587" s="1">
        <f t="shared" si="73"/>
        <v>6.9147058823529406</v>
      </c>
      <c r="M1587">
        <v>4.5892355242276297</v>
      </c>
      <c r="N1587">
        <v>2.1033996152709902</v>
      </c>
      <c r="O1587">
        <v>0.80311621673983502</v>
      </c>
      <c r="P1587">
        <v>0.253263707571801</v>
      </c>
      <c r="Q1587">
        <v>0.73803730999999995</v>
      </c>
      <c r="U1587">
        <v>2.71529768516801</v>
      </c>
      <c r="V1587">
        <v>3.6867469747643402</v>
      </c>
      <c r="X1587">
        <v>2.2484545707702601</v>
      </c>
    </row>
    <row r="1588" spans="1:24" x14ac:dyDescent="0.45">
      <c r="A1588">
        <v>1988</v>
      </c>
      <c r="B1588" t="s">
        <v>422</v>
      </c>
      <c r="C1588" t="s">
        <v>121</v>
      </c>
      <c r="D1588">
        <v>8</v>
      </c>
      <c r="E1588">
        <v>15</v>
      </c>
      <c r="F1588">
        <v>0</v>
      </c>
      <c r="G1588">
        <v>32</v>
      </c>
      <c r="H1588">
        <v>32</v>
      </c>
      <c r="I1588">
        <f t="shared" si="74"/>
        <v>23</v>
      </c>
      <c r="J1588" s="2">
        <f t="shared" si="75"/>
        <v>0.71875</v>
      </c>
      <c r="K1588">
        <v>223.1</v>
      </c>
      <c r="L1588" s="1">
        <f t="shared" si="73"/>
        <v>6.9718749999999998</v>
      </c>
      <c r="M1588">
        <v>7.21343250725897</v>
      </c>
      <c r="N1588">
        <v>2.4985073488829901</v>
      </c>
      <c r="O1588">
        <v>0.92686562942433603</v>
      </c>
      <c r="P1588">
        <v>0.26550079491255901</v>
      </c>
      <c r="Q1588">
        <v>0.68671453999999998</v>
      </c>
      <c r="U1588">
        <v>3.7880595289516301</v>
      </c>
      <c r="V1588">
        <v>3.3778550660623399</v>
      </c>
      <c r="X1588">
        <v>4.6669349670410103</v>
      </c>
    </row>
    <row r="1589" spans="1:24" x14ac:dyDescent="0.45">
      <c r="A1589">
        <v>1988</v>
      </c>
      <c r="B1589" t="s">
        <v>441</v>
      </c>
      <c r="C1589" t="s">
        <v>79</v>
      </c>
      <c r="D1589">
        <v>15</v>
      </c>
      <c r="E1589">
        <v>13</v>
      </c>
      <c r="F1589">
        <v>0</v>
      </c>
      <c r="G1589">
        <v>34</v>
      </c>
      <c r="H1589">
        <v>34</v>
      </c>
      <c r="I1589">
        <f t="shared" si="74"/>
        <v>28</v>
      </c>
      <c r="J1589" s="2">
        <f t="shared" si="75"/>
        <v>0.82352941176470584</v>
      </c>
      <c r="K1589">
        <v>235</v>
      </c>
      <c r="L1589" s="1">
        <f t="shared" si="73"/>
        <v>6.9117647058823533</v>
      </c>
      <c r="M1589">
        <v>6.4340425531914898</v>
      </c>
      <c r="N1589">
        <v>3.1787234042553099</v>
      </c>
      <c r="O1589">
        <v>0.76595744680850997</v>
      </c>
      <c r="P1589">
        <v>0.28393351800554001</v>
      </c>
      <c r="Q1589">
        <v>0.69366196999999996</v>
      </c>
      <c r="U1589">
        <v>3.9446808510638198</v>
      </c>
      <c r="V1589">
        <v>3.5561339124720099</v>
      </c>
      <c r="X1589">
        <v>3.97180080413818</v>
      </c>
    </row>
    <row r="1590" spans="1:24" x14ac:dyDescent="0.45">
      <c r="A1590">
        <v>1988</v>
      </c>
      <c r="B1590" t="s">
        <v>443</v>
      </c>
      <c r="C1590" t="s">
        <v>58</v>
      </c>
      <c r="D1590">
        <v>10</v>
      </c>
      <c r="E1590">
        <v>13</v>
      </c>
      <c r="F1590">
        <v>0</v>
      </c>
      <c r="G1590">
        <v>29</v>
      </c>
      <c r="H1590">
        <v>29</v>
      </c>
      <c r="I1590">
        <f t="shared" si="74"/>
        <v>23</v>
      </c>
      <c r="J1590" s="2">
        <f t="shared" si="75"/>
        <v>0.7931034482758621</v>
      </c>
      <c r="K1590">
        <v>190.1</v>
      </c>
      <c r="L1590" s="1">
        <f t="shared" si="73"/>
        <v>6.5551724137931036</v>
      </c>
      <c r="M1590">
        <v>6.2889668931033604</v>
      </c>
      <c r="N1590">
        <v>1.56042035693542</v>
      </c>
      <c r="O1590">
        <v>0.283712792170076</v>
      </c>
      <c r="P1590">
        <v>0.26388888888888801</v>
      </c>
      <c r="Q1590">
        <v>0.64844586999999998</v>
      </c>
      <c r="U1590">
        <v>2.8844133870624402</v>
      </c>
      <c r="V1590">
        <v>2.3643464440466699</v>
      </c>
      <c r="X1590">
        <v>5.0572762489318803</v>
      </c>
    </row>
    <row r="1591" spans="1:24" x14ac:dyDescent="0.45">
      <c r="A1591">
        <v>1988</v>
      </c>
      <c r="B1591" t="s">
        <v>423</v>
      </c>
      <c r="C1591" t="s">
        <v>37</v>
      </c>
      <c r="D1591">
        <v>12</v>
      </c>
      <c r="E1591">
        <v>10</v>
      </c>
      <c r="F1591">
        <v>0</v>
      </c>
      <c r="G1591">
        <v>32</v>
      </c>
      <c r="H1591">
        <v>32</v>
      </c>
      <c r="I1591">
        <f t="shared" si="74"/>
        <v>22</v>
      </c>
      <c r="J1591" s="2">
        <f t="shared" si="75"/>
        <v>0.6875</v>
      </c>
      <c r="K1591">
        <v>197</v>
      </c>
      <c r="L1591" s="1">
        <f t="shared" si="73"/>
        <v>6.15625</v>
      </c>
      <c r="M1591">
        <v>6.3045685279187804</v>
      </c>
      <c r="N1591">
        <v>3.2893401015228401</v>
      </c>
      <c r="O1591">
        <v>1.1878172588832401</v>
      </c>
      <c r="P1591">
        <v>0.26755852842809302</v>
      </c>
      <c r="Q1591">
        <v>0.69320214999999996</v>
      </c>
      <c r="U1591">
        <v>3.79187817258883</v>
      </c>
      <c r="V1591">
        <v>4.2105242354010501</v>
      </c>
      <c r="X1591">
        <v>1.4987816810607899</v>
      </c>
    </row>
    <row r="1592" spans="1:24" x14ac:dyDescent="0.45">
      <c r="A1592">
        <v>1988</v>
      </c>
      <c r="B1592" t="s">
        <v>488</v>
      </c>
      <c r="C1592" t="s">
        <v>233</v>
      </c>
      <c r="D1592">
        <v>12</v>
      </c>
      <c r="E1592">
        <v>8</v>
      </c>
      <c r="F1592">
        <v>0</v>
      </c>
      <c r="G1592">
        <v>27</v>
      </c>
      <c r="H1592">
        <v>27</v>
      </c>
      <c r="I1592">
        <f t="shared" si="74"/>
        <v>20</v>
      </c>
      <c r="J1592" s="2">
        <f t="shared" si="75"/>
        <v>0.7407407407407407</v>
      </c>
      <c r="K1592">
        <v>188</v>
      </c>
      <c r="L1592" s="1">
        <f t="shared" si="73"/>
        <v>6.9629629629629628</v>
      </c>
      <c r="M1592">
        <v>6.2712765957446797</v>
      </c>
      <c r="N1592">
        <v>2.1063829787234001</v>
      </c>
      <c r="O1592">
        <v>0.71808510638297796</v>
      </c>
      <c r="P1592">
        <v>0.216911764705882</v>
      </c>
      <c r="Q1592">
        <v>0.76687117000000005</v>
      </c>
      <c r="U1592">
        <v>2.4414893617021201</v>
      </c>
      <c r="V1592">
        <v>3.2263466784294601</v>
      </c>
      <c r="X1592">
        <v>2.8894975185394198</v>
      </c>
    </row>
    <row r="1593" spans="1:24" x14ac:dyDescent="0.45">
      <c r="A1593">
        <v>1988</v>
      </c>
      <c r="B1593" t="s">
        <v>468</v>
      </c>
      <c r="C1593" t="s">
        <v>27</v>
      </c>
      <c r="D1593">
        <v>16</v>
      </c>
      <c r="E1593">
        <v>10</v>
      </c>
      <c r="F1593">
        <v>0</v>
      </c>
      <c r="G1593">
        <v>31</v>
      </c>
      <c r="H1593">
        <v>31</v>
      </c>
      <c r="I1593">
        <f t="shared" si="74"/>
        <v>26</v>
      </c>
      <c r="J1593" s="2">
        <f t="shared" si="75"/>
        <v>0.83870967741935487</v>
      </c>
      <c r="K1593">
        <v>204.2</v>
      </c>
      <c r="L1593" s="1">
        <f t="shared" si="73"/>
        <v>6.5870967741935482</v>
      </c>
      <c r="M1593">
        <v>4.9250812190328004</v>
      </c>
      <c r="N1593">
        <v>2.5504884884277002</v>
      </c>
      <c r="O1593">
        <v>0.74755697074605099</v>
      </c>
      <c r="P1593">
        <v>0.27450980392156799</v>
      </c>
      <c r="Q1593">
        <v>0.74620573000000001</v>
      </c>
      <c r="U1593">
        <v>3.4299672775407002</v>
      </c>
      <c r="V1593">
        <v>3.6630366388503699</v>
      </c>
      <c r="X1593">
        <v>2.3828067779540998</v>
      </c>
    </row>
    <row r="1594" spans="1:24" x14ac:dyDescent="0.45">
      <c r="A1594">
        <v>1988</v>
      </c>
      <c r="B1594" t="s">
        <v>504</v>
      </c>
      <c r="C1594" t="s">
        <v>67</v>
      </c>
      <c r="D1594">
        <v>8</v>
      </c>
      <c r="E1594">
        <v>16</v>
      </c>
      <c r="F1594">
        <v>0</v>
      </c>
      <c r="G1594">
        <v>32</v>
      </c>
      <c r="H1594">
        <v>32</v>
      </c>
      <c r="I1594">
        <f t="shared" si="74"/>
        <v>24</v>
      </c>
      <c r="J1594" s="2">
        <f t="shared" si="75"/>
        <v>0.75</v>
      </c>
      <c r="K1594">
        <v>198</v>
      </c>
      <c r="L1594" s="1">
        <f t="shared" si="73"/>
        <v>6.1875</v>
      </c>
      <c r="M1594">
        <v>3.9545457593008999</v>
      </c>
      <c r="N1594">
        <v>3.5454548186835702</v>
      </c>
      <c r="O1594">
        <v>1.2272728218519999</v>
      </c>
      <c r="P1594">
        <v>0.28508124076809399</v>
      </c>
      <c r="Q1594">
        <v>0.72293717000000002</v>
      </c>
      <c r="U1594">
        <v>4.1818185040883096</v>
      </c>
      <c r="V1594">
        <v>4.9052636709204602</v>
      </c>
      <c r="X1594">
        <v>-0.74205636978149403</v>
      </c>
    </row>
    <row r="1595" spans="1:24" x14ac:dyDescent="0.45">
      <c r="A1595">
        <v>1988</v>
      </c>
      <c r="B1595" t="s">
        <v>489</v>
      </c>
      <c r="C1595" t="s">
        <v>65</v>
      </c>
      <c r="D1595">
        <v>19</v>
      </c>
      <c r="E1595">
        <v>11</v>
      </c>
      <c r="F1595">
        <v>0</v>
      </c>
      <c r="G1595">
        <v>36</v>
      </c>
      <c r="H1595">
        <v>36</v>
      </c>
      <c r="I1595">
        <f t="shared" si="74"/>
        <v>30</v>
      </c>
      <c r="J1595" s="2">
        <f t="shared" si="75"/>
        <v>0.83333333333333337</v>
      </c>
      <c r="K1595">
        <v>245</v>
      </c>
      <c r="L1595" s="1">
        <f t="shared" si="73"/>
        <v>6.8055555555555554</v>
      </c>
      <c r="M1595">
        <v>3.3795920472182899</v>
      </c>
      <c r="N1595">
        <v>1.5428572389474799</v>
      </c>
      <c r="O1595">
        <v>0.404081657819578</v>
      </c>
      <c r="P1595">
        <v>0.27208480565371002</v>
      </c>
      <c r="Q1595">
        <v>0.73561544000000001</v>
      </c>
      <c r="U1595">
        <v>3.1224491740603799</v>
      </c>
      <c r="V1595">
        <v>3.1893080593674701</v>
      </c>
      <c r="X1595">
        <v>3.9252214431762602</v>
      </c>
    </row>
    <row r="1596" spans="1:24" x14ac:dyDescent="0.45">
      <c r="A1596">
        <v>1988</v>
      </c>
      <c r="B1596" t="s">
        <v>505</v>
      </c>
      <c r="C1596" t="s">
        <v>37</v>
      </c>
      <c r="D1596">
        <v>13</v>
      </c>
      <c r="E1596">
        <v>9</v>
      </c>
      <c r="F1596">
        <v>0</v>
      </c>
      <c r="G1596">
        <v>29</v>
      </c>
      <c r="H1596">
        <v>29</v>
      </c>
      <c r="I1596">
        <f t="shared" si="74"/>
        <v>22</v>
      </c>
      <c r="J1596" s="2">
        <f t="shared" si="75"/>
        <v>0.75862068965517238</v>
      </c>
      <c r="K1596">
        <v>179.2</v>
      </c>
      <c r="L1596" s="1">
        <f t="shared" si="73"/>
        <v>6.1793103448275861</v>
      </c>
      <c r="M1596">
        <v>3.5565861701870101</v>
      </c>
      <c r="N1596">
        <v>2.10389604433598</v>
      </c>
      <c r="O1596">
        <v>0.75139144440570704</v>
      </c>
      <c r="P1596">
        <v>0.275123558484349</v>
      </c>
      <c r="Q1596">
        <v>0.71844660000000005</v>
      </c>
      <c r="U1596">
        <v>3.5064934072266301</v>
      </c>
      <c r="V1596">
        <v>3.81528202953566</v>
      </c>
      <c r="X1596">
        <v>2.1978340148925701</v>
      </c>
    </row>
    <row r="1597" spans="1:24" x14ac:dyDescent="0.45">
      <c r="A1597">
        <v>1988</v>
      </c>
      <c r="B1597" t="s">
        <v>506</v>
      </c>
      <c r="C1597" t="s">
        <v>62</v>
      </c>
      <c r="D1597">
        <v>12</v>
      </c>
      <c r="E1597">
        <v>12</v>
      </c>
      <c r="F1597">
        <v>0</v>
      </c>
      <c r="G1597">
        <v>30</v>
      </c>
      <c r="H1597">
        <v>30</v>
      </c>
      <c r="I1597">
        <f t="shared" si="74"/>
        <v>24</v>
      </c>
      <c r="J1597" s="2">
        <f t="shared" si="75"/>
        <v>0.8</v>
      </c>
      <c r="K1597">
        <v>197</v>
      </c>
      <c r="L1597" s="1">
        <f t="shared" si="73"/>
        <v>6.5666666666666664</v>
      </c>
      <c r="M1597">
        <v>4.2944165762822104</v>
      </c>
      <c r="N1597">
        <v>2.55837583267876</v>
      </c>
      <c r="O1597">
        <v>0.91370565452813102</v>
      </c>
      <c r="P1597">
        <v>0.27802690582959599</v>
      </c>
      <c r="Q1597">
        <v>0.67355372000000002</v>
      </c>
      <c r="U1597">
        <v>4.2944165762822104</v>
      </c>
      <c r="V1597">
        <v>4.1090014965600803</v>
      </c>
      <c r="X1597">
        <v>1.9912623167037899</v>
      </c>
    </row>
    <row r="1598" spans="1:24" x14ac:dyDescent="0.45">
      <c r="A1598">
        <v>1988</v>
      </c>
      <c r="B1598" t="s">
        <v>507</v>
      </c>
      <c r="C1598" t="s">
        <v>79</v>
      </c>
      <c r="D1598">
        <v>13</v>
      </c>
      <c r="E1598">
        <v>6</v>
      </c>
      <c r="F1598">
        <v>0</v>
      </c>
      <c r="G1598">
        <v>23</v>
      </c>
      <c r="H1598">
        <v>23</v>
      </c>
      <c r="I1598">
        <f t="shared" si="74"/>
        <v>19</v>
      </c>
      <c r="J1598" s="2">
        <f t="shared" si="75"/>
        <v>0.82608695652173914</v>
      </c>
      <c r="K1598">
        <v>170</v>
      </c>
      <c r="L1598" s="1">
        <f t="shared" si="73"/>
        <v>7.3913043478260869</v>
      </c>
      <c r="M1598">
        <v>6.0352935759336903</v>
      </c>
      <c r="N1598">
        <v>3.7588231920288799</v>
      </c>
      <c r="O1598">
        <v>1.0058822626556101</v>
      </c>
      <c r="P1598">
        <v>0.204166666666666</v>
      </c>
      <c r="Q1598">
        <v>0.80900243000000005</v>
      </c>
      <c r="U1598">
        <v>2.8588232728106902</v>
      </c>
      <c r="V1598">
        <v>4.1865468014977898</v>
      </c>
      <c r="X1598">
        <v>1.6191824674606301</v>
      </c>
    </row>
    <row r="1599" spans="1:24" x14ac:dyDescent="0.45">
      <c r="A1599">
        <v>1988</v>
      </c>
      <c r="B1599" t="s">
        <v>508</v>
      </c>
      <c r="C1599" t="s">
        <v>31</v>
      </c>
      <c r="D1599">
        <v>9</v>
      </c>
      <c r="E1599">
        <v>9</v>
      </c>
      <c r="F1599">
        <v>0</v>
      </c>
      <c r="G1599">
        <v>24</v>
      </c>
      <c r="H1599">
        <v>24</v>
      </c>
      <c r="I1599">
        <f t="shared" si="74"/>
        <v>18</v>
      </c>
      <c r="J1599" s="2">
        <f t="shared" si="75"/>
        <v>0.75</v>
      </c>
      <c r="K1599">
        <v>174</v>
      </c>
      <c r="L1599" s="1">
        <f t="shared" si="73"/>
        <v>7.25</v>
      </c>
      <c r="M1599">
        <v>4.2931034482758603</v>
      </c>
      <c r="N1599">
        <v>3.1034482758620601</v>
      </c>
      <c r="O1599">
        <v>0.67241379310344795</v>
      </c>
      <c r="P1599">
        <v>0.27592267135325099</v>
      </c>
      <c r="Q1599">
        <v>0.71166207999999997</v>
      </c>
      <c r="U1599">
        <v>3.8793103448275801</v>
      </c>
      <c r="V1599">
        <v>3.92407228371192</v>
      </c>
      <c r="X1599">
        <v>2.1344175338745099</v>
      </c>
    </row>
    <row r="1600" spans="1:24" x14ac:dyDescent="0.45">
      <c r="A1600">
        <v>1988</v>
      </c>
      <c r="B1600" t="s">
        <v>455</v>
      </c>
      <c r="C1600" t="s">
        <v>49</v>
      </c>
      <c r="D1600">
        <v>12</v>
      </c>
      <c r="E1600">
        <v>11</v>
      </c>
      <c r="F1600">
        <v>0</v>
      </c>
      <c r="G1600">
        <v>33</v>
      </c>
      <c r="H1600">
        <v>33</v>
      </c>
      <c r="I1600">
        <f t="shared" si="74"/>
        <v>23</v>
      </c>
      <c r="J1600" s="2">
        <f t="shared" si="75"/>
        <v>0.69696969696969702</v>
      </c>
      <c r="K1600">
        <v>220</v>
      </c>
      <c r="L1600" s="1">
        <f t="shared" si="73"/>
        <v>6.666666666666667</v>
      </c>
      <c r="M1600">
        <v>9.3272733741949807</v>
      </c>
      <c r="N1600">
        <v>3.55909115594282</v>
      </c>
      <c r="O1600">
        <v>0.73636368743644598</v>
      </c>
      <c r="P1600">
        <v>0.28474576271186403</v>
      </c>
      <c r="Q1600">
        <v>0.71428570999999996</v>
      </c>
      <c r="U1600">
        <v>3.5181820621963502</v>
      </c>
      <c r="V1600">
        <v>3.0416271615619501</v>
      </c>
      <c r="X1600">
        <v>3.4261336326599099</v>
      </c>
    </row>
    <row r="1601" spans="1:24" x14ac:dyDescent="0.45">
      <c r="A1601">
        <v>1988</v>
      </c>
      <c r="B1601" t="s">
        <v>348</v>
      </c>
      <c r="C1601" t="s">
        <v>75</v>
      </c>
      <c r="D1601">
        <v>14</v>
      </c>
      <c r="E1601">
        <v>16</v>
      </c>
      <c r="F1601">
        <v>0</v>
      </c>
      <c r="G1601">
        <v>35</v>
      </c>
      <c r="H1601">
        <v>35</v>
      </c>
      <c r="I1601">
        <f t="shared" si="74"/>
        <v>30</v>
      </c>
      <c r="J1601" s="2">
        <f t="shared" si="75"/>
        <v>0.8571428571428571</v>
      </c>
      <c r="K1601">
        <v>260.2</v>
      </c>
      <c r="L1601" s="1">
        <f t="shared" si="73"/>
        <v>7.4342857142857142</v>
      </c>
      <c r="M1601">
        <v>5.9040923020186602</v>
      </c>
      <c r="N1601">
        <v>2.0370844784742701</v>
      </c>
      <c r="O1601">
        <v>0.62148340021249104</v>
      </c>
      <c r="P1601">
        <v>0.30227001194743103</v>
      </c>
      <c r="Q1601">
        <v>0.68652849999999999</v>
      </c>
      <c r="U1601">
        <v>3.7979541124096601</v>
      </c>
      <c r="V1601">
        <v>3.0796415700250601</v>
      </c>
      <c r="X1601">
        <v>5.4506368637084899</v>
      </c>
    </row>
    <row r="1602" spans="1:24" x14ac:dyDescent="0.45">
      <c r="A1602">
        <v>1988</v>
      </c>
      <c r="B1602" t="s">
        <v>470</v>
      </c>
      <c r="C1602" t="s">
        <v>49</v>
      </c>
      <c r="D1602">
        <v>14</v>
      </c>
      <c r="E1602">
        <v>8</v>
      </c>
      <c r="F1602">
        <v>0</v>
      </c>
      <c r="G1602">
        <v>32</v>
      </c>
      <c r="H1602">
        <v>32</v>
      </c>
      <c r="I1602">
        <f t="shared" si="74"/>
        <v>22</v>
      </c>
      <c r="J1602" s="2">
        <f t="shared" si="75"/>
        <v>0.6875</v>
      </c>
      <c r="K1602">
        <v>218.2</v>
      </c>
      <c r="L1602" s="1">
        <f t="shared" si="73"/>
        <v>6.8187499999999996</v>
      </c>
      <c r="M1602">
        <v>7.8201217693207496</v>
      </c>
      <c r="N1602">
        <v>2.1814023882842002</v>
      </c>
      <c r="O1602">
        <v>0.78201217693207403</v>
      </c>
      <c r="P1602">
        <v>0.236363636363636</v>
      </c>
      <c r="Q1602">
        <v>0.75865579999999999</v>
      </c>
      <c r="U1602">
        <v>2.9222560295882798</v>
      </c>
      <c r="V1602">
        <v>2.9975584011855099</v>
      </c>
      <c r="X1602">
        <v>3.5378756523132302</v>
      </c>
    </row>
    <row r="1603" spans="1:24" x14ac:dyDescent="0.45">
      <c r="A1603">
        <v>1988</v>
      </c>
      <c r="B1603" t="s">
        <v>509</v>
      </c>
      <c r="C1603" t="s">
        <v>73</v>
      </c>
      <c r="D1603">
        <v>16</v>
      </c>
      <c r="E1603">
        <v>11</v>
      </c>
      <c r="F1603">
        <v>0</v>
      </c>
      <c r="G1603">
        <v>32</v>
      </c>
      <c r="H1603">
        <v>32</v>
      </c>
      <c r="I1603">
        <f t="shared" si="74"/>
        <v>27</v>
      </c>
      <c r="J1603" s="2">
        <f t="shared" si="75"/>
        <v>0.84375</v>
      </c>
      <c r="K1603">
        <v>234.2</v>
      </c>
      <c r="L1603" s="1">
        <f t="shared" ref="L1603:L1666" si="76">K1603/H1603</f>
        <v>7.3187499999999996</v>
      </c>
      <c r="M1603">
        <v>5.5227271530253796</v>
      </c>
      <c r="N1603">
        <v>2.0326704104885098</v>
      </c>
      <c r="O1603">
        <v>0.84374998171221105</v>
      </c>
      <c r="P1603">
        <v>0.25175808720112502</v>
      </c>
      <c r="Q1603">
        <v>0.75916229999999996</v>
      </c>
      <c r="U1603">
        <v>3.2599431111608101</v>
      </c>
      <c r="V1603">
        <v>3.51463849011901</v>
      </c>
      <c r="X1603">
        <v>2.9964067935943599</v>
      </c>
    </row>
    <row r="1604" spans="1:24" x14ac:dyDescent="0.45">
      <c r="A1604">
        <v>1988</v>
      </c>
      <c r="B1604" t="s">
        <v>385</v>
      </c>
      <c r="C1604" t="s">
        <v>99</v>
      </c>
      <c r="D1604">
        <v>13</v>
      </c>
      <c r="E1604">
        <v>11</v>
      </c>
      <c r="F1604">
        <v>0</v>
      </c>
      <c r="G1604">
        <v>32</v>
      </c>
      <c r="H1604">
        <v>32</v>
      </c>
      <c r="I1604">
        <f t="shared" ref="I1604:I1667" si="77">SUM(D1604:E1604)</f>
        <v>24</v>
      </c>
      <c r="J1604" s="2">
        <f t="shared" ref="J1604:J1667" si="78">I1604/H1604</f>
        <v>0.75</v>
      </c>
      <c r="K1604">
        <v>204.1</v>
      </c>
      <c r="L1604" s="1">
        <f t="shared" si="76"/>
        <v>6.3781249999999998</v>
      </c>
      <c r="M1604">
        <v>5.6818920499223697</v>
      </c>
      <c r="N1604">
        <v>2.0261010410575899</v>
      </c>
      <c r="O1604">
        <v>0.66068512208399699</v>
      </c>
      <c r="P1604">
        <v>0.26257861635220098</v>
      </c>
      <c r="Q1604">
        <v>0.71904762</v>
      </c>
      <c r="U1604">
        <v>3.2153342608087798</v>
      </c>
      <c r="V1604">
        <v>3.1799928347710802</v>
      </c>
      <c r="X1604">
        <v>3.4435358047485298</v>
      </c>
    </row>
    <row r="1605" spans="1:24" x14ac:dyDescent="0.45">
      <c r="A1605">
        <v>1988</v>
      </c>
      <c r="B1605" t="s">
        <v>456</v>
      </c>
      <c r="C1605" t="s">
        <v>233</v>
      </c>
      <c r="D1605">
        <v>12</v>
      </c>
      <c r="E1605">
        <v>10</v>
      </c>
      <c r="F1605">
        <v>0</v>
      </c>
      <c r="G1605">
        <v>32</v>
      </c>
      <c r="H1605">
        <v>32</v>
      </c>
      <c r="I1605">
        <f t="shared" si="77"/>
        <v>22</v>
      </c>
      <c r="J1605" s="2">
        <f t="shared" si="78"/>
        <v>0.6875</v>
      </c>
      <c r="K1605">
        <v>198</v>
      </c>
      <c r="L1605" s="1">
        <f t="shared" si="76"/>
        <v>6.1875</v>
      </c>
      <c r="M1605">
        <v>5.5454545454545396</v>
      </c>
      <c r="N1605">
        <v>1.4545454545454499</v>
      </c>
      <c r="O1605">
        <v>0.68181818181818099</v>
      </c>
      <c r="P1605">
        <v>0.26797385620914999</v>
      </c>
      <c r="Q1605">
        <v>0.71</v>
      </c>
      <c r="U1605">
        <v>3</v>
      </c>
      <c r="V1605">
        <v>3.15778875880771</v>
      </c>
      <c r="X1605">
        <v>3.21871662139892</v>
      </c>
    </row>
    <row r="1606" spans="1:24" x14ac:dyDescent="0.45">
      <c r="A1606">
        <v>1988</v>
      </c>
      <c r="B1606" t="s">
        <v>510</v>
      </c>
      <c r="C1606" t="s">
        <v>128</v>
      </c>
      <c r="D1606">
        <v>7</v>
      </c>
      <c r="E1606">
        <v>15</v>
      </c>
      <c r="F1606">
        <v>0</v>
      </c>
      <c r="G1606">
        <v>32</v>
      </c>
      <c r="H1606">
        <v>32</v>
      </c>
      <c r="I1606">
        <f t="shared" si="77"/>
        <v>22</v>
      </c>
      <c r="J1606" s="2">
        <f t="shared" si="78"/>
        <v>0.6875</v>
      </c>
      <c r="K1606">
        <v>195.1</v>
      </c>
      <c r="L1606" s="1">
        <f t="shared" si="76"/>
        <v>6.0968749999999998</v>
      </c>
      <c r="M1606">
        <v>5.7133111752778802</v>
      </c>
      <c r="N1606">
        <v>4.0546079308423604</v>
      </c>
      <c r="O1606">
        <v>0.69112635184813098</v>
      </c>
      <c r="P1606">
        <v>0.27586206896551702</v>
      </c>
      <c r="Q1606">
        <v>0.72908366999999996</v>
      </c>
      <c r="U1606">
        <v>3.6860072098566898</v>
      </c>
      <c r="V1606">
        <v>3.8644631239595602</v>
      </c>
      <c r="X1606">
        <v>1.87079954147338</v>
      </c>
    </row>
    <row r="1607" spans="1:24" x14ac:dyDescent="0.45">
      <c r="A1607">
        <v>1988</v>
      </c>
      <c r="B1607" t="s">
        <v>425</v>
      </c>
      <c r="C1607" t="s">
        <v>105</v>
      </c>
      <c r="D1607">
        <v>21</v>
      </c>
      <c r="E1607">
        <v>12</v>
      </c>
      <c r="F1607">
        <v>0</v>
      </c>
      <c r="G1607">
        <v>37</v>
      </c>
      <c r="H1607">
        <v>37</v>
      </c>
      <c r="I1607">
        <f t="shared" si="77"/>
        <v>33</v>
      </c>
      <c r="J1607" s="2">
        <f t="shared" si="78"/>
        <v>0.89189189189189189</v>
      </c>
      <c r="K1607">
        <v>275.2</v>
      </c>
      <c r="L1607" s="1">
        <f t="shared" si="76"/>
        <v>7.4378378378378374</v>
      </c>
      <c r="M1607">
        <v>6.2684403764179102</v>
      </c>
      <c r="N1607">
        <v>3.59129396565609</v>
      </c>
      <c r="O1607">
        <v>0.45707377744713901</v>
      </c>
      <c r="P1607">
        <v>0.27001194743130202</v>
      </c>
      <c r="Q1607">
        <v>0.72585482999999995</v>
      </c>
      <c r="U1607">
        <v>3.2321645690904801</v>
      </c>
      <c r="V1607">
        <v>3.2658769136510299</v>
      </c>
      <c r="X1607">
        <v>5.0604438781738201</v>
      </c>
    </row>
    <row r="1608" spans="1:24" x14ac:dyDescent="0.45">
      <c r="A1608">
        <v>1988</v>
      </c>
      <c r="B1608" t="s">
        <v>471</v>
      </c>
      <c r="C1608" t="s">
        <v>44</v>
      </c>
      <c r="D1608">
        <v>16</v>
      </c>
      <c r="E1608">
        <v>8</v>
      </c>
      <c r="F1608">
        <v>0</v>
      </c>
      <c r="G1608">
        <v>31</v>
      </c>
      <c r="H1608">
        <v>31</v>
      </c>
      <c r="I1608">
        <f t="shared" si="77"/>
        <v>24</v>
      </c>
      <c r="J1608" s="2">
        <f t="shared" si="78"/>
        <v>0.77419354838709675</v>
      </c>
      <c r="K1608">
        <v>202.1</v>
      </c>
      <c r="L1608" s="1">
        <f t="shared" si="76"/>
        <v>6.5193548387096776</v>
      </c>
      <c r="M1608">
        <v>6.4497530451654299</v>
      </c>
      <c r="N1608">
        <v>3.3360791612924601</v>
      </c>
      <c r="O1608">
        <v>0.66721583225849301</v>
      </c>
      <c r="P1608">
        <v>0.243055555555555</v>
      </c>
      <c r="Q1608">
        <v>0.75675676000000003</v>
      </c>
      <c r="U1608">
        <v>3.0691928283890699</v>
      </c>
      <c r="V1608">
        <v>3.6041552451164902</v>
      </c>
      <c r="X1608">
        <v>3.1282777786254798</v>
      </c>
    </row>
    <row r="1609" spans="1:24" x14ac:dyDescent="0.45">
      <c r="A1609">
        <v>1988</v>
      </c>
      <c r="B1609" t="s">
        <v>426</v>
      </c>
      <c r="C1609" t="s">
        <v>29</v>
      </c>
      <c r="D1609">
        <v>13</v>
      </c>
      <c r="E1609">
        <v>14</v>
      </c>
      <c r="F1609">
        <v>0</v>
      </c>
      <c r="G1609">
        <v>32</v>
      </c>
      <c r="H1609">
        <v>32</v>
      </c>
      <c r="I1609">
        <f t="shared" si="77"/>
        <v>27</v>
      </c>
      <c r="J1609" s="2">
        <f t="shared" si="78"/>
        <v>0.84375</v>
      </c>
      <c r="K1609">
        <v>226</v>
      </c>
      <c r="L1609" s="1">
        <f t="shared" si="76"/>
        <v>7.0625</v>
      </c>
      <c r="M1609">
        <v>5.7345128871605198</v>
      </c>
      <c r="N1609">
        <v>2.7876104312585799</v>
      </c>
      <c r="O1609">
        <v>0.71681411089506497</v>
      </c>
      <c r="P1609">
        <v>0.29558011049723698</v>
      </c>
      <c r="Q1609">
        <v>0.74246772000000005</v>
      </c>
      <c r="U1609">
        <v>3.86283159760118</v>
      </c>
      <c r="V1609">
        <v>3.48571398081388</v>
      </c>
      <c r="X1609">
        <v>3.1647562980651802</v>
      </c>
    </row>
    <row r="1610" spans="1:24" x14ac:dyDescent="0.45">
      <c r="A1610">
        <v>1988</v>
      </c>
      <c r="B1610" t="s">
        <v>428</v>
      </c>
      <c r="C1610" t="s">
        <v>79</v>
      </c>
      <c r="D1610">
        <v>14</v>
      </c>
      <c r="E1610">
        <v>11</v>
      </c>
      <c r="F1610">
        <v>0</v>
      </c>
      <c r="G1610">
        <v>32</v>
      </c>
      <c r="H1610">
        <v>32</v>
      </c>
      <c r="I1610">
        <f t="shared" si="77"/>
        <v>25</v>
      </c>
      <c r="J1610" s="2">
        <f t="shared" si="78"/>
        <v>0.78125</v>
      </c>
      <c r="K1610">
        <v>203</v>
      </c>
      <c r="L1610" s="1">
        <f t="shared" si="76"/>
        <v>6.34375</v>
      </c>
      <c r="M1610">
        <v>5.6305422951490502</v>
      </c>
      <c r="N1610">
        <v>2.8374386369255</v>
      </c>
      <c r="O1610">
        <v>1.1083744675490199</v>
      </c>
      <c r="P1610">
        <v>0.28658536585365801</v>
      </c>
      <c r="Q1610">
        <v>0.71544715000000003</v>
      </c>
      <c r="U1610">
        <v>4.2118229766862898</v>
      </c>
      <c r="V1610">
        <v>4.1235797747009597</v>
      </c>
      <c r="X1610">
        <v>2.0773007869720401</v>
      </c>
    </row>
    <row r="1611" spans="1:24" x14ac:dyDescent="0.45">
      <c r="A1611">
        <v>1988</v>
      </c>
      <c r="B1611" t="s">
        <v>458</v>
      </c>
      <c r="C1611" t="s">
        <v>79</v>
      </c>
      <c r="D1611">
        <v>7</v>
      </c>
      <c r="E1611">
        <v>16</v>
      </c>
      <c r="F1611">
        <v>0</v>
      </c>
      <c r="G1611">
        <v>29</v>
      </c>
      <c r="H1611">
        <v>29</v>
      </c>
      <c r="I1611">
        <f t="shared" si="77"/>
        <v>23</v>
      </c>
      <c r="J1611" s="2">
        <f t="shared" si="78"/>
        <v>0.7931034482758621</v>
      </c>
      <c r="K1611">
        <v>206.1</v>
      </c>
      <c r="L1611" s="1">
        <f t="shared" si="76"/>
        <v>7.1068965517241374</v>
      </c>
      <c r="M1611">
        <v>3.6639742421773902</v>
      </c>
      <c r="N1611">
        <v>3.4022617963075801</v>
      </c>
      <c r="O1611">
        <v>0.87237481956604701</v>
      </c>
      <c r="P1611">
        <v>0.26093294460641397</v>
      </c>
      <c r="Q1611">
        <v>0.70916334999999997</v>
      </c>
      <c r="U1611">
        <v>3.9693054290255101</v>
      </c>
      <c r="V1611">
        <v>4.3779467593406398</v>
      </c>
      <c r="X1611">
        <v>1.5254269838333101</v>
      </c>
    </row>
    <row r="1612" spans="1:24" x14ac:dyDescent="0.45">
      <c r="A1612">
        <v>1988</v>
      </c>
      <c r="B1612" t="s">
        <v>511</v>
      </c>
      <c r="C1612" t="s">
        <v>27</v>
      </c>
      <c r="D1612">
        <v>10</v>
      </c>
      <c r="E1612">
        <v>8</v>
      </c>
      <c r="F1612">
        <v>0</v>
      </c>
      <c r="G1612">
        <v>30</v>
      </c>
      <c r="H1612">
        <v>30</v>
      </c>
      <c r="I1612">
        <f t="shared" si="77"/>
        <v>18</v>
      </c>
      <c r="J1612" s="2">
        <f t="shared" si="78"/>
        <v>0.6</v>
      </c>
      <c r="K1612">
        <v>197.2</v>
      </c>
      <c r="L1612" s="1">
        <f t="shared" si="76"/>
        <v>6.5733333333333333</v>
      </c>
      <c r="M1612">
        <v>3.9612143691174801</v>
      </c>
      <c r="N1612">
        <v>1.8667791854461699</v>
      </c>
      <c r="O1612">
        <v>0.45531199645028497</v>
      </c>
      <c r="P1612">
        <v>0.27328244274809099</v>
      </c>
      <c r="Q1612">
        <v>0.78801843000000005</v>
      </c>
      <c r="U1612">
        <v>2.3220911818964498</v>
      </c>
      <c r="V1612">
        <v>3.1837396889068601</v>
      </c>
      <c r="X1612">
        <v>3.0750262737274099</v>
      </c>
    </row>
    <row r="1613" spans="1:24" x14ac:dyDescent="0.45">
      <c r="A1613">
        <v>1988</v>
      </c>
      <c r="B1613" t="s">
        <v>429</v>
      </c>
      <c r="C1613" t="s">
        <v>115</v>
      </c>
      <c r="D1613">
        <v>24</v>
      </c>
      <c r="E1613">
        <v>7</v>
      </c>
      <c r="F1613">
        <v>0</v>
      </c>
      <c r="G1613">
        <v>35</v>
      </c>
      <c r="H1613">
        <v>35</v>
      </c>
      <c r="I1613">
        <f t="shared" si="77"/>
        <v>31</v>
      </c>
      <c r="J1613" s="2">
        <f t="shared" si="78"/>
        <v>0.88571428571428568</v>
      </c>
      <c r="K1613">
        <v>255.1</v>
      </c>
      <c r="L1613" s="1">
        <f t="shared" si="76"/>
        <v>7.2885714285714283</v>
      </c>
      <c r="M1613">
        <v>6.8028717916355399</v>
      </c>
      <c r="N1613">
        <v>1.9033941800431</v>
      </c>
      <c r="O1613">
        <v>0.70496080742337197</v>
      </c>
      <c r="P1613">
        <v>0.28383705650459901</v>
      </c>
      <c r="Q1613">
        <v>0.80377357999999999</v>
      </c>
      <c r="U1613">
        <v>2.6436030278376399</v>
      </c>
      <c r="V1613">
        <v>2.9451400717746599</v>
      </c>
      <c r="X1613">
        <v>6.2631239891052202</v>
      </c>
    </row>
    <row r="1614" spans="1:24" x14ac:dyDescent="0.45">
      <c r="A1614">
        <v>1988</v>
      </c>
      <c r="B1614" t="s">
        <v>430</v>
      </c>
      <c r="C1614" t="s">
        <v>99</v>
      </c>
      <c r="D1614">
        <v>12</v>
      </c>
      <c r="E1614">
        <v>10</v>
      </c>
      <c r="F1614">
        <v>0</v>
      </c>
      <c r="G1614">
        <v>32</v>
      </c>
      <c r="H1614">
        <v>32</v>
      </c>
      <c r="I1614">
        <f t="shared" si="77"/>
        <v>22</v>
      </c>
      <c r="J1614" s="2">
        <f t="shared" si="78"/>
        <v>0.6875</v>
      </c>
      <c r="K1614">
        <v>212.2</v>
      </c>
      <c r="L1614" s="1">
        <f t="shared" si="76"/>
        <v>6.6312499999999996</v>
      </c>
      <c r="M1614">
        <v>3.42789985048777</v>
      </c>
      <c r="N1614">
        <v>2.7507838306383299</v>
      </c>
      <c r="O1614">
        <v>0.253918507443539</v>
      </c>
      <c r="P1614">
        <v>0.243466299862448</v>
      </c>
      <c r="Q1614">
        <v>0.72433775</v>
      </c>
      <c r="U1614">
        <v>2.7084640793977401</v>
      </c>
      <c r="V1614">
        <v>3.3190566360464899</v>
      </c>
      <c r="X1614">
        <v>3.2054867744445801</v>
      </c>
    </row>
    <row r="1615" spans="1:24" x14ac:dyDescent="0.45">
      <c r="A1615">
        <v>1988</v>
      </c>
      <c r="B1615" t="s">
        <v>446</v>
      </c>
      <c r="C1615" t="s">
        <v>54</v>
      </c>
      <c r="D1615">
        <v>13</v>
      </c>
      <c r="E1615">
        <v>13</v>
      </c>
      <c r="F1615">
        <v>0</v>
      </c>
      <c r="G1615">
        <v>31</v>
      </c>
      <c r="H1615">
        <v>31</v>
      </c>
      <c r="I1615">
        <f t="shared" si="77"/>
        <v>26</v>
      </c>
      <c r="J1615" s="2">
        <f t="shared" si="78"/>
        <v>0.83870967741935487</v>
      </c>
      <c r="K1615">
        <v>197</v>
      </c>
      <c r="L1615" s="1">
        <f t="shared" si="76"/>
        <v>6.354838709677419</v>
      </c>
      <c r="M1615">
        <v>3.8375634517766399</v>
      </c>
      <c r="N1615">
        <v>2.2842639593908598</v>
      </c>
      <c r="O1615">
        <v>1.05076142131979</v>
      </c>
      <c r="P1615">
        <v>0.267355982274741</v>
      </c>
      <c r="Q1615">
        <v>0.69530557999999998</v>
      </c>
      <c r="U1615">
        <v>4.0203045685279104</v>
      </c>
      <c r="V1615">
        <v>4.2562095145888703</v>
      </c>
      <c r="X1615">
        <v>1.50209248065948</v>
      </c>
    </row>
    <row r="1616" spans="1:24" x14ac:dyDescent="0.45">
      <c r="A1616">
        <v>1988</v>
      </c>
      <c r="B1616" t="s">
        <v>459</v>
      </c>
      <c r="C1616" t="s">
        <v>105</v>
      </c>
      <c r="D1616">
        <v>17</v>
      </c>
      <c r="E1616">
        <v>9</v>
      </c>
      <c r="F1616">
        <v>0</v>
      </c>
      <c r="G1616">
        <v>36</v>
      </c>
      <c r="H1616">
        <v>36</v>
      </c>
      <c r="I1616">
        <f t="shared" si="77"/>
        <v>26</v>
      </c>
      <c r="J1616" s="2">
        <f t="shared" si="78"/>
        <v>0.72222222222222221</v>
      </c>
      <c r="K1616">
        <v>245</v>
      </c>
      <c r="L1616" s="1">
        <f t="shared" si="76"/>
        <v>6.8055555555555554</v>
      </c>
      <c r="M1616">
        <v>5.8040819941357604</v>
      </c>
      <c r="N1616">
        <v>2.97551038939871</v>
      </c>
      <c r="O1616">
        <v>0.808163315639157</v>
      </c>
      <c r="P1616">
        <v>0.28178243774574002</v>
      </c>
      <c r="Q1616">
        <v>0.74360700000000002</v>
      </c>
      <c r="U1616">
        <v>3.6367349203761998</v>
      </c>
      <c r="V1616">
        <v>3.7607366663850601</v>
      </c>
      <c r="X1616">
        <v>2.9764928817749001</v>
      </c>
    </row>
    <row r="1617" spans="1:24" x14ac:dyDescent="0.45">
      <c r="A1617">
        <v>1988</v>
      </c>
      <c r="B1617" t="s">
        <v>472</v>
      </c>
      <c r="C1617" t="s">
        <v>73</v>
      </c>
      <c r="D1617">
        <v>12</v>
      </c>
      <c r="E1617">
        <v>11</v>
      </c>
      <c r="F1617">
        <v>0</v>
      </c>
      <c r="G1617">
        <v>33</v>
      </c>
      <c r="H1617">
        <v>33</v>
      </c>
      <c r="I1617">
        <f t="shared" si="77"/>
        <v>23</v>
      </c>
      <c r="J1617" s="2">
        <f t="shared" si="78"/>
        <v>0.69696969696969702</v>
      </c>
      <c r="K1617">
        <v>201.2</v>
      </c>
      <c r="L1617" s="1">
        <f t="shared" si="76"/>
        <v>6.0969696969696967</v>
      </c>
      <c r="M1617">
        <v>5.1768597652648296</v>
      </c>
      <c r="N1617">
        <v>1.96363646268665</v>
      </c>
      <c r="O1617">
        <v>0.75867772421984503</v>
      </c>
      <c r="P1617">
        <v>0.28091603053435099</v>
      </c>
      <c r="Q1617">
        <v>0.68856885999999995</v>
      </c>
      <c r="U1617">
        <v>3.8380167225239199</v>
      </c>
      <c r="V1617">
        <v>3.3837759339924198</v>
      </c>
      <c r="X1617">
        <v>2.9042711257934499</v>
      </c>
    </row>
    <row r="1618" spans="1:24" x14ac:dyDescent="0.45">
      <c r="A1618">
        <v>1988</v>
      </c>
      <c r="B1618" t="s">
        <v>332</v>
      </c>
      <c r="C1618" t="s">
        <v>31</v>
      </c>
      <c r="D1618">
        <v>8</v>
      </c>
      <c r="E1618">
        <v>10</v>
      </c>
      <c r="F1618">
        <v>0</v>
      </c>
      <c r="G1618">
        <v>22</v>
      </c>
      <c r="H1618">
        <v>22</v>
      </c>
      <c r="I1618">
        <f t="shared" si="77"/>
        <v>18</v>
      </c>
      <c r="J1618" s="2">
        <f t="shared" si="78"/>
        <v>0.81818181818181823</v>
      </c>
      <c r="K1618">
        <v>174.1</v>
      </c>
      <c r="L1618" s="1">
        <f t="shared" si="76"/>
        <v>7.9136363636363631</v>
      </c>
      <c r="M1618">
        <v>7.6405362645149602</v>
      </c>
      <c r="N1618">
        <v>5.2141497480811498</v>
      </c>
      <c r="O1618">
        <v>0.67112818539658403</v>
      </c>
      <c r="P1618">
        <v>0.25581395348837199</v>
      </c>
      <c r="Q1618">
        <v>0.70247934000000001</v>
      </c>
      <c r="U1618">
        <v>3.9235186223184901</v>
      </c>
      <c r="V1618">
        <v>3.7956686321922302</v>
      </c>
      <c r="X1618">
        <v>2.4018301963806099</v>
      </c>
    </row>
    <row r="1619" spans="1:24" x14ac:dyDescent="0.45">
      <c r="A1619">
        <v>1988</v>
      </c>
      <c r="B1619" t="s">
        <v>491</v>
      </c>
      <c r="C1619" t="s">
        <v>371</v>
      </c>
      <c r="D1619">
        <v>13</v>
      </c>
      <c r="E1619">
        <v>16</v>
      </c>
      <c r="F1619">
        <v>0</v>
      </c>
      <c r="G1619">
        <v>34</v>
      </c>
      <c r="H1619">
        <v>34</v>
      </c>
      <c r="I1619">
        <f t="shared" si="77"/>
        <v>29</v>
      </c>
      <c r="J1619" s="2">
        <f t="shared" si="78"/>
        <v>0.8529411764705882</v>
      </c>
      <c r="K1619">
        <v>249.2</v>
      </c>
      <c r="L1619" s="1">
        <f t="shared" si="76"/>
        <v>7.3294117647058821</v>
      </c>
      <c r="M1619">
        <v>4.7943927187092799</v>
      </c>
      <c r="N1619">
        <v>3.1361817032158399</v>
      </c>
      <c r="O1619">
        <v>0.50467291775887202</v>
      </c>
      <c r="P1619">
        <v>0.29607609988109301</v>
      </c>
      <c r="Q1619">
        <v>0.67084078999999996</v>
      </c>
      <c r="U1619">
        <v>4.1455275387335897</v>
      </c>
      <c r="V1619">
        <v>3.5379252684085301</v>
      </c>
      <c r="X1619">
        <v>4.3542351722717196</v>
      </c>
    </row>
    <row r="1620" spans="1:24" x14ac:dyDescent="0.45">
      <c r="A1620">
        <v>1987</v>
      </c>
      <c r="B1620" t="s">
        <v>404</v>
      </c>
      <c r="C1620" t="s">
        <v>121</v>
      </c>
      <c r="D1620">
        <v>12</v>
      </c>
      <c r="E1620">
        <v>17</v>
      </c>
      <c r="F1620">
        <v>0</v>
      </c>
      <c r="G1620">
        <v>31</v>
      </c>
      <c r="H1620">
        <v>31</v>
      </c>
      <c r="I1620">
        <f t="shared" si="77"/>
        <v>29</v>
      </c>
      <c r="J1620" s="2">
        <f t="shared" si="78"/>
        <v>0.93548387096774188</v>
      </c>
      <c r="K1620">
        <v>203.1</v>
      </c>
      <c r="L1620" s="1">
        <f t="shared" si="76"/>
        <v>6.5516129032258066</v>
      </c>
      <c r="M1620">
        <v>3.6737703080088902</v>
      </c>
      <c r="N1620">
        <v>2.25737693624643</v>
      </c>
      <c r="O1620">
        <v>1.06229502882185</v>
      </c>
      <c r="P1620">
        <v>0.30041724617524301</v>
      </c>
      <c r="Q1620">
        <v>0.68597560999999996</v>
      </c>
      <c r="U1620">
        <v>4.6918030439631702</v>
      </c>
      <c r="V1620">
        <v>4.4152393334554496</v>
      </c>
      <c r="X1620">
        <v>3.1229012012481601</v>
      </c>
    </row>
    <row r="1621" spans="1:24" x14ac:dyDescent="0.45">
      <c r="A1621">
        <v>1987</v>
      </c>
      <c r="B1621" t="s">
        <v>206</v>
      </c>
      <c r="C1621" t="s">
        <v>35</v>
      </c>
      <c r="D1621">
        <v>20</v>
      </c>
      <c r="E1621">
        <v>9</v>
      </c>
      <c r="F1621">
        <v>0</v>
      </c>
      <c r="G1621">
        <v>36</v>
      </c>
      <c r="H1621">
        <v>36</v>
      </c>
      <c r="I1621">
        <f t="shared" si="77"/>
        <v>29</v>
      </c>
      <c r="J1621" s="2">
        <f t="shared" si="78"/>
        <v>0.80555555555555558</v>
      </c>
      <c r="K1621">
        <v>281.2</v>
      </c>
      <c r="L1621" s="1">
        <f t="shared" si="76"/>
        <v>7.8111111111111109</v>
      </c>
      <c r="M1621">
        <v>8.1798819522250703</v>
      </c>
      <c r="N1621">
        <v>2.6520711016979699</v>
      </c>
      <c r="O1621">
        <v>0.60710061364170398</v>
      </c>
      <c r="P1621">
        <v>0.28987341772151898</v>
      </c>
      <c r="Q1621">
        <v>0.76579450999999998</v>
      </c>
      <c r="U1621">
        <v>2.97159774045676</v>
      </c>
      <c r="V1621">
        <v>2.9100303714794</v>
      </c>
      <c r="X1621">
        <v>8.3939676284790004</v>
      </c>
    </row>
    <row r="1622" spans="1:24" x14ac:dyDescent="0.45">
      <c r="A1622">
        <v>1987</v>
      </c>
      <c r="B1622" t="s">
        <v>76</v>
      </c>
      <c r="C1622" t="s">
        <v>29</v>
      </c>
      <c r="D1622">
        <v>11</v>
      </c>
      <c r="E1622">
        <v>15</v>
      </c>
      <c r="F1622">
        <v>0</v>
      </c>
      <c r="G1622">
        <v>33</v>
      </c>
      <c r="H1622">
        <v>33</v>
      </c>
      <c r="I1622">
        <f t="shared" si="77"/>
        <v>26</v>
      </c>
      <c r="J1622" s="2">
        <f t="shared" si="78"/>
        <v>0.78787878787878785</v>
      </c>
      <c r="K1622">
        <v>196.1</v>
      </c>
      <c r="L1622" s="1">
        <f t="shared" si="76"/>
        <v>5.9424242424242424</v>
      </c>
      <c r="M1622">
        <v>6.6926991438964798</v>
      </c>
      <c r="N1622">
        <v>4.1714768636615096</v>
      </c>
      <c r="O1622">
        <v>1.2835313426650701</v>
      </c>
      <c r="P1622">
        <v>0.29605263157894701</v>
      </c>
      <c r="Q1622">
        <v>0.66842900000000005</v>
      </c>
      <c r="U1622">
        <v>5.2258061808506797</v>
      </c>
      <c r="V1622">
        <v>4.7045933194383602</v>
      </c>
      <c r="X1622">
        <v>1.5754150152206401</v>
      </c>
    </row>
    <row r="1623" spans="1:24" x14ac:dyDescent="0.45">
      <c r="A1623">
        <v>1987</v>
      </c>
      <c r="B1623" t="s">
        <v>474</v>
      </c>
      <c r="C1623" t="s">
        <v>27</v>
      </c>
      <c r="D1623">
        <v>14</v>
      </c>
      <c r="E1623">
        <v>10</v>
      </c>
      <c r="F1623">
        <v>0</v>
      </c>
      <c r="G1623">
        <v>27</v>
      </c>
      <c r="H1623">
        <v>27</v>
      </c>
      <c r="I1623">
        <f t="shared" si="77"/>
        <v>24</v>
      </c>
      <c r="J1623" s="2">
        <f t="shared" si="78"/>
        <v>0.88888888888888884</v>
      </c>
      <c r="K1623">
        <v>206</v>
      </c>
      <c r="L1623" s="1">
        <f t="shared" si="76"/>
        <v>7.6296296296296298</v>
      </c>
      <c r="M1623">
        <v>4.7184459029342598</v>
      </c>
      <c r="N1623">
        <v>2.31553363755107</v>
      </c>
      <c r="O1623">
        <v>1.0485435339853899</v>
      </c>
      <c r="P1623">
        <v>0.24290220820189201</v>
      </c>
      <c r="Q1623">
        <v>0.80240721999999998</v>
      </c>
      <c r="U1623">
        <v>3.014562660208</v>
      </c>
      <c r="V1623">
        <v>4.1379672191967796</v>
      </c>
      <c r="X1623">
        <v>3.21258497238159</v>
      </c>
    </row>
    <row r="1624" spans="1:24" x14ac:dyDescent="0.45">
      <c r="A1624">
        <v>1987</v>
      </c>
      <c r="B1624" t="s">
        <v>492</v>
      </c>
      <c r="C1624" t="s">
        <v>37</v>
      </c>
      <c r="D1624">
        <v>16</v>
      </c>
      <c r="E1624">
        <v>11</v>
      </c>
      <c r="F1624">
        <v>0</v>
      </c>
      <c r="G1624">
        <v>34</v>
      </c>
      <c r="H1624">
        <v>34</v>
      </c>
      <c r="I1624">
        <f t="shared" si="77"/>
        <v>27</v>
      </c>
      <c r="J1624" s="2">
        <f t="shared" si="78"/>
        <v>0.79411764705882348</v>
      </c>
      <c r="K1624">
        <v>228.2</v>
      </c>
      <c r="L1624" s="1">
        <f t="shared" si="76"/>
        <v>6.7117647058823522</v>
      </c>
      <c r="M1624">
        <v>4.8804663637463399</v>
      </c>
      <c r="N1624">
        <v>1.9285713856739499</v>
      </c>
      <c r="O1624">
        <v>1.4956267888899999</v>
      </c>
      <c r="P1624">
        <v>0.244505494505494</v>
      </c>
      <c r="Q1624">
        <v>0.77903683000000001</v>
      </c>
      <c r="U1624">
        <v>3.58163257339449</v>
      </c>
      <c r="V1624">
        <v>4.5896359695310203</v>
      </c>
      <c r="X1624">
        <v>2.3231530189514098</v>
      </c>
    </row>
    <row r="1625" spans="1:24" x14ac:dyDescent="0.45">
      <c r="A1625">
        <v>1987</v>
      </c>
      <c r="B1625" t="s">
        <v>478</v>
      </c>
      <c r="C1625" t="s">
        <v>115</v>
      </c>
      <c r="D1625">
        <v>15</v>
      </c>
      <c r="E1625">
        <v>12</v>
      </c>
      <c r="F1625">
        <v>0</v>
      </c>
      <c r="G1625">
        <v>37</v>
      </c>
      <c r="H1625">
        <v>37</v>
      </c>
      <c r="I1625">
        <f t="shared" si="77"/>
        <v>27</v>
      </c>
      <c r="J1625" s="2">
        <f t="shared" si="78"/>
        <v>0.72972972972972971</v>
      </c>
      <c r="K1625">
        <v>267</v>
      </c>
      <c r="L1625" s="1">
        <f t="shared" si="76"/>
        <v>7.2162162162162158</v>
      </c>
      <c r="M1625">
        <v>6.6067415730337</v>
      </c>
      <c r="N1625">
        <v>3.4044943820224698</v>
      </c>
      <c r="O1625">
        <v>1.5505617977527999</v>
      </c>
      <c r="P1625">
        <v>0.263636363636363</v>
      </c>
      <c r="Q1625">
        <v>0.77053632000000005</v>
      </c>
      <c r="U1625">
        <v>4.01123595505618</v>
      </c>
      <c r="V1625">
        <v>4.8784677523352196</v>
      </c>
      <c r="X1625">
        <v>2.2155592441558798</v>
      </c>
    </row>
    <row r="1626" spans="1:24" x14ac:dyDescent="0.45">
      <c r="A1626">
        <v>1987</v>
      </c>
      <c r="B1626" t="s">
        <v>447</v>
      </c>
      <c r="C1626" t="s">
        <v>95</v>
      </c>
      <c r="D1626">
        <v>10</v>
      </c>
      <c r="E1626">
        <v>12</v>
      </c>
      <c r="F1626">
        <v>0</v>
      </c>
      <c r="G1626">
        <v>33</v>
      </c>
      <c r="H1626">
        <v>33</v>
      </c>
      <c r="I1626">
        <f t="shared" si="77"/>
        <v>22</v>
      </c>
      <c r="J1626" s="2">
        <f t="shared" si="78"/>
        <v>0.66666666666666663</v>
      </c>
      <c r="K1626">
        <v>226</v>
      </c>
      <c r="L1626" s="1">
        <f t="shared" si="76"/>
        <v>6.8484848484848486</v>
      </c>
      <c r="M1626">
        <v>6.0530977538183199</v>
      </c>
      <c r="N1626">
        <v>3.1061948999857201</v>
      </c>
      <c r="O1626">
        <v>1.15486733461007</v>
      </c>
      <c r="P1626">
        <v>0.26754385964912197</v>
      </c>
      <c r="Q1626">
        <v>0.71372855000000002</v>
      </c>
      <c r="U1626">
        <v>4.1814162115192302</v>
      </c>
      <c r="V1626">
        <v>4.3223046472483597</v>
      </c>
      <c r="X1626">
        <v>3.30289530754089</v>
      </c>
    </row>
    <row r="1627" spans="1:24" x14ac:dyDescent="0.45">
      <c r="A1627">
        <v>1987</v>
      </c>
      <c r="B1627" t="s">
        <v>449</v>
      </c>
      <c r="C1627" t="s">
        <v>71</v>
      </c>
      <c r="D1627">
        <v>10</v>
      </c>
      <c r="E1627">
        <v>13</v>
      </c>
      <c r="F1627">
        <v>0</v>
      </c>
      <c r="G1627">
        <v>31</v>
      </c>
      <c r="H1627">
        <v>31</v>
      </c>
      <c r="I1627">
        <f t="shared" si="77"/>
        <v>23</v>
      </c>
      <c r="J1627" s="2">
        <f t="shared" si="78"/>
        <v>0.74193548387096775</v>
      </c>
      <c r="K1627">
        <v>181</v>
      </c>
      <c r="L1627" s="1">
        <f t="shared" si="76"/>
        <v>5.838709677419355</v>
      </c>
      <c r="M1627">
        <v>5.8176795580110499</v>
      </c>
      <c r="N1627">
        <v>2.9834254143646399</v>
      </c>
      <c r="O1627">
        <v>1.34254143646408</v>
      </c>
      <c r="P1627">
        <v>0.30139372822299598</v>
      </c>
      <c r="Q1627">
        <v>0.69542254000000003</v>
      </c>
      <c r="U1627">
        <v>5.0718232044198803</v>
      </c>
      <c r="V1627">
        <v>4.59473402170845</v>
      </c>
      <c r="X1627">
        <v>1.45566153526306</v>
      </c>
    </row>
    <row r="1628" spans="1:24" x14ac:dyDescent="0.45">
      <c r="A1628">
        <v>1987</v>
      </c>
      <c r="B1628" t="s">
        <v>340</v>
      </c>
      <c r="C1628" t="s">
        <v>88</v>
      </c>
      <c r="D1628">
        <v>7</v>
      </c>
      <c r="E1628">
        <v>18</v>
      </c>
      <c r="F1628">
        <v>0</v>
      </c>
      <c r="G1628">
        <v>32</v>
      </c>
      <c r="H1628">
        <v>32</v>
      </c>
      <c r="I1628">
        <f t="shared" si="77"/>
        <v>25</v>
      </c>
      <c r="J1628" s="2">
        <f t="shared" si="78"/>
        <v>0.78125</v>
      </c>
      <c r="K1628">
        <v>201.2</v>
      </c>
      <c r="L1628" s="1">
        <f t="shared" si="76"/>
        <v>6.2874999999999996</v>
      </c>
      <c r="M1628">
        <v>4.9537196329567097</v>
      </c>
      <c r="N1628">
        <v>4.1504137465313002</v>
      </c>
      <c r="O1628">
        <v>1.2495869344395301</v>
      </c>
      <c r="P1628">
        <v>0.253067484662576</v>
      </c>
      <c r="Q1628">
        <v>0.62998405000000002</v>
      </c>
      <c r="U1628">
        <v>4.7752072137510702</v>
      </c>
      <c r="V1628">
        <v>5.0180848244101401</v>
      </c>
      <c r="X1628">
        <v>1.2866474390029901</v>
      </c>
    </row>
    <row r="1629" spans="1:24" x14ac:dyDescent="0.45">
      <c r="A1629">
        <v>1987</v>
      </c>
      <c r="B1629" t="s">
        <v>493</v>
      </c>
      <c r="C1629" t="s">
        <v>67</v>
      </c>
      <c r="D1629">
        <v>13</v>
      </c>
      <c r="E1629">
        <v>11</v>
      </c>
      <c r="F1629">
        <v>0</v>
      </c>
      <c r="G1629">
        <v>35</v>
      </c>
      <c r="H1629">
        <v>35</v>
      </c>
      <c r="I1629">
        <f t="shared" si="77"/>
        <v>24</v>
      </c>
      <c r="J1629" s="2">
        <f t="shared" si="78"/>
        <v>0.68571428571428572</v>
      </c>
      <c r="K1629">
        <v>211</v>
      </c>
      <c r="L1629" s="1">
        <f t="shared" si="76"/>
        <v>6.0285714285714285</v>
      </c>
      <c r="M1629">
        <v>5.3317531689284499</v>
      </c>
      <c r="N1629">
        <v>2.9431277492485002</v>
      </c>
      <c r="O1629">
        <v>1.45023686194853</v>
      </c>
      <c r="P1629">
        <v>0.24502297090352201</v>
      </c>
      <c r="Q1629">
        <v>0.71687840000000003</v>
      </c>
      <c r="U1629">
        <v>4.2227485097913302</v>
      </c>
      <c r="V1629">
        <v>4.8330622817967699</v>
      </c>
      <c r="X1629">
        <v>0.99352604150772095</v>
      </c>
    </row>
    <row r="1630" spans="1:24" x14ac:dyDescent="0.45">
      <c r="A1630">
        <v>1987</v>
      </c>
      <c r="B1630" t="s">
        <v>494</v>
      </c>
      <c r="C1630" t="s">
        <v>44</v>
      </c>
      <c r="D1630">
        <v>15</v>
      </c>
      <c r="E1630">
        <v>11</v>
      </c>
      <c r="F1630">
        <v>0</v>
      </c>
      <c r="G1630">
        <v>37</v>
      </c>
      <c r="H1630">
        <v>37</v>
      </c>
      <c r="I1630">
        <f t="shared" si="77"/>
        <v>26</v>
      </c>
      <c r="J1630" s="2">
        <f t="shared" si="78"/>
        <v>0.70270270270270274</v>
      </c>
      <c r="K1630">
        <v>241.1</v>
      </c>
      <c r="L1630" s="1">
        <f t="shared" si="76"/>
        <v>6.5162162162162165</v>
      </c>
      <c r="M1630">
        <v>6.7127068993707697</v>
      </c>
      <c r="N1630">
        <v>2.9834252886092298</v>
      </c>
      <c r="O1630">
        <v>0.89502758658277004</v>
      </c>
      <c r="P1630">
        <v>0.29045643153526901</v>
      </c>
      <c r="Q1630">
        <v>0.75337597999999995</v>
      </c>
      <c r="U1630">
        <v>3.5428175302234601</v>
      </c>
      <c r="V1630">
        <v>3.6789881312961001</v>
      </c>
      <c r="X1630">
        <v>4.9967546463012598</v>
      </c>
    </row>
    <row r="1631" spans="1:24" x14ac:dyDescent="0.45">
      <c r="A1631">
        <v>1987</v>
      </c>
      <c r="B1631" t="s">
        <v>512</v>
      </c>
      <c r="C1631" t="s">
        <v>47</v>
      </c>
      <c r="D1631">
        <v>11</v>
      </c>
      <c r="E1631">
        <v>9</v>
      </c>
      <c r="F1631">
        <v>0</v>
      </c>
      <c r="G1631">
        <v>31</v>
      </c>
      <c r="H1631">
        <v>31</v>
      </c>
      <c r="I1631">
        <f t="shared" si="77"/>
        <v>20</v>
      </c>
      <c r="J1631" s="2">
        <f t="shared" si="78"/>
        <v>0.64516129032258063</v>
      </c>
      <c r="K1631">
        <v>199.1</v>
      </c>
      <c r="L1631" s="1">
        <f t="shared" si="76"/>
        <v>6.4225806451612906</v>
      </c>
      <c r="M1631">
        <v>4.5602007852560904</v>
      </c>
      <c r="N1631">
        <v>3.20568570052655</v>
      </c>
      <c r="O1631">
        <v>0.76755854801340095</v>
      </c>
      <c r="P1631">
        <v>0.30803571428571402</v>
      </c>
      <c r="Q1631">
        <v>0.72574762999999998</v>
      </c>
      <c r="U1631">
        <v>3.88294324289132</v>
      </c>
      <c r="V1631">
        <v>4.0800072468156099</v>
      </c>
      <c r="X1631">
        <v>2.19560623168945</v>
      </c>
    </row>
    <row r="1632" spans="1:24" x14ac:dyDescent="0.45">
      <c r="A1632">
        <v>1987</v>
      </c>
      <c r="B1632" t="s">
        <v>410</v>
      </c>
      <c r="C1632" t="s">
        <v>58</v>
      </c>
      <c r="D1632">
        <v>12</v>
      </c>
      <c r="E1632">
        <v>8</v>
      </c>
      <c r="F1632">
        <v>0</v>
      </c>
      <c r="G1632">
        <v>32</v>
      </c>
      <c r="H1632">
        <v>32</v>
      </c>
      <c r="I1632">
        <f t="shared" si="77"/>
        <v>20</v>
      </c>
      <c r="J1632" s="2">
        <f t="shared" si="78"/>
        <v>0.625</v>
      </c>
      <c r="K1632">
        <v>207.2</v>
      </c>
      <c r="L1632" s="1">
        <f t="shared" si="76"/>
        <v>6.4749999999999996</v>
      </c>
      <c r="M1632">
        <v>7.2375594835544499</v>
      </c>
      <c r="N1632">
        <v>4.1605132360552499</v>
      </c>
      <c r="O1632">
        <v>1.04012830901381</v>
      </c>
      <c r="P1632">
        <v>0.26455906821963299</v>
      </c>
      <c r="Q1632">
        <v>0.68840579999999996</v>
      </c>
      <c r="U1632">
        <v>4.2905292746819796</v>
      </c>
      <c r="V1632">
        <v>4.1952145460884998</v>
      </c>
      <c r="X1632">
        <v>1.9970556497573799</v>
      </c>
    </row>
    <row r="1633" spans="1:24" x14ac:dyDescent="0.45">
      <c r="A1633">
        <v>1987</v>
      </c>
      <c r="B1633" t="s">
        <v>411</v>
      </c>
      <c r="C1633" t="s">
        <v>49</v>
      </c>
      <c r="D1633">
        <v>9</v>
      </c>
      <c r="E1633">
        <v>10</v>
      </c>
      <c r="F1633">
        <v>0</v>
      </c>
      <c r="G1633">
        <v>30</v>
      </c>
      <c r="H1633">
        <v>30</v>
      </c>
      <c r="I1633">
        <f t="shared" si="77"/>
        <v>19</v>
      </c>
      <c r="J1633" s="2">
        <f t="shared" si="78"/>
        <v>0.6333333333333333</v>
      </c>
      <c r="K1633">
        <v>192</v>
      </c>
      <c r="L1633" s="1">
        <f t="shared" si="76"/>
        <v>6.4</v>
      </c>
      <c r="M1633">
        <v>6.1875004917383496</v>
      </c>
      <c r="N1633">
        <v>3.0937502458691699</v>
      </c>
      <c r="O1633">
        <v>0.75000005960464899</v>
      </c>
      <c r="P1633">
        <v>0.27226890756302502</v>
      </c>
      <c r="Q1633">
        <v>0.72374227999999996</v>
      </c>
      <c r="U1633">
        <v>3.56250028312208</v>
      </c>
      <c r="V1633">
        <v>3.6886855139500598</v>
      </c>
      <c r="X1633">
        <v>2.7628474235534601</v>
      </c>
    </row>
    <row r="1634" spans="1:24" x14ac:dyDescent="0.45">
      <c r="A1634">
        <v>1987</v>
      </c>
      <c r="B1634" t="s">
        <v>451</v>
      </c>
      <c r="C1634" t="s">
        <v>37</v>
      </c>
      <c r="D1634">
        <v>11</v>
      </c>
      <c r="E1634">
        <v>12</v>
      </c>
      <c r="F1634">
        <v>0</v>
      </c>
      <c r="G1634">
        <v>31</v>
      </c>
      <c r="H1634">
        <v>31</v>
      </c>
      <c r="I1634">
        <f t="shared" si="77"/>
        <v>23</v>
      </c>
      <c r="J1634" s="2">
        <f t="shared" si="78"/>
        <v>0.74193548387096775</v>
      </c>
      <c r="K1634">
        <v>204.2</v>
      </c>
      <c r="L1634" s="1">
        <f t="shared" si="76"/>
        <v>6.5870967741935482</v>
      </c>
      <c r="M1634">
        <v>6.7280123605125599</v>
      </c>
      <c r="N1634">
        <v>4.2214979516941504</v>
      </c>
      <c r="O1634">
        <v>1.0553744879235301</v>
      </c>
      <c r="P1634">
        <v>0.247058823529411</v>
      </c>
      <c r="Q1634">
        <v>0.73019802</v>
      </c>
      <c r="U1634">
        <v>3.7377846447291998</v>
      </c>
      <c r="V1634">
        <v>4.4393808685174703</v>
      </c>
      <c r="X1634">
        <v>2.4084894657135001</v>
      </c>
    </row>
    <row r="1635" spans="1:24" x14ac:dyDescent="0.45">
      <c r="A1635">
        <v>1987</v>
      </c>
      <c r="B1635" t="s">
        <v>495</v>
      </c>
      <c r="C1635" t="s">
        <v>37</v>
      </c>
      <c r="D1635">
        <v>11</v>
      </c>
      <c r="E1635">
        <v>12</v>
      </c>
      <c r="F1635">
        <v>0</v>
      </c>
      <c r="G1635">
        <v>31</v>
      </c>
      <c r="H1635">
        <v>31</v>
      </c>
      <c r="I1635">
        <f t="shared" si="77"/>
        <v>23</v>
      </c>
      <c r="J1635" s="2">
        <f t="shared" si="78"/>
        <v>0.74193548387096775</v>
      </c>
      <c r="K1635">
        <v>211.1</v>
      </c>
      <c r="L1635" s="1">
        <f t="shared" si="76"/>
        <v>6.8096774193548386</v>
      </c>
      <c r="M1635">
        <v>4.8548900572854397</v>
      </c>
      <c r="N1635">
        <v>3.6624609204083098</v>
      </c>
      <c r="O1635">
        <v>1.0220821173232499</v>
      </c>
      <c r="P1635">
        <v>0.261834319526627</v>
      </c>
      <c r="Q1635">
        <v>0.70244671999999997</v>
      </c>
      <c r="U1635">
        <v>4.1735019790699397</v>
      </c>
      <c r="V1635">
        <v>4.4892738013929101</v>
      </c>
      <c r="X1635">
        <v>2.37348413467407</v>
      </c>
    </row>
    <row r="1636" spans="1:24" x14ac:dyDescent="0.45">
      <c r="A1636">
        <v>1987</v>
      </c>
      <c r="B1636" t="s">
        <v>496</v>
      </c>
      <c r="C1636" t="s">
        <v>65</v>
      </c>
      <c r="D1636">
        <v>11</v>
      </c>
      <c r="E1636">
        <v>8</v>
      </c>
      <c r="F1636">
        <v>0</v>
      </c>
      <c r="G1636">
        <v>28</v>
      </c>
      <c r="H1636">
        <v>28</v>
      </c>
      <c r="I1636">
        <f t="shared" si="77"/>
        <v>19</v>
      </c>
      <c r="J1636" s="2">
        <f t="shared" si="78"/>
        <v>0.6785714285714286</v>
      </c>
      <c r="K1636">
        <v>167.2</v>
      </c>
      <c r="L1636" s="1">
        <f t="shared" si="76"/>
        <v>5.9714285714285706</v>
      </c>
      <c r="M1636">
        <v>6.2803184724853001</v>
      </c>
      <c r="N1636">
        <v>2.95228646142471</v>
      </c>
      <c r="O1636">
        <v>0.75149109927174595</v>
      </c>
      <c r="P1636">
        <v>0.29566854990583802</v>
      </c>
      <c r="Q1636">
        <v>0.72243345999999997</v>
      </c>
      <c r="U1636">
        <v>3.81113343202099</v>
      </c>
      <c r="V1636">
        <v>3.6165039998292601</v>
      </c>
      <c r="X1636">
        <v>2.91273689270019</v>
      </c>
    </row>
    <row r="1637" spans="1:24" x14ac:dyDescent="0.45">
      <c r="A1637">
        <v>1987</v>
      </c>
      <c r="B1637" t="s">
        <v>359</v>
      </c>
      <c r="C1637" t="s">
        <v>99</v>
      </c>
      <c r="D1637">
        <v>11</v>
      </c>
      <c r="E1637">
        <v>12</v>
      </c>
      <c r="F1637">
        <v>0</v>
      </c>
      <c r="G1637">
        <v>28</v>
      </c>
      <c r="H1637">
        <v>28</v>
      </c>
      <c r="I1637">
        <f t="shared" si="77"/>
        <v>23</v>
      </c>
      <c r="J1637" s="2">
        <f t="shared" si="78"/>
        <v>0.8214285714285714</v>
      </c>
      <c r="K1637">
        <v>174.1</v>
      </c>
      <c r="L1637" s="1">
        <f t="shared" si="76"/>
        <v>6.2178571428571425</v>
      </c>
      <c r="M1637">
        <v>6.09177838040757</v>
      </c>
      <c r="N1637">
        <v>2.3747610635487102</v>
      </c>
      <c r="O1637">
        <v>1.13575529126242</v>
      </c>
      <c r="P1637">
        <v>0.26843100189035901</v>
      </c>
      <c r="Q1637">
        <v>0.69196429000000004</v>
      </c>
      <c r="U1637">
        <v>3.9235182789065699</v>
      </c>
      <c r="V1637">
        <v>3.9493710285469401</v>
      </c>
      <c r="X1637">
        <v>2.5790729522704998</v>
      </c>
    </row>
    <row r="1638" spans="1:24" x14ac:dyDescent="0.45">
      <c r="A1638">
        <v>1987</v>
      </c>
      <c r="B1638" t="s">
        <v>513</v>
      </c>
      <c r="C1638" t="s">
        <v>27</v>
      </c>
      <c r="D1638">
        <v>10</v>
      </c>
      <c r="E1638">
        <v>8</v>
      </c>
      <c r="F1638">
        <v>0</v>
      </c>
      <c r="G1638">
        <v>28</v>
      </c>
      <c r="H1638">
        <v>28</v>
      </c>
      <c r="I1638">
        <f t="shared" si="77"/>
        <v>18</v>
      </c>
      <c r="J1638" s="2">
        <f t="shared" si="78"/>
        <v>0.6428571428571429</v>
      </c>
      <c r="K1638">
        <v>166.2</v>
      </c>
      <c r="L1638" s="1">
        <f t="shared" si="76"/>
        <v>5.9357142857142851</v>
      </c>
      <c r="M1638">
        <v>6.20999981048584</v>
      </c>
      <c r="N1638">
        <v>2.91599991101074</v>
      </c>
      <c r="O1638">
        <v>0.75599997692871101</v>
      </c>
      <c r="P1638">
        <v>0.28796844181459502</v>
      </c>
      <c r="Q1638">
        <v>0.75481255999999997</v>
      </c>
      <c r="U1638">
        <v>3.3479998978271501</v>
      </c>
      <c r="V1638">
        <v>3.6089770931091301</v>
      </c>
      <c r="X1638">
        <v>3.0142450928688</v>
      </c>
    </row>
    <row r="1639" spans="1:24" x14ac:dyDescent="0.45">
      <c r="A1639">
        <v>1987</v>
      </c>
      <c r="B1639" t="s">
        <v>497</v>
      </c>
      <c r="C1639" t="s">
        <v>99</v>
      </c>
      <c r="D1639">
        <v>13</v>
      </c>
      <c r="E1639">
        <v>6</v>
      </c>
      <c r="F1639">
        <v>0</v>
      </c>
      <c r="G1639">
        <v>23</v>
      </c>
      <c r="H1639">
        <v>23</v>
      </c>
      <c r="I1639">
        <f t="shared" si="77"/>
        <v>19</v>
      </c>
      <c r="J1639" s="2">
        <f t="shared" si="78"/>
        <v>0.82608695652173914</v>
      </c>
      <c r="K1639">
        <v>163.1</v>
      </c>
      <c r="L1639" s="1">
        <f t="shared" si="76"/>
        <v>7.0913043478260871</v>
      </c>
      <c r="M1639">
        <v>3.9673466916860902</v>
      </c>
      <c r="N1639">
        <v>3.7469385421479799</v>
      </c>
      <c r="O1639">
        <v>0.55102037384529101</v>
      </c>
      <c r="P1639">
        <v>0.25141776937618099</v>
      </c>
      <c r="Q1639">
        <v>0.73737374</v>
      </c>
      <c r="U1639">
        <v>3.0306120561491001</v>
      </c>
      <c r="V1639">
        <v>4.0526096950993296</v>
      </c>
      <c r="X1639">
        <v>2.22609090805053</v>
      </c>
    </row>
    <row r="1640" spans="1:24" x14ac:dyDescent="0.45">
      <c r="A1640">
        <v>1987</v>
      </c>
      <c r="B1640" t="s">
        <v>514</v>
      </c>
      <c r="C1640" t="s">
        <v>99</v>
      </c>
      <c r="D1640">
        <v>11</v>
      </c>
      <c r="E1640">
        <v>9</v>
      </c>
      <c r="F1640">
        <v>0</v>
      </c>
      <c r="G1640">
        <v>26</v>
      </c>
      <c r="H1640">
        <v>26</v>
      </c>
      <c r="I1640">
        <f t="shared" si="77"/>
        <v>20</v>
      </c>
      <c r="J1640" s="2">
        <f t="shared" si="78"/>
        <v>0.76923076923076927</v>
      </c>
      <c r="K1640">
        <v>167</v>
      </c>
      <c r="L1640" s="1">
        <f t="shared" si="76"/>
        <v>6.4230769230769234</v>
      </c>
      <c r="M1640">
        <v>5.4970064902853997</v>
      </c>
      <c r="N1640">
        <v>3.2335332295796402</v>
      </c>
      <c r="O1640">
        <v>1.4550899533108399</v>
      </c>
      <c r="P1640">
        <v>0.262645914396887</v>
      </c>
      <c r="Q1640">
        <v>0.74786324999999998</v>
      </c>
      <c r="U1640">
        <v>4.2574854189465299</v>
      </c>
      <c r="V1640">
        <v>4.8829533473695497</v>
      </c>
      <c r="X1640">
        <v>0.78428912162780695</v>
      </c>
    </row>
    <row r="1641" spans="1:24" x14ac:dyDescent="0.45">
      <c r="A1641">
        <v>1987</v>
      </c>
      <c r="B1641" t="s">
        <v>515</v>
      </c>
      <c r="C1641" t="s">
        <v>47</v>
      </c>
      <c r="D1641">
        <v>11</v>
      </c>
      <c r="E1641">
        <v>7</v>
      </c>
      <c r="F1641">
        <v>0</v>
      </c>
      <c r="G1641">
        <v>30</v>
      </c>
      <c r="H1641">
        <v>30</v>
      </c>
      <c r="I1641">
        <f t="shared" si="77"/>
        <v>18</v>
      </c>
      <c r="J1641" s="2">
        <f t="shared" si="78"/>
        <v>0.6</v>
      </c>
      <c r="K1641">
        <v>174.2</v>
      </c>
      <c r="L1641" s="1">
        <f t="shared" si="76"/>
        <v>5.8066666666666666</v>
      </c>
      <c r="M1641">
        <v>4.3282445268846104</v>
      </c>
      <c r="N1641">
        <v>2.2671757045586101</v>
      </c>
      <c r="O1641">
        <v>0.77290080837225295</v>
      </c>
      <c r="P1641">
        <v>0.29173693086003299</v>
      </c>
      <c r="Q1641">
        <v>0.67906977000000002</v>
      </c>
      <c r="U1641">
        <v>4.4312979680009201</v>
      </c>
      <c r="V1641">
        <v>3.8499848062359501</v>
      </c>
      <c r="X1641">
        <v>2.3901166915893501</v>
      </c>
    </row>
    <row r="1642" spans="1:24" x14ac:dyDescent="0.45">
      <c r="A1642">
        <v>1987</v>
      </c>
      <c r="B1642" t="s">
        <v>375</v>
      </c>
      <c r="C1642" t="s">
        <v>58</v>
      </c>
      <c r="D1642">
        <v>15</v>
      </c>
      <c r="E1642">
        <v>7</v>
      </c>
      <c r="F1642">
        <v>0</v>
      </c>
      <c r="G1642">
        <v>25</v>
      </c>
      <c r="H1642">
        <v>25</v>
      </c>
      <c r="I1642">
        <f t="shared" si="77"/>
        <v>22</v>
      </c>
      <c r="J1642" s="2">
        <f t="shared" si="78"/>
        <v>0.88</v>
      </c>
      <c r="K1642">
        <v>179.2</v>
      </c>
      <c r="L1642" s="1">
        <f t="shared" si="76"/>
        <v>7.1679999999999993</v>
      </c>
      <c r="M1642">
        <v>7.41372891813631</v>
      </c>
      <c r="N1642">
        <v>2.6549164369001601</v>
      </c>
      <c r="O1642">
        <v>0.551020392564185</v>
      </c>
      <c r="P1642">
        <v>0.29263565891472798</v>
      </c>
      <c r="Q1642">
        <v>0.7390873</v>
      </c>
      <c r="U1642">
        <v>3.20593682946435</v>
      </c>
      <c r="V1642">
        <v>2.93776746624494</v>
      </c>
      <c r="X1642">
        <v>4.4933547973632804</v>
      </c>
    </row>
    <row r="1643" spans="1:24" x14ac:dyDescent="0.45">
      <c r="A1643">
        <v>1987</v>
      </c>
      <c r="B1643" t="s">
        <v>398</v>
      </c>
      <c r="C1643" t="s">
        <v>67</v>
      </c>
      <c r="D1643">
        <v>8</v>
      </c>
      <c r="E1643">
        <v>16</v>
      </c>
      <c r="F1643">
        <v>0</v>
      </c>
      <c r="G1643">
        <v>33</v>
      </c>
      <c r="H1643">
        <v>33</v>
      </c>
      <c r="I1643">
        <f t="shared" si="77"/>
        <v>24</v>
      </c>
      <c r="J1643" s="2">
        <f t="shared" si="78"/>
        <v>0.72727272727272729</v>
      </c>
      <c r="K1643">
        <v>199.2</v>
      </c>
      <c r="L1643" s="1">
        <f t="shared" si="76"/>
        <v>6.0363636363636362</v>
      </c>
      <c r="M1643">
        <v>4.91318889806114</v>
      </c>
      <c r="N1643">
        <v>3.87646096544273</v>
      </c>
      <c r="O1643">
        <v>1.1719533151338499</v>
      </c>
      <c r="P1643">
        <v>0.27725856697819301</v>
      </c>
      <c r="Q1643">
        <v>0.73216994999999996</v>
      </c>
      <c r="U1643">
        <v>4.3722873679993599</v>
      </c>
      <c r="V1643">
        <v>4.9143828958644802</v>
      </c>
      <c r="X1643">
        <v>0.77158224582672097</v>
      </c>
    </row>
    <row r="1644" spans="1:24" x14ac:dyDescent="0.45">
      <c r="A1644">
        <v>1987</v>
      </c>
      <c r="B1644" t="s">
        <v>399</v>
      </c>
      <c r="C1644" t="s">
        <v>75</v>
      </c>
      <c r="D1644">
        <v>13</v>
      </c>
      <c r="E1644">
        <v>18</v>
      </c>
      <c r="F1644">
        <v>0</v>
      </c>
      <c r="G1644">
        <v>35</v>
      </c>
      <c r="H1644">
        <v>35</v>
      </c>
      <c r="I1644">
        <f t="shared" si="77"/>
        <v>31</v>
      </c>
      <c r="J1644" s="2">
        <f t="shared" si="78"/>
        <v>0.88571428571428568</v>
      </c>
      <c r="K1644">
        <v>241.2</v>
      </c>
      <c r="L1644" s="1">
        <f t="shared" si="76"/>
        <v>6.8914285714285715</v>
      </c>
      <c r="M1644">
        <v>6.1820688354056701</v>
      </c>
      <c r="N1644">
        <v>4.4689654231848204</v>
      </c>
      <c r="O1644">
        <v>0.67034481347772401</v>
      </c>
      <c r="P1644">
        <v>0.29338842975206603</v>
      </c>
      <c r="Q1644">
        <v>0.73236889999999999</v>
      </c>
      <c r="U1644">
        <v>3.9848275023398001</v>
      </c>
      <c r="V1644">
        <v>4.0295977809012404</v>
      </c>
      <c r="X1644">
        <v>3.7963013648986799</v>
      </c>
    </row>
    <row r="1645" spans="1:24" x14ac:dyDescent="0.45">
      <c r="A1645">
        <v>1987</v>
      </c>
      <c r="B1645" t="s">
        <v>434</v>
      </c>
      <c r="C1645" t="s">
        <v>27</v>
      </c>
      <c r="D1645">
        <v>14</v>
      </c>
      <c r="E1645">
        <v>13</v>
      </c>
      <c r="F1645">
        <v>0</v>
      </c>
      <c r="G1645">
        <v>35</v>
      </c>
      <c r="H1645">
        <v>35</v>
      </c>
      <c r="I1645">
        <f t="shared" si="77"/>
        <v>27</v>
      </c>
      <c r="J1645" s="2">
        <f t="shared" si="78"/>
        <v>0.77142857142857146</v>
      </c>
      <c r="K1645">
        <v>213</v>
      </c>
      <c r="L1645" s="1">
        <f t="shared" si="76"/>
        <v>6.0857142857142854</v>
      </c>
      <c r="M1645">
        <v>4.9436621489067996</v>
      </c>
      <c r="N1645">
        <v>2.1126761320114502</v>
      </c>
      <c r="O1645">
        <v>1.6901409056091601</v>
      </c>
      <c r="P1645">
        <v>0.259475218658892</v>
      </c>
      <c r="Q1645">
        <v>0.66511628</v>
      </c>
      <c r="U1645">
        <v>4.8591551036263398</v>
      </c>
      <c r="V1645">
        <v>4.9601790683979798</v>
      </c>
      <c r="X1645">
        <v>1.05238601565361</v>
      </c>
    </row>
    <row r="1646" spans="1:24" x14ac:dyDescent="0.45">
      <c r="A1646">
        <v>1987</v>
      </c>
      <c r="B1646" t="s">
        <v>416</v>
      </c>
      <c r="C1646" t="s">
        <v>31</v>
      </c>
      <c r="D1646">
        <v>11</v>
      </c>
      <c r="E1646">
        <v>14</v>
      </c>
      <c r="F1646">
        <v>0</v>
      </c>
      <c r="G1646">
        <v>30</v>
      </c>
      <c r="H1646">
        <v>30</v>
      </c>
      <c r="I1646">
        <f t="shared" si="77"/>
        <v>25</v>
      </c>
      <c r="J1646" s="2">
        <f t="shared" si="78"/>
        <v>0.83333333333333337</v>
      </c>
      <c r="K1646">
        <v>188.1</v>
      </c>
      <c r="L1646" s="1">
        <f t="shared" si="76"/>
        <v>6.27</v>
      </c>
      <c r="M1646">
        <v>6.2123895483071498</v>
      </c>
      <c r="N1646">
        <v>3.7274337289842898</v>
      </c>
      <c r="O1646">
        <v>1.38584074539159</v>
      </c>
      <c r="P1646">
        <v>0.27240773286467401</v>
      </c>
      <c r="Q1646">
        <v>0.68627450999999995</v>
      </c>
      <c r="U1646">
        <v>4.9699116386457201</v>
      </c>
      <c r="V1646">
        <v>4.7824815920333004</v>
      </c>
      <c r="X1646">
        <v>1.8001525402069001</v>
      </c>
    </row>
    <row r="1647" spans="1:24" x14ac:dyDescent="0.45">
      <c r="A1647">
        <v>1987</v>
      </c>
      <c r="B1647" t="s">
        <v>516</v>
      </c>
      <c r="C1647" t="s">
        <v>233</v>
      </c>
      <c r="D1647">
        <v>13</v>
      </c>
      <c r="E1647">
        <v>10</v>
      </c>
      <c r="F1647">
        <v>0</v>
      </c>
      <c r="G1647">
        <v>32</v>
      </c>
      <c r="H1647">
        <v>32</v>
      </c>
      <c r="I1647">
        <f t="shared" si="77"/>
        <v>23</v>
      </c>
      <c r="J1647" s="2">
        <f t="shared" si="78"/>
        <v>0.71875</v>
      </c>
      <c r="K1647">
        <v>193.1</v>
      </c>
      <c r="L1647" s="1">
        <f t="shared" si="76"/>
        <v>6.0343749999999998</v>
      </c>
      <c r="M1647">
        <v>4.8879311630756996</v>
      </c>
      <c r="N1647">
        <v>1.7224138384171499</v>
      </c>
      <c r="O1647">
        <v>1.16379313406564</v>
      </c>
      <c r="P1647">
        <v>0.28571428571428498</v>
      </c>
      <c r="Q1647">
        <v>0.67924527999999995</v>
      </c>
      <c r="U1647">
        <v>4.5155173601746998</v>
      </c>
      <c r="V1647">
        <v>4.0864943889885499</v>
      </c>
      <c r="X1647">
        <v>2.3060953617095898</v>
      </c>
    </row>
    <row r="1648" spans="1:24" x14ac:dyDescent="0.45">
      <c r="A1648">
        <v>1987</v>
      </c>
      <c r="B1648" t="s">
        <v>328</v>
      </c>
      <c r="C1648" t="s">
        <v>33</v>
      </c>
      <c r="D1648">
        <v>16</v>
      </c>
      <c r="E1648">
        <v>15</v>
      </c>
      <c r="F1648">
        <v>0</v>
      </c>
      <c r="G1648">
        <v>35</v>
      </c>
      <c r="H1648">
        <v>35</v>
      </c>
      <c r="I1648">
        <f t="shared" si="77"/>
        <v>31</v>
      </c>
      <c r="J1648" s="2">
        <f t="shared" si="78"/>
        <v>0.88571428571428568</v>
      </c>
      <c r="K1648">
        <v>262.10000000000002</v>
      </c>
      <c r="L1648" s="1">
        <f t="shared" si="76"/>
        <v>7.4885714285714293</v>
      </c>
      <c r="M1648">
        <v>6.4841166481835604</v>
      </c>
      <c r="N1648">
        <v>2.5044471709915301</v>
      </c>
      <c r="O1648">
        <v>0.58322742338158995</v>
      </c>
      <c r="P1648">
        <v>0.28282828282828198</v>
      </c>
      <c r="Q1648">
        <v>0.73529412000000005</v>
      </c>
      <c r="U1648">
        <v>3.01905960338705</v>
      </c>
      <c r="V1648">
        <v>3.21024012661778</v>
      </c>
      <c r="X1648">
        <v>5.5107827186584402</v>
      </c>
    </row>
    <row r="1649" spans="1:24" x14ac:dyDescent="0.45">
      <c r="A1649">
        <v>1987</v>
      </c>
      <c r="B1649" t="s">
        <v>465</v>
      </c>
      <c r="C1649" t="s">
        <v>54</v>
      </c>
      <c r="D1649">
        <v>18</v>
      </c>
      <c r="E1649">
        <v>10</v>
      </c>
      <c r="F1649">
        <v>0</v>
      </c>
      <c r="G1649">
        <v>35</v>
      </c>
      <c r="H1649">
        <v>35</v>
      </c>
      <c r="I1649">
        <f t="shared" si="77"/>
        <v>28</v>
      </c>
      <c r="J1649" s="2">
        <f t="shared" si="78"/>
        <v>0.8</v>
      </c>
      <c r="K1649">
        <v>261.2</v>
      </c>
      <c r="L1649" s="1">
        <f t="shared" si="76"/>
        <v>7.4628571428571426</v>
      </c>
      <c r="M1649">
        <v>8.2547783537113002</v>
      </c>
      <c r="N1649">
        <v>2.9923571532203401</v>
      </c>
      <c r="O1649">
        <v>0.82547783537112995</v>
      </c>
      <c r="P1649">
        <v>0.29001367989055998</v>
      </c>
      <c r="Q1649">
        <v>0.70350033999999995</v>
      </c>
      <c r="U1649">
        <v>3.8522298983985999</v>
      </c>
      <c r="V1649">
        <v>3.2493211235095298</v>
      </c>
      <c r="X1649">
        <v>6.7416229248046804</v>
      </c>
    </row>
    <row r="1650" spans="1:24" x14ac:dyDescent="0.45">
      <c r="A1650">
        <v>1987</v>
      </c>
      <c r="B1650" t="s">
        <v>419</v>
      </c>
      <c r="C1650" t="s">
        <v>31</v>
      </c>
      <c r="D1650">
        <v>18</v>
      </c>
      <c r="E1650">
        <v>13</v>
      </c>
      <c r="F1650">
        <v>0</v>
      </c>
      <c r="G1650">
        <v>40</v>
      </c>
      <c r="H1650">
        <v>40</v>
      </c>
      <c r="I1650">
        <f t="shared" si="77"/>
        <v>31</v>
      </c>
      <c r="J1650" s="2">
        <f t="shared" si="78"/>
        <v>0.77500000000000002</v>
      </c>
      <c r="K1650">
        <v>285.10000000000002</v>
      </c>
      <c r="L1650" s="1">
        <f t="shared" si="76"/>
        <v>7.1275000000000004</v>
      </c>
      <c r="M1650">
        <v>7.0338790062078296</v>
      </c>
      <c r="N1650">
        <v>3.9112152321514402</v>
      </c>
      <c r="O1650">
        <v>1.13551409965686</v>
      </c>
      <c r="P1650">
        <v>0.24366706875753899</v>
      </c>
      <c r="Q1650">
        <v>0.67150635000000003</v>
      </c>
      <c r="U1650">
        <v>3.7850469988562301</v>
      </c>
      <c r="V1650">
        <v>4.4515847049682797</v>
      </c>
      <c r="X1650">
        <v>3.7156965732574401</v>
      </c>
    </row>
    <row r="1651" spans="1:24" x14ac:dyDescent="0.45">
      <c r="A1651">
        <v>1987</v>
      </c>
      <c r="B1651" t="s">
        <v>436</v>
      </c>
      <c r="C1651" t="s">
        <v>35</v>
      </c>
      <c r="D1651">
        <v>15</v>
      </c>
      <c r="E1651">
        <v>13</v>
      </c>
      <c r="F1651">
        <v>0</v>
      </c>
      <c r="G1651">
        <v>33</v>
      </c>
      <c r="H1651">
        <v>33</v>
      </c>
      <c r="I1651">
        <f t="shared" si="77"/>
        <v>28</v>
      </c>
      <c r="J1651" s="2">
        <f t="shared" si="78"/>
        <v>0.84848484848484851</v>
      </c>
      <c r="K1651">
        <v>238.2</v>
      </c>
      <c r="L1651" s="1">
        <f t="shared" si="76"/>
        <v>7.2181818181818178</v>
      </c>
      <c r="M1651">
        <v>7.1648043165834601</v>
      </c>
      <c r="N1651">
        <v>2.8659217266333799</v>
      </c>
      <c r="O1651">
        <v>1.31983237410748</v>
      </c>
      <c r="P1651">
        <v>0.291845493562231</v>
      </c>
      <c r="Q1651">
        <v>0.71910112000000004</v>
      </c>
      <c r="U1651">
        <v>4.4120110791592904</v>
      </c>
      <c r="V1651">
        <v>4.1530999933355099</v>
      </c>
      <c r="X1651">
        <v>3.49503374099731</v>
      </c>
    </row>
    <row r="1652" spans="1:24" x14ac:dyDescent="0.45">
      <c r="A1652">
        <v>1987</v>
      </c>
      <c r="B1652" t="s">
        <v>420</v>
      </c>
      <c r="C1652" t="s">
        <v>75</v>
      </c>
      <c r="D1652">
        <v>9</v>
      </c>
      <c r="E1652">
        <v>18</v>
      </c>
      <c r="F1652">
        <v>0</v>
      </c>
      <c r="G1652">
        <v>33</v>
      </c>
      <c r="H1652">
        <v>33</v>
      </c>
      <c r="I1652">
        <f t="shared" si="77"/>
        <v>27</v>
      </c>
      <c r="J1652" s="2">
        <f t="shared" si="78"/>
        <v>0.81818181818181823</v>
      </c>
      <c r="K1652">
        <v>219.2</v>
      </c>
      <c r="L1652" s="1">
        <f t="shared" si="76"/>
        <v>6.6424242424242417</v>
      </c>
      <c r="M1652">
        <v>6.1047043798190996</v>
      </c>
      <c r="N1652">
        <v>4.3429440554417802</v>
      </c>
      <c r="O1652">
        <v>0.45068287367791998</v>
      </c>
      <c r="P1652">
        <v>0.29753265602322199</v>
      </c>
      <c r="Q1652">
        <v>0.68877551000000004</v>
      </c>
      <c r="U1652">
        <v>4.0151746927669301</v>
      </c>
      <c r="V1652">
        <v>3.7086099313557201</v>
      </c>
      <c r="X1652">
        <v>4.2652120590209899</v>
      </c>
    </row>
    <row r="1653" spans="1:24" x14ac:dyDescent="0.45">
      <c r="A1653">
        <v>1987</v>
      </c>
      <c r="B1653" t="s">
        <v>499</v>
      </c>
      <c r="C1653" t="s">
        <v>62</v>
      </c>
      <c r="D1653">
        <v>13</v>
      </c>
      <c r="E1653">
        <v>6</v>
      </c>
      <c r="F1653">
        <v>0</v>
      </c>
      <c r="G1653">
        <v>33</v>
      </c>
      <c r="H1653">
        <v>33</v>
      </c>
      <c r="I1653">
        <f t="shared" si="77"/>
        <v>19</v>
      </c>
      <c r="J1653" s="2">
        <f t="shared" si="78"/>
        <v>0.5757575757575758</v>
      </c>
      <c r="K1653">
        <v>187.2</v>
      </c>
      <c r="L1653" s="1">
        <f t="shared" si="76"/>
        <v>5.672727272727272</v>
      </c>
      <c r="M1653">
        <v>3.0213145509825901</v>
      </c>
      <c r="N1653">
        <v>2.2539965697806599</v>
      </c>
      <c r="O1653">
        <v>0.57548848590144697</v>
      </c>
      <c r="P1653">
        <v>0.29673590504450997</v>
      </c>
      <c r="Q1653">
        <v>0.68493150999999997</v>
      </c>
      <c r="U1653">
        <v>4.0284194013101304</v>
      </c>
      <c r="V1653">
        <v>3.8780819659586299</v>
      </c>
      <c r="X1653">
        <v>3.5165851116180402</v>
      </c>
    </row>
    <row r="1654" spans="1:24" x14ac:dyDescent="0.45">
      <c r="A1654">
        <v>1987</v>
      </c>
      <c r="B1654" t="s">
        <v>363</v>
      </c>
      <c r="C1654" t="s">
        <v>44</v>
      </c>
      <c r="D1654">
        <v>17</v>
      </c>
      <c r="E1654">
        <v>8</v>
      </c>
      <c r="F1654">
        <v>0</v>
      </c>
      <c r="G1654">
        <v>36</v>
      </c>
      <c r="H1654">
        <v>36</v>
      </c>
      <c r="I1654">
        <f t="shared" si="77"/>
        <v>25</v>
      </c>
      <c r="J1654" s="2">
        <f t="shared" si="78"/>
        <v>0.69444444444444442</v>
      </c>
      <c r="K1654">
        <v>261</v>
      </c>
      <c r="L1654" s="1">
        <f t="shared" si="76"/>
        <v>7.25</v>
      </c>
      <c r="M1654">
        <v>5.5517241379310303</v>
      </c>
      <c r="N1654">
        <v>2.2758620689655098</v>
      </c>
      <c r="O1654">
        <v>0.82758620689655105</v>
      </c>
      <c r="P1654">
        <v>0.238461538461538</v>
      </c>
      <c r="Q1654">
        <v>0.75695581000000001</v>
      </c>
      <c r="U1654">
        <v>2.7586206896551699</v>
      </c>
      <c r="V1654">
        <v>3.6142721347881901</v>
      </c>
      <c r="X1654">
        <v>5.6137318611145002</v>
      </c>
    </row>
    <row r="1655" spans="1:24" x14ac:dyDescent="0.45">
      <c r="A1655">
        <v>1987</v>
      </c>
      <c r="B1655" t="s">
        <v>502</v>
      </c>
      <c r="C1655" t="s">
        <v>49</v>
      </c>
      <c r="D1655">
        <v>8</v>
      </c>
      <c r="E1655">
        <v>17</v>
      </c>
      <c r="F1655">
        <v>0</v>
      </c>
      <c r="G1655">
        <v>31</v>
      </c>
      <c r="H1655">
        <v>31</v>
      </c>
      <c r="I1655">
        <f t="shared" si="77"/>
        <v>25</v>
      </c>
      <c r="J1655" s="2">
        <f t="shared" si="78"/>
        <v>0.80645161290322576</v>
      </c>
      <c r="K1655">
        <v>174.2</v>
      </c>
      <c r="L1655" s="1">
        <f t="shared" si="76"/>
        <v>5.6193548387096772</v>
      </c>
      <c r="M1655">
        <v>3.65839715962866</v>
      </c>
      <c r="N1655">
        <v>2.78244291014011</v>
      </c>
      <c r="O1655">
        <v>1.3396947345118999</v>
      </c>
      <c r="P1655">
        <v>0.31680000000000003</v>
      </c>
      <c r="Q1655">
        <v>0.67048242000000002</v>
      </c>
      <c r="U1655">
        <v>5.3587789380476201</v>
      </c>
      <c r="V1655">
        <v>4.9721222761690003</v>
      </c>
      <c r="X1655">
        <v>-3.3132914453744798E-2</v>
      </c>
    </row>
    <row r="1656" spans="1:24" x14ac:dyDescent="0.45">
      <c r="A1656">
        <v>1987</v>
      </c>
      <c r="B1656" t="s">
        <v>400</v>
      </c>
      <c r="C1656" t="s">
        <v>121</v>
      </c>
      <c r="D1656">
        <v>19</v>
      </c>
      <c r="E1656">
        <v>13</v>
      </c>
      <c r="F1656">
        <v>0</v>
      </c>
      <c r="G1656">
        <v>35</v>
      </c>
      <c r="H1656">
        <v>35</v>
      </c>
      <c r="I1656">
        <f t="shared" si="77"/>
        <v>32</v>
      </c>
      <c r="J1656" s="2">
        <f t="shared" si="78"/>
        <v>0.91428571428571426</v>
      </c>
      <c r="K1656">
        <v>272</v>
      </c>
      <c r="L1656" s="1">
        <f t="shared" si="76"/>
        <v>7.7714285714285714</v>
      </c>
      <c r="M1656">
        <v>8.6691176470588207</v>
      </c>
      <c r="N1656">
        <v>3.7720588235294099</v>
      </c>
      <c r="O1656">
        <v>0.99264705882352899</v>
      </c>
      <c r="P1656">
        <v>0.286099865047233</v>
      </c>
      <c r="Q1656">
        <v>0.71786833999999999</v>
      </c>
      <c r="U1656">
        <v>3.8382352941176401</v>
      </c>
      <c r="V1656">
        <v>3.6908300568075698</v>
      </c>
      <c r="X1656">
        <v>6.3525519371032697</v>
      </c>
    </row>
    <row r="1657" spans="1:24" x14ac:dyDescent="0.45">
      <c r="A1657">
        <v>1987</v>
      </c>
      <c r="B1657" t="s">
        <v>439</v>
      </c>
      <c r="C1657" t="s">
        <v>75</v>
      </c>
      <c r="D1657">
        <v>16</v>
      </c>
      <c r="E1657">
        <v>11</v>
      </c>
      <c r="F1657">
        <v>0</v>
      </c>
      <c r="G1657">
        <v>35</v>
      </c>
      <c r="H1657">
        <v>35</v>
      </c>
      <c r="I1657">
        <f t="shared" si="77"/>
        <v>27</v>
      </c>
      <c r="J1657" s="2">
        <f t="shared" si="78"/>
        <v>0.77142857142857146</v>
      </c>
      <c r="K1657">
        <v>240.1</v>
      </c>
      <c r="L1657" s="1">
        <f t="shared" si="76"/>
        <v>6.8599999999999994</v>
      </c>
      <c r="M1657">
        <v>5.6546457261924603</v>
      </c>
      <c r="N1657">
        <v>2.7711508856837201</v>
      </c>
      <c r="O1657">
        <v>0.86130365365845496</v>
      </c>
      <c r="P1657">
        <v>0.27676240208877201</v>
      </c>
      <c r="Q1657">
        <v>0.74154067999999995</v>
      </c>
      <c r="U1657">
        <v>3.4077666296921398</v>
      </c>
      <c r="V1657">
        <v>3.7946940775256701</v>
      </c>
      <c r="X1657">
        <v>4.4256052970886204</v>
      </c>
    </row>
    <row r="1658" spans="1:24" x14ac:dyDescent="0.45">
      <c r="A1658">
        <v>1987</v>
      </c>
      <c r="B1658" t="s">
        <v>421</v>
      </c>
      <c r="C1658" t="s">
        <v>47</v>
      </c>
      <c r="D1658">
        <v>9</v>
      </c>
      <c r="E1658">
        <v>7</v>
      </c>
      <c r="F1658">
        <v>0</v>
      </c>
      <c r="G1658">
        <v>26</v>
      </c>
      <c r="H1658">
        <v>26</v>
      </c>
      <c r="I1658">
        <f t="shared" si="77"/>
        <v>16</v>
      </c>
      <c r="J1658" s="2">
        <f t="shared" si="78"/>
        <v>0.61538461538461542</v>
      </c>
      <c r="K1658">
        <v>167.1</v>
      </c>
      <c r="L1658" s="1">
        <f t="shared" si="76"/>
        <v>6.4269230769230763</v>
      </c>
      <c r="M1658">
        <v>5.2709164948760998</v>
      </c>
      <c r="N1658">
        <v>3.1733068693641799</v>
      </c>
      <c r="O1658">
        <v>0.37649403534829201</v>
      </c>
      <c r="P1658">
        <v>0.27476635514018599</v>
      </c>
      <c r="Q1658">
        <v>0.71159284</v>
      </c>
      <c r="U1658">
        <v>3.3884463181346298</v>
      </c>
      <c r="V1658">
        <v>3.4626105997498402</v>
      </c>
      <c r="X1658">
        <v>3.0690996646881099</v>
      </c>
    </row>
    <row r="1659" spans="1:24" x14ac:dyDescent="0.45">
      <c r="A1659">
        <v>1987</v>
      </c>
      <c r="B1659" t="s">
        <v>487</v>
      </c>
      <c r="C1659" t="s">
        <v>128</v>
      </c>
      <c r="D1659">
        <v>6</v>
      </c>
      <c r="E1659">
        <v>12</v>
      </c>
      <c r="F1659">
        <v>0</v>
      </c>
      <c r="G1659">
        <v>28</v>
      </c>
      <c r="H1659">
        <v>28</v>
      </c>
      <c r="I1659">
        <f t="shared" si="77"/>
        <v>18</v>
      </c>
      <c r="J1659" s="2">
        <f t="shared" si="78"/>
        <v>0.6428571428571429</v>
      </c>
      <c r="K1659">
        <v>171</v>
      </c>
      <c r="L1659" s="1">
        <f t="shared" si="76"/>
        <v>6.1071428571428568</v>
      </c>
      <c r="M1659">
        <v>4.4736838113274997</v>
      </c>
      <c r="N1659">
        <v>3.8947364945674701</v>
      </c>
      <c r="O1659">
        <v>1.1052630592691399</v>
      </c>
      <c r="P1659">
        <v>0.300177619893428</v>
      </c>
      <c r="Q1659">
        <v>0.67348679</v>
      </c>
      <c r="U1659">
        <v>5.1052627023384396</v>
      </c>
      <c r="V1659">
        <v>4.7715617413584699</v>
      </c>
      <c r="X1659">
        <v>1.1874095201492301</v>
      </c>
    </row>
    <row r="1660" spans="1:24" x14ac:dyDescent="0.45">
      <c r="A1660">
        <v>1987</v>
      </c>
      <c r="B1660" t="s">
        <v>517</v>
      </c>
      <c r="C1660" t="s">
        <v>47</v>
      </c>
      <c r="D1660">
        <v>11</v>
      </c>
      <c r="E1660">
        <v>11</v>
      </c>
      <c r="F1660">
        <v>0</v>
      </c>
      <c r="G1660">
        <v>32</v>
      </c>
      <c r="H1660">
        <v>32</v>
      </c>
      <c r="I1660">
        <f t="shared" si="77"/>
        <v>22</v>
      </c>
      <c r="J1660" s="2">
        <f t="shared" si="78"/>
        <v>0.6875</v>
      </c>
      <c r="K1660">
        <v>197.2</v>
      </c>
      <c r="L1660" s="1">
        <f t="shared" si="76"/>
        <v>6.1624999999999996</v>
      </c>
      <c r="M1660">
        <v>4.9173691820689696</v>
      </c>
      <c r="N1660">
        <v>3.2327149252490401</v>
      </c>
      <c r="O1660">
        <v>0.77403033421456002</v>
      </c>
      <c r="P1660">
        <v>0.26677316293929698</v>
      </c>
      <c r="Q1660">
        <v>0.72664359999999995</v>
      </c>
      <c r="U1660">
        <v>3.7335580826819901</v>
      </c>
      <c r="V1660">
        <v>3.9738438663420399</v>
      </c>
      <c r="X1660">
        <v>2.41914463043212</v>
      </c>
    </row>
    <row r="1661" spans="1:24" x14ac:dyDescent="0.45">
      <c r="A1661">
        <v>1987</v>
      </c>
      <c r="B1661" t="s">
        <v>422</v>
      </c>
      <c r="C1661" t="s">
        <v>121</v>
      </c>
      <c r="D1661">
        <v>9</v>
      </c>
      <c r="E1661">
        <v>19</v>
      </c>
      <c r="F1661">
        <v>0</v>
      </c>
      <c r="G1661">
        <v>33</v>
      </c>
      <c r="H1661">
        <v>33</v>
      </c>
      <c r="I1661">
        <f t="shared" si="77"/>
        <v>28</v>
      </c>
      <c r="J1661" s="2">
        <f t="shared" si="78"/>
        <v>0.84848484848484851</v>
      </c>
      <c r="K1661">
        <v>231</v>
      </c>
      <c r="L1661" s="1">
        <f t="shared" si="76"/>
        <v>7</v>
      </c>
      <c r="M1661">
        <v>4.4805197764818399</v>
      </c>
      <c r="N1661">
        <v>3.2727274889084699</v>
      </c>
      <c r="O1661">
        <v>1.12987020450411</v>
      </c>
      <c r="P1661">
        <v>0.30176767676767602</v>
      </c>
      <c r="Q1661">
        <v>0.66473987999999995</v>
      </c>
      <c r="U1661">
        <v>4.7142860256895904</v>
      </c>
      <c r="V1661">
        <v>4.5982499569994602</v>
      </c>
      <c r="X1661">
        <v>3.1087081432342498</v>
      </c>
    </row>
    <row r="1662" spans="1:24" x14ac:dyDescent="0.45">
      <c r="A1662">
        <v>1987</v>
      </c>
      <c r="B1662" t="s">
        <v>441</v>
      </c>
      <c r="C1662" t="s">
        <v>79</v>
      </c>
      <c r="D1662">
        <v>18</v>
      </c>
      <c r="E1662">
        <v>11</v>
      </c>
      <c r="F1662">
        <v>0</v>
      </c>
      <c r="G1662">
        <v>34</v>
      </c>
      <c r="H1662">
        <v>34</v>
      </c>
      <c r="I1662">
        <f t="shared" si="77"/>
        <v>29</v>
      </c>
      <c r="J1662" s="2">
        <f t="shared" si="78"/>
        <v>0.8529411764705882</v>
      </c>
      <c r="K1662">
        <v>266</v>
      </c>
      <c r="L1662" s="1">
        <f t="shared" si="76"/>
        <v>7.8235294117647056</v>
      </c>
      <c r="M1662">
        <v>7.0375939849623999</v>
      </c>
      <c r="N1662">
        <v>3.1466165413533802</v>
      </c>
      <c r="O1662">
        <v>1.31954887218045</v>
      </c>
      <c r="P1662">
        <v>0.24736842105263099</v>
      </c>
      <c r="Q1662">
        <v>0.78828829</v>
      </c>
      <c r="U1662">
        <v>3.3834586466165399</v>
      </c>
      <c r="V1662">
        <v>4.2732327547288396</v>
      </c>
      <c r="X1662">
        <v>4.1285314559936497</v>
      </c>
    </row>
    <row r="1663" spans="1:24" x14ac:dyDescent="0.45">
      <c r="A1663">
        <v>1987</v>
      </c>
      <c r="B1663" t="s">
        <v>518</v>
      </c>
      <c r="C1663" t="s">
        <v>54</v>
      </c>
      <c r="D1663">
        <v>14</v>
      </c>
      <c r="E1663">
        <v>8</v>
      </c>
      <c r="F1663">
        <v>0</v>
      </c>
      <c r="G1663">
        <v>33</v>
      </c>
      <c r="H1663">
        <v>33</v>
      </c>
      <c r="I1663">
        <f t="shared" si="77"/>
        <v>22</v>
      </c>
      <c r="J1663" s="2">
        <f t="shared" si="78"/>
        <v>0.66666666666666663</v>
      </c>
      <c r="K1663">
        <v>194</v>
      </c>
      <c r="L1663" s="1">
        <f t="shared" si="76"/>
        <v>5.8787878787878789</v>
      </c>
      <c r="M1663">
        <v>7.5154639175257696</v>
      </c>
      <c r="N1663">
        <v>4.59278350515463</v>
      </c>
      <c r="O1663">
        <v>1.1134020618556699</v>
      </c>
      <c r="P1663">
        <v>0.30487804878048702</v>
      </c>
      <c r="Q1663">
        <v>0.70570571000000004</v>
      </c>
      <c r="U1663">
        <v>4.9175257731958704</v>
      </c>
      <c r="V1663">
        <v>4.3709771156311001</v>
      </c>
      <c r="X1663">
        <v>2.4622933864593501</v>
      </c>
    </row>
    <row r="1664" spans="1:24" x14ac:dyDescent="0.45">
      <c r="A1664">
        <v>1987</v>
      </c>
      <c r="B1664" t="s">
        <v>519</v>
      </c>
      <c r="C1664" t="s">
        <v>35</v>
      </c>
      <c r="D1664">
        <v>11</v>
      </c>
      <c r="E1664">
        <v>12</v>
      </c>
      <c r="F1664">
        <v>0</v>
      </c>
      <c r="G1664">
        <v>30</v>
      </c>
      <c r="H1664">
        <v>30</v>
      </c>
      <c r="I1664">
        <f t="shared" si="77"/>
        <v>23</v>
      </c>
      <c r="J1664" s="2">
        <f t="shared" si="78"/>
        <v>0.76666666666666672</v>
      </c>
      <c r="K1664">
        <v>174</v>
      </c>
      <c r="L1664" s="1">
        <f t="shared" si="76"/>
        <v>5.8</v>
      </c>
      <c r="M1664">
        <v>4.6034486795577703</v>
      </c>
      <c r="N1664">
        <v>3.20689683295035</v>
      </c>
      <c r="O1664">
        <v>1.55172427400823</v>
      </c>
      <c r="P1664">
        <v>0.28183361629881098</v>
      </c>
      <c r="Q1664">
        <v>0.67264573999999999</v>
      </c>
      <c r="U1664">
        <v>5.43103495902883</v>
      </c>
      <c r="V1664">
        <v>5.2790233038142498</v>
      </c>
      <c r="X1664">
        <v>0.47840809822082497</v>
      </c>
    </row>
    <row r="1665" spans="1:24" x14ac:dyDescent="0.45">
      <c r="A1665">
        <v>1987</v>
      </c>
      <c r="B1665" t="s">
        <v>520</v>
      </c>
      <c r="C1665" t="s">
        <v>71</v>
      </c>
      <c r="D1665">
        <v>10</v>
      </c>
      <c r="E1665">
        <v>13</v>
      </c>
      <c r="F1665">
        <v>0</v>
      </c>
      <c r="G1665">
        <v>34</v>
      </c>
      <c r="H1665">
        <v>34</v>
      </c>
      <c r="I1665">
        <f t="shared" si="77"/>
        <v>23</v>
      </c>
      <c r="J1665" s="2">
        <f t="shared" si="78"/>
        <v>0.67647058823529416</v>
      </c>
      <c r="K1665">
        <v>204</v>
      </c>
      <c r="L1665" s="1">
        <f t="shared" si="76"/>
        <v>6</v>
      </c>
      <c r="M1665">
        <v>5.8676466199353801</v>
      </c>
      <c r="N1665">
        <v>3.1323527068827901</v>
      </c>
      <c r="O1665">
        <v>1.2352940252495499</v>
      </c>
      <c r="P1665">
        <v>0.28374233128834297</v>
      </c>
      <c r="Q1665">
        <v>0.69410815000000003</v>
      </c>
      <c r="U1665">
        <v>4.4999996634090902</v>
      </c>
      <c r="V1665">
        <v>4.4396044492813296</v>
      </c>
      <c r="X1665">
        <v>1.97928714752197</v>
      </c>
    </row>
    <row r="1666" spans="1:24" x14ac:dyDescent="0.45">
      <c r="A1666">
        <v>1987</v>
      </c>
      <c r="B1666" t="s">
        <v>468</v>
      </c>
      <c r="C1666" t="s">
        <v>27</v>
      </c>
      <c r="D1666">
        <v>13</v>
      </c>
      <c r="E1666">
        <v>8</v>
      </c>
      <c r="F1666">
        <v>0</v>
      </c>
      <c r="G1666">
        <v>32</v>
      </c>
      <c r="H1666">
        <v>32</v>
      </c>
      <c r="I1666">
        <f t="shared" si="77"/>
        <v>21</v>
      </c>
      <c r="J1666" s="2">
        <f t="shared" si="78"/>
        <v>0.65625</v>
      </c>
      <c r="K1666">
        <v>188.1</v>
      </c>
      <c r="L1666" s="1">
        <f t="shared" si="76"/>
        <v>5.8781249999999998</v>
      </c>
      <c r="M1666">
        <v>6.0212395885084904</v>
      </c>
      <c r="N1666">
        <v>3.2017702573814999</v>
      </c>
      <c r="O1666">
        <v>1.6247789365816501</v>
      </c>
      <c r="P1666">
        <v>0.259194395796847</v>
      </c>
      <c r="Q1666">
        <v>0.75581394999999996</v>
      </c>
      <c r="U1666">
        <v>4.5398234992722699</v>
      </c>
      <c r="V1666">
        <v>5.0267295608995699</v>
      </c>
      <c r="X1666">
        <v>1.1604615300893699</v>
      </c>
    </row>
    <row r="1667" spans="1:24" x14ac:dyDescent="0.45">
      <c r="A1667">
        <v>1987</v>
      </c>
      <c r="B1667" t="s">
        <v>504</v>
      </c>
      <c r="C1667" t="s">
        <v>67</v>
      </c>
      <c r="D1667">
        <v>17</v>
      </c>
      <c r="E1667">
        <v>11</v>
      </c>
      <c r="F1667">
        <v>0</v>
      </c>
      <c r="G1667">
        <v>36</v>
      </c>
      <c r="H1667">
        <v>36</v>
      </c>
      <c r="I1667">
        <f t="shared" si="77"/>
        <v>28</v>
      </c>
      <c r="J1667" s="2">
        <f t="shared" si="78"/>
        <v>0.77777777777777779</v>
      </c>
      <c r="K1667">
        <v>229.2</v>
      </c>
      <c r="L1667" s="1">
        <f t="shared" ref="L1667:L1730" si="79">K1667/H1667</f>
        <v>6.3666666666666663</v>
      </c>
      <c r="M1667">
        <v>4.82002924106766</v>
      </c>
      <c r="N1667">
        <v>3.3701017457871401</v>
      </c>
      <c r="O1667">
        <v>0.90130628085005005</v>
      </c>
      <c r="P1667">
        <v>0.29557291666666602</v>
      </c>
      <c r="Q1667">
        <v>0.72215026000000004</v>
      </c>
      <c r="U1667">
        <v>4.3889697154437197</v>
      </c>
      <c r="V1667">
        <v>4.2904256545543697</v>
      </c>
      <c r="X1667">
        <v>2.4179055690765301</v>
      </c>
    </row>
    <row r="1668" spans="1:24" x14ac:dyDescent="0.45">
      <c r="A1668">
        <v>1987</v>
      </c>
      <c r="B1668" t="s">
        <v>489</v>
      </c>
      <c r="C1668" t="s">
        <v>27</v>
      </c>
      <c r="D1668">
        <v>13</v>
      </c>
      <c r="E1668">
        <v>8</v>
      </c>
      <c r="F1668">
        <v>0</v>
      </c>
      <c r="G1668">
        <v>33</v>
      </c>
      <c r="H1668">
        <v>33</v>
      </c>
      <c r="I1668">
        <f t="shared" ref="I1668:I1731" si="80">SUM(D1668:E1668)</f>
        <v>21</v>
      </c>
      <c r="J1668" s="2">
        <f t="shared" ref="J1668:J1731" si="81">I1668/H1668</f>
        <v>0.63636363636363635</v>
      </c>
      <c r="K1668">
        <v>225</v>
      </c>
      <c r="L1668" s="1">
        <f t="shared" si="79"/>
        <v>6.8181818181818183</v>
      </c>
      <c r="M1668">
        <v>4.2399999281141501</v>
      </c>
      <c r="N1668">
        <v>1.63999997219509</v>
      </c>
      <c r="O1668">
        <v>0.51999999118381002</v>
      </c>
      <c r="P1668">
        <v>0.256410256410256</v>
      </c>
      <c r="Q1668">
        <v>0.70876289000000003</v>
      </c>
      <c r="U1668">
        <v>2.9199999504937</v>
      </c>
      <c r="V1668">
        <v>3.3198659969094302</v>
      </c>
      <c r="X1668">
        <v>4.9729872941970799</v>
      </c>
    </row>
    <row r="1669" spans="1:24" x14ac:dyDescent="0.45">
      <c r="A1669">
        <v>1987</v>
      </c>
      <c r="B1669" t="s">
        <v>506</v>
      </c>
      <c r="C1669" t="s">
        <v>62</v>
      </c>
      <c r="D1669">
        <v>16</v>
      </c>
      <c r="E1669">
        <v>10</v>
      </c>
      <c r="F1669">
        <v>0</v>
      </c>
      <c r="G1669">
        <v>29</v>
      </c>
      <c r="H1669">
        <v>29</v>
      </c>
      <c r="I1669">
        <f t="shared" si="80"/>
        <v>26</v>
      </c>
      <c r="J1669" s="2">
        <f t="shared" si="81"/>
        <v>0.89655172413793105</v>
      </c>
      <c r="K1669">
        <v>179.2</v>
      </c>
      <c r="L1669" s="1">
        <f t="shared" si="79"/>
        <v>6.1793103448275861</v>
      </c>
      <c r="M1669">
        <v>5.20964734787957</v>
      </c>
      <c r="N1669">
        <v>2.9554730146624499</v>
      </c>
      <c r="O1669">
        <v>1.10204078512837</v>
      </c>
      <c r="P1669">
        <v>0.28395061728394999</v>
      </c>
      <c r="Q1669">
        <v>0.75163398999999997</v>
      </c>
      <c r="U1669">
        <v>3.9072355109096799</v>
      </c>
      <c r="V1669">
        <v>4.3403648291355896</v>
      </c>
      <c r="X1669">
        <v>2.44963526725769</v>
      </c>
    </row>
    <row r="1670" spans="1:24" x14ac:dyDescent="0.45">
      <c r="A1670">
        <v>1987</v>
      </c>
      <c r="B1670" t="s">
        <v>521</v>
      </c>
      <c r="C1670" t="s">
        <v>67</v>
      </c>
      <c r="D1670">
        <v>11</v>
      </c>
      <c r="E1670">
        <v>14</v>
      </c>
      <c r="F1670">
        <v>0</v>
      </c>
      <c r="G1670">
        <v>35</v>
      </c>
      <c r="H1670">
        <v>35</v>
      </c>
      <c r="I1670">
        <f t="shared" si="80"/>
        <v>25</v>
      </c>
      <c r="J1670" s="2">
        <f t="shared" si="81"/>
        <v>0.7142857142857143</v>
      </c>
      <c r="K1670">
        <v>204.2</v>
      </c>
      <c r="L1670" s="1">
        <f t="shared" si="79"/>
        <v>5.8342857142857136</v>
      </c>
      <c r="M1670">
        <v>4.0895761407037101</v>
      </c>
      <c r="N1670">
        <v>3.2100974007674301</v>
      </c>
      <c r="O1670">
        <v>0.74755692894584003</v>
      </c>
      <c r="P1670">
        <v>0.31330472103004198</v>
      </c>
      <c r="Q1670">
        <v>0.67200557000000005</v>
      </c>
      <c r="U1670">
        <v>4.3534197626845996</v>
      </c>
      <c r="V1670">
        <v>4.1413352955390597</v>
      </c>
      <c r="X1670">
        <v>2.49317002296447</v>
      </c>
    </row>
    <row r="1671" spans="1:24" x14ac:dyDescent="0.45">
      <c r="A1671">
        <v>1987</v>
      </c>
      <c r="B1671" t="s">
        <v>455</v>
      </c>
      <c r="C1671" t="s">
        <v>49</v>
      </c>
      <c r="D1671">
        <v>8</v>
      </c>
      <c r="E1671">
        <v>16</v>
      </c>
      <c r="F1671">
        <v>0</v>
      </c>
      <c r="G1671">
        <v>34</v>
      </c>
      <c r="H1671">
        <v>34</v>
      </c>
      <c r="I1671">
        <f t="shared" si="80"/>
        <v>24</v>
      </c>
      <c r="J1671" s="2">
        <f t="shared" si="81"/>
        <v>0.70588235294117652</v>
      </c>
      <c r="K1671">
        <v>211.2</v>
      </c>
      <c r="L1671" s="1">
        <f t="shared" si="79"/>
        <v>6.2117647058823522</v>
      </c>
      <c r="M1671">
        <v>11.4803146847626</v>
      </c>
      <c r="N1671">
        <v>3.69921250953464</v>
      </c>
      <c r="O1671">
        <v>0.59527557624695304</v>
      </c>
      <c r="P1671">
        <v>0.28112449799196698</v>
      </c>
      <c r="Q1671">
        <v>0.75421473000000006</v>
      </c>
      <c r="U1671">
        <v>2.7637794611465698</v>
      </c>
      <c r="V1671">
        <v>2.4694023221311698</v>
      </c>
      <c r="X1671">
        <v>6.4027462005615199</v>
      </c>
    </row>
    <row r="1672" spans="1:24" x14ac:dyDescent="0.45">
      <c r="A1672">
        <v>1987</v>
      </c>
      <c r="B1672" t="s">
        <v>348</v>
      </c>
      <c r="C1672" t="s">
        <v>75</v>
      </c>
      <c r="D1672">
        <v>18</v>
      </c>
      <c r="E1672">
        <v>10</v>
      </c>
      <c r="F1672">
        <v>0</v>
      </c>
      <c r="G1672">
        <v>33</v>
      </c>
      <c r="H1672">
        <v>33</v>
      </c>
      <c r="I1672">
        <f t="shared" si="80"/>
        <v>28</v>
      </c>
      <c r="J1672" s="2">
        <f t="shared" si="81"/>
        <v>0.84848484848484851</v>
      </c>
      <c r="K1672">
        <v>257</v>
      </c>
      <c r="L1672" s="1">
        <f t="shared" si="79"/>
        <v>7.7878787878787881</v>
      </c>
      <c r="M1672">
        <v>5.7081712062256802</v>
      </c>
      <c r="N1672">
        <v>1.85603112840466</v>
      </c>
      <c r="O1672">
        <v>0.94552529182879297</v>
      </c>
      <c r="P1672">
        <v>0.274092615769712</v>
      </c>
      <c r="Q1672">
        <v>0.77095807999999999</v>
      </c>
      <c r="U1672">
        <v>3.3618677042801499</v>
      </c>
      <c r="V1672">
        <v>3.65696933352993</v>
      </c>
      <c r="X1672">
        <v>5.15985012054443</v>
      </c>
    </row>
    <row r="1673" spans="1:24" x14ac:dyDescent="0.45">
      <c r="A1673">
        <v>1987</v>
      </c>
      <c r="B1673" t="s">
        <v>470</v>
      </c>
      <c r="C1673" t="s">
        <v>49</v>
      </c>
      <c r="D1673">
        <v>16</v>
      </c>
      <c r="E1673">
        <v>13</v>
      </c>
      <c r="F1673">
        <v>0</v>
      </c>
      <c r="G1673">
        <v>36</v>
      </c>
      <c r="H1673">
        <v>36</v>
      </c>
      <c r="I1673">
        <f t="shared" si="80"/>
        <v>29</v>
      </c>
      <c r="J1673" s="2">
        <f t="shared" si="81"/>
        <v>0.80555555555555558</v>
      </c>
      <c r="K1673">
        <v>247.2</v>
      </c>
      <c r="L1673" s="1">
        <f t="shared" si="79"/>
        <v>6.8666666666666663</v>
      </c>
      <c r="M1673">
        <v>8.4670253981203807</v>
      </c>
      <c r="N1673">
        <v>2.8707940191051899</v>
      </c>
      <c r="O1673">
        <v>0.76312246077479795</v>
      </c>
      <c r="P1673">
        <v>0.264487369985141</v>
      </c>
      <c r="Q1673">
        <v>0.74425969999999997</v>
      </c>
      <c r="U1673">
        <v>3.2341856670931901</v>
      </c>
      <c r="V1673">
        <v>3.0970874743791899</v>
      </c>
      <c r="X1673">
        <v>5.4112873077392498</v>
      </c>
    </row>
    <row r="1674" spans="1:24" x14ac:dyDescent="0.45">
      <c r="A1674">
        <v>1987</v>
      </c>
      <c r="B1674" t="s">
        <v>509</v>
      </c>
      <c r="C1674" t="s">
        <v>73</v>
      </c>
      <c r="D1674">
        <v>8</v>
      </c>
      <c r="E1674">
        <v>16</v>
      </c>
      <c r="F1674">
        <v>0</v>
      </c>
      <c r="G1674">
        <v>34</v>
      </c>
      <c r="H1674">
        <v>34</v>
      </c>
      <c r="I1674">
        <f t="shared" si="80"/>
        <v>24</v>
      </c>
      <c r="J1674" s="2">
        <f t="shared" si="81"/>
        <v>0.70588235294117652</v>
      </c>
      <c r="K1674">
        <v>206.1</v>
      </c>
      <c r="L1674" s="1">
        <f t="shared" si="79"/>
        <v>6.0617647058823527</v>
      </c>
      <c r="M1674">
        <v>5.1033926944613697</v>
      </c>
      <c r="N1674">
        <v>3.7075929831557</v>
      </c>
      <c r="O1674">
        <v>1.13408726543586</v>
      </c>
      <c r="P1674">
        <v>0.24923076923076901</v>
      </c>
      <c r="Q1674">
        <v>0.74511400999999999</v>
      </c>
      <c r="U1674">
        <v>3.8384492060905999</v>
      </c>
      <c r="V1674">
        <v>4.7417364509227298</v>
      </c>
      <c r="X1674">
        <v>1.3255368471145601</v>
      </c>
    </row>
    <row r="1675" spans="1:24" x14ac:dyDescent="0.45">
      <c r="A1675">
        <v>1987</v>
      </c>
      <c r="B1675" t="s">
        <v>457</v>
      </c>
      <c r="C1675" t="s">
        <v>128</v>
      </c>
      <c r="D1675">
        <v>15</v>
      </c>
      <c r="E1675">
        <v>10</v>
      </c>
      <c r="F1675">
        <v>0</v>
      </c>
      <c r="G1675">
        <v>36</v>
      </c>
      <c r="H1675">
        <v>36</v>
      </c>
      <c r="I1675">
        <f t="shared" si="80"/>
        <v>25</v>
      </c>
      <c r="J1675" s="2">
        <f t="shared" si="81"/>
        <v>0.69444444444444442</v>
      </c>
      <c r="K1675">
        <v>242</v>
      </c>
      <c r="L1675" s="1">
        <f t="shared" si="79"/>
        <v>6.7222222222222223</v>
      </c>
      <c r="M1675">
        <v>4.8347107438016499</v>
      </c>
      <c r="N1675">
        <v>3.3842975206611499</v>
      </c>
      <c r="O1675">
        <v>0.70661157024793297</v>
      </c>
      <c r="P1675">
        <v>0.28607594936708802</v>
      </c>
      <c r="Q1675">
        <v>0.67111958999999999</v>
      </c>
      <c r="U1675">
        <v>4.0537190082644603</v>
      </c>
      <c r="V1675">
        <v>4.0073407519947404</v>
      </c>
      <c r="X1675">
        <v>3.6684076786041202</v>
      </c>
    </row>
    <row r="1676" spans="1:24" x14ac:dyDescent="0.45">
      <c r="A1676">
        <v>1987</v>
      </c>
      <c r="B1676" t="s">
        <v>425</v>
      </c>
      <c r="C1676" t="s">
        <v>105</v>
      </c>
      <c r="D1676">
        <v>20</v>
      </c>
      <c r="E1676">
        <v>13</v>
      </c>
      <c r="F1676">
        <v>0</v>
      </c>
      <c r="G1676">
        <v>37</v>
      </c>
      <c r="H1676">
        <v>37</v>
      </c>
      <c r="I1676">
        <f t="shared" si="80"/>
        <v>33</v>
      </c>
      <c r="J1676" s="2">
        <f t="shared" si="81"/>
        <v>0.89189189189189189</v>
      </c>
      <c r="K1676">
        <v>261.10000000000002</v>
      </c>
      <c r="L1676" s="1">
        <f t="shared" si="79"/>
        <v>7.0567567567567577</v>
      </c>
      <c r="M1676">
        <v>7.0599487047799201</v>
      </c>
      <c r="N1676">
        <v>3.6160712878140999</v>
      </c>
      <c r="O1676">
        <v>0.82653058007179603</v>
      </c>
      <c r="P1676">
        <v>0.26212319790301403</v>
      </c>
      <c r="Q1676">
        <v>0.71001990999999998</v>
      </c>
      <c r="U1676">
        <v>3.6849488361534202</v>
      </c>
      <c r="V1676">
        <v>3.7702117745055101</v>
      </c>
      <c r="X1676">
        <v>4.8236927986145002</v>
      </c>
    </row>
    <row r="1677" spans="1:24" x14ac:dyDescent="0.45">
      <c r="A1677">
        <v>1987</v>
      </c>
      <c r="B1677" t="s">
        <v>471</v>
      </c>
      <c r="C1677" t="s">
        <v>44</v>
      </c>
      <c r="D1677">
        <v>13</v>
      </c>
      <c r="E1677">
        <v>9</v>
      </c>
      <c r="F1677">
        <v>0</v>
      </c>
      <c r="G1677">
        <v>31</v>
      </c>
      <c r="H1677">
        <v>31</v>
      </c>
      <c r="I1677">
        <f t="shared" si="80"/>
        <v>22</v>
      </c>
      <c r="J1677" s="2">
        <f t="shared" si="81"/>
        <v>0.70967741935483875</v>
      </c>
      <c r="K1677">
        <v>178.2</v>
      </c>
      <c r="L1677" s="1">
        <f t="shared" si="79"/>
        <v>5.7483870967741932</v>
      </c>
      <c r="M1677">
        <v>5.5410446183775504</v>
      </c>
      <c r="N1677">
        <v>4.1809700302303296</v>
      </c>
      <c r="O1677">
        <v>0.80597012630946196</v>
      </c>
      <c r="P1677">
        <v>0.26055045871559601</v>
      </c>
      <c r="Q1677">
        <v>0.69592198999999999</v>
      </c>
      <c r="U1677">
        <v>4.1809700302303296</v>
      </c>
      <c r="V1677">
        <v>4.3150069252688903</v>
      </c>
      <c r="X1677">
        <v>2.4179413318634002</v>
      </c>
    </row>
    <row r="1678" spans="1:24" x14ac:dyDescent="0.45">
      <c r="A1678">
        <v>1987</v>
      </c>
      <c r="B1678" t="s">
        <v>426</v>
      </c>
      <c r="C1678" t="s">
        <v>29</v>
      </c>
      <c r="D1678">
        <v>18</v>
      </c>
      <c r="E1678">
        <v>10</v>
      </c>
      <c r="F1678">
        <v>0</v>
      </c>
      <c r="G1678">
        <v>34</v>
      </c>
      <c r="H1678">
        <v>34</v>
      </c>
      <c r="I1678">
        <f t="shared" si="80"/>
        <v>28</v>
      </c>
      <c r="J1678" s="2">
        <f t="shared" si="81"/>
        <v>0.82352941176470584</v>
      </c>
      <c r="K1678">
        <v>237.1</v>
      </c>
      <c r="L1678" s="1">
        <f t="shared" si="79"/>
        <v>6.973529411764706</v>
      </c>
      <c r="M1678">
        <v>6.5983143239261599</v>
      </c>
      <c r="N1678">
        <v>4.01966274905846</v>
      </c>
      <c r="O1678">
        <v>0.91011232054153901</v>
      </c>
      <c r="P1678">
        <v>0.28267045454545398</v>
      </c>
      <c r="Q1678">
        <v>0.75818302999999998</v>
      </c>
      <c r="U1678">
        <v>3.6783706288553799</v>
      </c>
      <c r="V1678">
        <v>4.1097411074793104</v>
      </c>
      <c r="X1678">
        <v>3.4139332771301198</v>
      </c>
    </row>
    <row r="1679" spans="1:24" x14ac:dyDescent="0.45">
      <c r="A1679">
        <v>1987</v>
      </c>
      <c r="B1679" t="s">
        <v>522</v>
      </c>
      <c r="C1679" t="s">
        <v>371</v>
      </c>
      <c r="D1679">
        <v>10</v>
      </c>
      <c r="E1679">
        <v>11</v>
      </c>
      <c r="F1679">
        <v>0</v>
      </c>
      <c r="G1679">
        <v>34</v>
      </c>
      <c r="H1679">
        <v>34</v>
      </c>
      <c r="I1679">
        <f t="shared" si="80"/>
        <v>21</v>
      </c>
      <c r="J1679" s="2">
        <f t="shared" si="81"/>
        <v>0.61764705882352944</v>
      </c>
      <c r="K1679">
        <v>187.1</v>
      </c>
      <c r="L1679" s="1">
        <f t="shared" si="79"/>
        <v>5.5029411764705882</v>
      </c>
      <c r="M1679">
        <v>4.5640566916655496</v>
      </c>
      <c r="N1679">
        <v>1.9697507827188101</v>
      </c>
      <c r="O1679">
        <v>1.77757997464869</v>
      </c>
      <c r="P1679">
        <v>0.26421404682274202</v>
      </c>
      <c r="Q1679">
        <v>0.75836820000000005</v>
      </c>
      <c r="U1679">
        <v>4.6601420957006203</v>
      </c>
      <c r="V1679">
        <v>5.1930410464784904</v>
      </c>
      <c r="X1679">
        <v>1.0585087537765501</v>
      </c>
    </row>
    <row r="1680" spans="1:24" x14ac:dyDescent="0.45">
      <c r="A1680">
        <v>1987</v>
      </c>
      <c r="B1680" t="s">
        <v>428</v>
      </c>
      <c r="C1680" t="s">
        <v>79</v>
      </c>
      <c r="D1680">
        <v>15</v>
      </c>
      <c r="E1680">
        <v>10</v>
      </c>
      <c r="F1680">
        <v>0</v>
      </c>
      <c r="G1680">
        <v>34</v>
      </c>
      <c r="H1680">
        <v>34</v>
      </c>
      <c r="I1680">
        <f t="shared" si="80"/>
        <v>25</v>
      </c>
      <c r="J1680" s="2">
        <f t="shared" si="81"/>
        <v>0.73529411764705888</v>
      </c>
      <c r="K1680">
        <v>218.2</v>
      </c>
      <c r="L1680" s="1">
        <f t="shared" si="79"/>
        <v>6.4176470588235288</v>
      </c>
      <c r="M1680">
        <v>6.0091466210131097</v>
      </c>
      <c r="N1680">
        <v>2.30487815600502</v>
      </c>
      <c r="O1680">
        <v>1.1112805395024199</v>
      </c>
      <c r="P1680">
        <v>0.27391304347826001</v>
      </c>
      <c r="Q1680">
        <v>0.71488293999999997</v>
      </c>
      <c r="U1680">
        <v>3.91006115750853</v>
      </c>
      <c r="V1680">
        <v>3.9776844841890702</v>
      </c>
      <c r="X1680">
        <v>4.0987124443054199</v>
      </c>
    </row>
    <row r="1681" spans="1:24" x14ac:dyDescent="0.45">
      <c r="A1681">
        <v>1987</v>
      </c>
      <c r="B1681" t="s">
        <v>458</v>
      </c>
      <c r="C1681" t="s">
        <v>79</v>
      </c>
      <c r="D1681">
        <v>17</v>
      </c>
      <c r="E1681">
        <v>10</v>
      </c>
      <c r="F1681">
        <v>0</v>
      </c>
      <c r="G1681">
        <v>35</v>
      </c>
      <c r="H1681">
        <v>35</v>
      </c>
      <c r="I1681">
        <f t="shared" si="80"/>
        <v>27</v>
      </c>
      <c r="J1681" s="2">
        <f t="shared" si="81"/>
        <v>0.77142857142857146</v>
      </c>
      <c r="K1681">
        <v>244.2</v>
      </c>
      <c r="L1681" s="1">
        <f t="shared" si="79"/>
        <v>6.9771428571428569</v>
      </c>
      <c r="M1681">
        <v>5.2602182023557402</v>
      </c>
      <c r="N1681">
        <v>3.4577658113387399</v>
      </c>
      <c r="O1681">
        <v>1.1035422802144901</v>
      </c>
      <c r="P1681">
        <v>0.28462515883100298</v>
      </c>
      <c r="Q1681">
        <v>0.73786408000000003</v>
      </c>
      <c r="U1681">
        <v>4.0463216941197997</v>
      </c>
      <c r="V1681">
        <v>4.4854185996486002</v>
      </c>
      <c r="X1681">
        <v>3.2413947582244802</v>
      </c>
    </row>
    <row r="1682" spans="1:24" x14ac:dyDescent="0.45">
      <c r="A1682">
        <v>1987</v>
      </c>
      <c r="B1682" t="s">
        <v>387</v>
      </c>
      <c r="C1682" t="s">
        <v>33</v>
      </c>
      <c r="D1682">
        <v>14</v>
      </c>
      <c r="E1682">
        <v>14</v>
      </c>
      <c r="F1682">
        <v>0</v>
      </c>
      <c r="G1682">
        <v>34</v>
      </c>
      <c r="H1682">
        <v>34</v>
      </c>
      <c r="I1682">
        <f t="shared" si="80"/>
        <v>28</v>
      </c>
      <c r="J1682" s="2">
        <f t="shared" si="81"/>
        <v>0.82352941176470584</v>
      </c>
      <c r="K1682">
        <v>251</v>
      </c>
      <c r="L1682" s="1">
        <f t="shared" si="79"/>
        <v>7.382352941176471</v>
      </c>
      <c r="M1682">
        <v>6.81274941814464</v>
      </c>
      <c r="N1682">
        <v>4.4462154097365003</v>
      </c>
      <c r="O1682">
        <v>0.89641439712429505</v>
      </c>
      <c r="P1682">
        <v>0.296248382923674</v>
      </c>
      <c r="Q1682">
        <v>0.75504322999999995</v>
      </c>
      <c r="U1682">
        <v>3.98007992323187</v>
      </c>
      <c r="V1682">
        <v>4.1817341674261801</v>
      </c>
      <c r="X1682">
        <v>2.3217077255249001</v>
      </c>
    </row>
    <row r="1683" spans="1:24" x14ac:dyDescent="0.45">
      <c r="A1683">
        <v>1987</v>
      </c>
      <c r="B1683" t="s">
        <v>429</v>
      </c>
      <c r="C1683" t="s">
        <v>115</v>
      </c>
      <c r="D1683">
        <v>17</v>
      </c>
      <c r="E1683">
        <v>10</v>
      </c>
      <c r="F1683">
        <v>0</v>
      </c>
      <c r="G1683">
        <v>36</v>
      </c>
      <c r="H1683">
        <v>36</v>
      </c>
      <c r="I1683">
        <f t="shared" si="80"/>
        <v>27</v>
      </c>
      <c r="J1683" s="2">
        <f t="shared" si="81"/>
        <v>0.75</v>
      </c>
      <c r="K1683">
        <v>251.2</v>
      </c>
      <c r="L1683" s="1">
        <f t="shared" si="79"/>
        <v>6.9777777777777779</v>
      </c>
      <c r="M1683">
        <v>7.0450333973474901</v>
      </c>
      <c r="N1683">
        <v>2.3602649960656499</v>
      </c>
      <c r="O1683">
        <v>1.0370861346349101</v>
      </c>
      <c r="P1683">
        <v>0.27198917456021598</v>
      </c>
      <c r="Q1683">
        <v>0.80719204</v>
      </c>
      <c r="U1683">
        <v>2.8966888588078499</v>
      </c>
      <c r="V1683">
        <v>3.66170562441404</v>
      </c>
      <c r="X1683">
        <v>5.4273939132690403</v>
      </c>
    </row>
    <row r="1684" spans="1:24" x14ac:dyDescent="0.45">
      <c r="A1684">
        <v>1987</v>
      </c>
      <c r="B1684" t="s">
        <v>446</v>
      </c>
      <c r="C1684" t="s">
        <v>54</v>
      </c>
      <c r="D1684">
        <v>12</v>
      </c>
      <c r="E1684">
        <v>10</v>
      </c>
      <c r="F1684">
        <v>0</v>
      </c>
      <c r="G1684">
        <v>33</v>
      </c>
      <c r="H1684">
        <v>33</v>
      </c>
      <c r="I1684">
        <f t="shared" si="80"/>
        <v>22</v>
      </c>
      <c r="J1684" s="2">
        <f t="shared" si="81"/>
        <v>0.66666666666666663</v>
      </c>
      <c r="K1684">
        <v>224.1</v>
      </c>
      <c r="L1684" s="1">
        <f t="shared" si="79"/>
        <v>6.790909090909091</v>
      </c>
      <c r="M1684">
        <v>4.0520063110175899</v>
      </c>
      <c r="N1684">
        <v>2.0861814670585601</v>
      </c>
      <c r="O1684">
        <v>1.2035662309953199</v>
      </c>
      <c r="P1684">
        <v>0.26522327469553397</v>
      </c>
      <c r="Q1684">
        <v>0.72314049999999996</v>
      </c>
      <c r="U1684">
        <v>4.1723629341171202</v>
      </c>
      <c r="V1684">
        <v>4.4846473957063102</v>
      </c>
      <c r="X1684">
        <v>2.5722274780273402</v>
      </c>
    </row>
    <row r="1685" spans="1:24" x14ac:dyDescent="0.45">
      <c r="A1685">
        <v>1987</v>
      </c>
      <c r="B1685" t="s">
        <v>459</v>
      </c>
      <c r="C1685" t="s">
        <v>33</v>
      </c>
      <c r="D1685">
        <v>15</v>
      </c>
      <c r="E1685">
        <v>9</v>
      </c>
      <c r="F1685">
        <v>0</v>
      </c>
      <c r="G1685">
        <v>35</v>
      </c>
      <c r="H1685">
        <v>35</v>
      </c>
      <c r="I1685">
        <f t="shared" si="80"/>
        <v>24</v>
      </c>
      <c r="J1685" s="2">
        <f t="shared" si="81"/>
        <v>0.68571428571428572</v>
      </c>
      <c r="K1685">
        <v>251.2</v>
      </c>
      <c r="L1685" s="1">
        <f t="shared" si="79"/>
        <v>7.177142857142857</v>
      </c>
      <c r="M1685">
        <v>7.00927138151921</v>
      </c>
      <c r="N1685">
        <v>3.0754966265849601</v>
      </c>
      <c r="O1685">
        <v>0.75099336230562996</v>
      </c>
      <c r="P1685">
        <v>0.25416666666666599</v>
      </c>
      <c r="Q1685">
        <v>0.75585789999999997</v>
      </c>
      <c r="U1685">
        <v>3.2185429813098398</v>
      </c>
      <c r="V1685">
        <v>3.47097710350491</v>
      </c>
      <c r="X1685">
        <v>4.4526047706604004</v>
      </c>
    </row>
    <row r="1686" spans="1:24" x14ac:dyDescent="0.45">
      <c r="A1686">
        <v>1987</v>
      </c>
      <c r="B1686" t="s">
        <v>472</v>
      </c>
      <c r="C1686" t="s">
        <v>73</v>
      </c>
      <c r="D1686">
        <v>10</v>
      </c>
      <c r="E1686">
        <v>13</v>
      </c>
      <c r="F1686">
        <v>0</v>
      </c>
      <c r="G1686">
        <v>34</v>
      </c>
      <c r="H1686">
        <v>34</v>
      </c>
      <c r="I1686">
        <f t="shared" si="80"/>
        <v>23</v>
      </c>
      <c r="J1686" s="2">
        <f t="shared" si="81"/>
        <v>0.67647058823529416</v>
      </c>
      <c r="K1686">
        <v>202.2</v>
      </c>
      <c r="L1686" s="1">
        <f t="shared" si="79"/>
        <v>5.9470588235294111</v>
      </c>
      <c r="M1686">
        <v>5.9506572973695704</v>
      </c>
      <c r="N1686">
        <v>2.7976970875692699</v>
      </c>
      <c r="O1686">
        <v>1.59868405003958</v>
      </c>
      <c r="P1686">
        <v>0.25901639344262201</v>
      </c>
      <c r="Q1686">
        <v>0.70610687000000005</v>
      </c>
      <c r="U1686">
        <v>4.75164425983988</v>
      </c>
      <c r="V1686">
        <v>4.8347927079636799</v>
      </c>
      <c r="X1686">
        <v>1.1048953533172601</v>
      </c>
    </row>
    <row r="1687" spans="1:24" x14ac:dyDescent="0.45">
      <c r="A1687">
        <v>1987</v>
      </c>
      <c r="B1687" t="s">
        <v>491</v>
      </c>
      <c r="C1687" t="s">
        <v>371</v>
      </c>
      <c r="D1687">
        <v>16</v>
      </c>
      <c r="E1687">
        <v>14</v>
      </c>
      <c r="F1687">
        <v>0</v>
      </c>
      <c r="G1687">
        <v>36</v>
      </c>
      <c r="H1687">
        <v>36</v>
      </c>
      <c r="I1687">
        <f t="shared" si="80"/>
        <v>30</v>
      </c>
      <c r="J1687" s="2">
        <f t="shared" si="81"/>
        <v>0.83333333333333337</v>
      </c>
      <c r="K1687">
        <v>247</v>
      </c>
      <c r="L1687" s="1">
        <f t="shared" si="79"/>
        <v>6.8611111111111107</v>
      </c>
      <c r="M1687">
        <v>6.9959518491892796</v>
      </c>
      <c r="N1687">
        <v>3.0607289340203101</v>
      </c>
      <c r="O1687">
        <v>1.2388664732939301</v>
      </c>
      <c r="P1687">
        <v>0.29027962716378097</v>
      </c>
      <c r="Q1687">
        <v>0.72503419999999996</v>
      </c>
      <c r="U1687">
        <v>4.0080974135980201</v>
      </c>
      <c r="V1687">
        <v>4.1746209208619698</v>
      </c>
      <c r="X1687">
        <v>4.0148005485534597</v>
      </c>
    </row>
    <row r="1688" spans="1:24" x14ac:dyDescent="0.45">
      <c r="A1688">
        <v>1987</v>
      </c>
      <c r="B1688" t="s">
        <v>523</v>
      </c>
      <c r="C1688" t="s">
        <v>105</v>
      </c>
      <c r="D1688">
        <v>13</v>
      </c>
      <c r="E1688">
        <v>7</v>
      </c>
      <c r="F1688">
        <v>0</v>
      </c>
      <c r="G1688">
        <v>31</v>
      </c>
      <c r="H1688">
        <v>31</v>
      </c>
      <c r="I1688">
        <f t="shared" si="80"/>
        <v>20</v>
      </c>
      <c r="J1688" s="2">
        <f t="shared" si="81"/>
        <v>0.64516129032258063</v>
      </c>
      <c r="K1688">
        <v>203</v>
      </c>
      <c r="L1688" s="1">
        <f t="shared" si="79"/>
        <v>6.5483870967741939</v>
      </c>
      <c r="M1688">
        <v>5.49753735904316</v>
      </c>
      <c r="N1688">
        <v>1.95073906288628</v>
      </c>
      <c r="O1688">
        <v>1.6847291906745101</v>
      </c>
      <c r="P1688">
        <v>0.252019386106623</v>
      </c>
      <c r="Q1688">
        <v>0.74014908999999995</v>
      </c>
      <c r="U1688">
        <v>4.0788180405804102</v>
      </c>
      <c r="V1688">
        <v>4.7773811998154203</v>
      </c>
      <c r="X1688">
        <v>1.4780862331390301</v>
      </c>
    </row>
    <row r="1689" spans="1:24" x14ac:dyDescent="0.45">
      <c r="A1689">
        <v>1986</v>
      </c>
      <c r="B1689" t="s">
        <v>404</v>
      </c>
      <c r="C1689" t="s">
        <v>121</v>
      </c>
      <c r="D1689">
        <v>11</v>
      </c>
      <c r="E1689">
        <v>17</v>
      </c>
      <c r="F1689">
        <v>0</v>
      </c>
      <c r="G1689">
        <v>33</v>
      </c>
      <c r="H1689">
        <v>33</v>
      </c>
      <c r="I1689">
        <f t="shared" si="80"/>
        <v>28</v>
      </c>
      <c r="J1689" s="2">
        <f t="shared" si="81"/>
        <v>0.84848484848484851</v>
      </c>
      <c r="K1689">
        <v>205.2</v>
      </c>
      <c r="L1689" s="1">
        <f t="shared" si="79"/>
        <v>6.2181818181818178</v>
      </c>
      <c r="M1689">
        <v>4.7260942369999102</v>
      </c>
      <c r="N1689">
        <v>3.5445706777499302</v>
      </c>
      <c r="O1689">
        <v>1.0064830319536799</v>
      </c>
      <c r="P1689">
        <v>0.307359307359307</v>
      </c>
      <c r="Q1689">
        <v>0.69944598000000002</v>
      </c>
      <c r="U1689">
        <v>4.6823341051758396</v>
      </c>
      <c r="V1689">
        <v>4.4144473666927597</v>
      </c>
      <c r="X1689">
        <v>2.4821386337280198</v>
      </c>
    </row>
    <row r="1690" spans="1:24" x14ac:dyDescent="0.45">
      <c r="A1690">
        <v>1986</v>
      </c>
      <c r="B1690" t="s">
        <v>405</v>
      </c>
      <c r="C1690" t="s">
        <v>105</v>
      </c>
      <c r="D1690">
        <v>9</v>
      </c>
      <c r="E1690">
        <v>7</v>
      </c>
      <c r="F1690">
        <v>0</v>
      </c>
      <c r="G1690">
        <v>26</v>
      </c>
      <c r="H1690">
        <v>26</v>
      </c>
      <c r="I1690">
        <f t="shared" si="80"/>
        <v>16</v>
      </c>
      <c r="J1690" s="2">
        <f t="shared" si="81"/>
        <v>0.61538461538461542</v>
      </c>
      <c r="K1690">
        <v>181</v>
      </c>
      <c r="L1690" s="1">
        <f t="shared" si="79"/>
        <v>6.9615384615384617</v>
      </c>
      <c r="M1690">
        <v>7.7569067312762598</v>
      </c>
      <c r="N1690">
        <v>4.9226523486945499</v>
      </c>
      <c r="O1690">
        <v>1.14364650525226</v>
      </c>
      <c r="P1690">
        <v>0.25443786982248501</v>
      </c>
      <c r="Q1690">
        <v>0.67773788000000001</v>
      </c>
      <c r="U1690">
        <v>4.3756909766173697</v>
      </c>
      <c r="V1690">
        <v>4.4063705587426503</v>
      </c>
      <c r="X1690">
        <v>1.4464319944381701</v>
      </c>
    </row>
    <row r="1691" spans="1:24" x14ac:dyDescent="0.45">
      <c r="A1691">
        <v>1986</v>
      </c>
      <c r="B1691" t="s">
        <v>206</v>
      </c>
      <c r="C1691" t="s">
        <v>35</v>
      </c>
      <c r="D1691">
        <v>24</v>
      </c>
      <c r="E1691">
        <v>4</v>
      </c>
      <c r="F1691">
        <v>0</v>
      </c>
      <c r="G1691">
        <v>33</v>
      </c>
      <c r="H1691">
        <v>33</v>
      </c>
      <c r="I1691">
        <f t="shared" si="80"/>
        <v>28</v>
      </c>
      <c r="J1691" s="2">
        <f t="shared" si="81"/>
        <v>0.84848484848484851</v>
      </c>
      <c r="K1691">
        <v>254</v>
      </c>
      <c r="L1691" s="1">
        <f t="shared" si="79"/>
        <v>7.6969696969696972</v>
      </c>
      <c r="M1691">
        <v>8.4330703595336907</v>
      </c>
      <c r="N1691">
        <v>2.3740156054149399</v>
      </c>
      <c r="O1691">
        <v>0.74409444348826703</v>
      </c>
      <c r="P1691">
        <v>0.236881559220389</v>
      </c>
      <c r="Q1691">
        <v>0.78422484000000003</v>
      </c>
      <c r="U1691">
        <v>2.48031481162755</v>
      </c>
      <c r="V1691">
        <v>2.8103813812303802</v>
      </c>
      <c r="X1691">
        <v>7.1316728591918901</v>
      </c>
    </row>
    <row r="1692" spans="1:24" x14ac:dyDescent="0.45">
      <c r="A1692">
        <v>1986</v>
      </c>
      <c r="B1692" t="s">
        <v>474</v>
      </c>
      <c r="C1692" t="s">
        <v>27</v>
      </c>
      <c r="D1692">
        <v>11</v>
      </c>
      <c r="E1692">
        <v>10</v>
      </c>
      <c r="F1692">
        <v>0</v>
      </c>
      <c r="G1692">
        <v>34</v>
      </c>
      <c r="H1692">
        <v>34</v>
      </c>
      <c r="I1692">
        <f t="shared" si="80"/>
        <v>21</v>
      </c>
      <c r="J1692" s="2">
        <f t="shared" si="81"/>
        <v>0.61764705882352944</v>
      </c>
      <c r="K1692">
        <v>228.1</v>
      </c>
      <c r="L1692" s="1">
        <f t="shared" si="79"/>
        <v>6.7088235294117649</v>
      </c>
      <c r="M1692">
        <v>5.4788320557661701</v>
      </c>
      <c r="N1692">
        <v>1.4583941443406301</v>
      </c>
      <c r="O1692">
        <v>1.0642335647891099</v>
      </c>
      <c r="P1692">
        <v>0.30039525691699598</v>
      </c>
      <c r="Q1692">
        <v>0.70487993999999998</v>
      </c>
      <c r="U1692">
        <v>4.1386860852909901</v>
      </c>
      <c r="V1692">
        <v>3.6294054558786599</v>
      </c>
      <c r="X1692">
        <v>3.9078562259674001</v>
      </c>
    </row>
    <row r="1693" spans="1:24" x14ac:dyDescent="0.45">
      <c r="A1693">
        <v>1986</v>
      </c>
      <c r="B1693" t="s">
        <v>492</v>
      </c>
      <c r="C1693" t="s">
        <v>37</v>
      </c>
      <c r="D1693">
        <v>9</v>
      </c>
      <c r="E1693">
        <v>14</v>
      </c>
      <c r="F1693">
        <v>0</v>
      </c>
      <c r="G1693">
        <v>27</v>
      </c>
      <c r="H1693">
        <v>27</v>
      </c>
      <c r="I1693">
        <f t="shared" si="80"/>
        <v>23</v>
      </c>
      <c r="J1693" s="2">
        <f t="shared" si="81"/>
        <v>0.85185185185185186</v>
      </c>
      <c r="K1693">
        <v>164</v>
      </c>
      <c r="L1693" s="1">
        <f t="shared" si="79"/>
        <v>6.0740740740740744</v>
      </c>
      <c r="M1693">
        <v>5.0487804878048701</v>
      </c>
      <c r="N1693">
        <v>2.6341463414634099</v>
      </c>
      <c r="O1693">
        <v>0.93292682926829196</v>
      </c>
      <c r="P1693">
        <v>0.27480916030534303</v>
      </c>
      <c r="Q1693">
        <v>0.69978631999999996</v>
      </c>
      <c r="U1693">
        <v>3.5121951219512102</v>
      </c>
      <c r="V1693">
        <v>3.9112552072943698</v>
      </c>
      <c r="X1693">
        <v>2.4834668636321999</v>
      </c>
    </row>
    <row r="1694" spans="1:24" x14ac:dyDescent="0.45">
      <c r="A1694">
        <v>1986</v>
      </c>
      <c r="B1694" t="s">
        <v>478</v>
      </c>
      <c r="C1694" t="s">
        <v>115</v>
      </c>
      <c r="D1694">
        <v>17</v>
      </c>
      <c r="E1694">
        <v>14</v>
      </c>
      <c r="F1694">
        <v>0</v>
      </c>
      <c r="G1694">
        <v>36</v>
      </c>
      <c r="H1694">
        <v>36</v>
      </c>
      <c r="I1694">
        <f t="shared" si="80"/>
        <v>31</v>
      </c>
      <c r="J1694" s="2">
        <f t="shared" si="81"/>
        <v>0.86111111111111116</v>
      </c>
      <c r="K1694">
        <v>271.2</v>
      </c>
      <c r="L1694" s="1">
        <f t="shared" si="79"/>
        <v>7.5333333333333332</v>
      </c>
      <c r="M1694">
        <v>7.1226996532116997</v>
      </c>
      <c r="N1694">
        <v>1.92147246458734</v>
      </c>
      <c r="O1694">
        <v>1.65644177981667</v>
      </c>
      <c r="P1694">
        <v>0.26733921815889</v>
      </c>
      <c r="Q1694">
        <v>0.75384614999999999</v>
      </c>
      <c r="U1694">
        <v>4.0085891071563502</v>
      </c>
      <c r="V1694">
        <v>4.3317475596159403</v>
      </c>
      <c r="X1694">
        <v>2.8636486530303902</v>
      </c>
    </row>
    <row r="1695" spans="1:24" x14ac:dyDescent="0.45">
      <c r="A1695">
        <v>1986</v>
      </c>
      <c r="B1695" t="s">
        <v>447</v>
      </c>
      <c r="C1695" t="s">
        <v>95</v>
      </c>
      <c r="D1695">
        <v>14</v>
      </c>
      <c r="E1695">
        <v>12</v>
      </c>
      <c r="F1695">
        <v>0</v>
      </c>
      <c r="G1695">
        <v>33</v>
      </c>
      <c r="H1695">
        <v>33</v>
      </c>
      <c r="I1695">
        <f t="shared" si="80"/>
        <v>26</v>
      </c>
      <c r="J1695" s="2">
        <f t="shared" si="81"/>
        <v>0.78787878787878785</v>
      </c>
      <c r="K1695">
        <v>218.1</v>
      </c>
      <c r="L1695" s="1">
        <f t="shared" si="79"/>
        <v>6.6090909090909093</v>
      </c>
      <c r="M1695">
        <v>7.2137406260655599</v>
      </c>
      <c r="N1695">
        <v>3.0503817504505801</v>
      </c>
      <c r="O1695">
        <v>1.23664125018266</v>
      </c>
      <c r="P1695">
        <v>0.28571428571428498</v>
      </c>
      <c r="Q1695">
        <v>0.67704279999999994</v>
      </c>
      <c r="U1695">
        <v>4.6992367506941397</v>
      </c>
      <c r="V1695">
        <v>4.1221563744993697</v>
      </c>
      <c r="X1695">
        <v>2.91422367095947</v>
      </c>
    </row>
    <row r="1696" spans="1:24" x14ac:dyDescent="0.45">
      <c r="A1696">
        <v>1986</v>
      </c>
      <c r="B1696" t="s">
        <v>448</v>
      </c>
      <c r="C1696" t="s">
        <v>35</v>
      </c>
      <c r="D1696">
        <v>16</v>
      </c>
      <c r="E1696">
        <v>10</v>
      </c>
      <c r="F1696">
        <v>0</v>
      </c>
      <c r="G1696">
        <v>30</v>
      </c>
      <c r="H1696">
        <v>30</v>
      </c>
      <c r="I1696">
        <f t="shared" si="80"/>
        <v>26</v>
      </c>
      <c r="J1696" s="2">
        <f t="shared" si="81"/>
        <v>0.8666666666666667</v>
      </c>
      <c r="K1696">
        <v>214.1</v>
      </c>
      <c r="L1696" s="1">
        <f t="shared" si="79"/>
        <v>7.1366666666666667</v>
      </c>
      <c r="M1696">
        <v>5.4167963960400503</v>
      </c>
      <c r="N1696">
        <v>1.8895801381535</v>
      </c>
      <c r="O1696">
        <v>1.34370143157582</v>
      </c>
      <c r="P1696">
        <v>0.27737226277372201</v>
      </c>
      <c r="Q1696">
        <v>0.75825156000000005</v>
      </c>
      <c r="U1696">
        <v>3.7791602763070098</v>
      </c>
      <c r="V1696">
        <v>4.1660346661094101</v>
      </c>
      <c r="X1696">
        <v>2.42956042289733</v>
      </c>
    </row>
    <row r="1697" spans="1:24" x14ac:dyDescent="0.45">
      <c r="A1697">
        <v>1986</v>
      </c>
      <c r="B1697" t="s">
        <v>449</v>
      </c>
      <c r="C1697" t="s">
        <v>71</v>
      </c>
      <c r="D1697">
        <v>14</v>
      </c>
      <c r="E1697">
        <v>13</v>
      </c>
      <c r="F1697">
        <v>0</v>
      </c>
      <c r="G1697">
        <v>39</v>
      </c>
      <c r="H1697">
        <v>39</v>
      </c>
      <c r="I1697">
        <f t="shared" si="80"/>
        <v>27</v>
      </c>
      <c r="J1697" s="2">
        <f t="shared" si="81"/>
        <v>0.69230769230769229</v>
      </c>
      <c r="K1697">
        <v>243.1</v>
      </c>
      <c r="L1697" s="1">
        <f t="shared" si="79"/>
        <v>6.2333333333333334</v>
      </c>
      <c r="M1697">
        <v>5.4369864150162002</v>
      </c>
      <c r="N1697">
        <v>2.5890411500077102</v>
      </c>
      <c r="O1697">
        <v>0.96164385571715105</v>
      </c>
      <c r="P1697">
        <v>0.25777202072538802</v>
      </c>
      <c r="Q1697">
        <v>0.66640986000000002</v>
      </c>
      <c r="U1697">
        <v>3.8095891207256298</v>
      </c>
      <c r="V1697">
        <v>3.8271757104934099</v>
      </c>
      <c r="X1697">
        <v>3.1508870124816801</v>
      </c>
    </row>
    <row r="1698" spans="1:24" x14ac:dyDescent="0.45">
      <c r="A1698">
        <v>1986</v>
      </c>
      <c r="B1698" t="s">
        <v>340</v>
      </c>
      <c r="C1698" t="s">
        <v>88</v>
      </c>
      <c r="D1698">
        <v>16</v>
      </c>
      <c r="E1698">
        <v>12</v>
      </c>
      <c r="F1698">
        <v>0</v>
      </c>
      <c r="G1698">
        <v>34</v>
      </c>
      <c r="H1698">
        <v>34</v>
      </c>
      <c r="I1698">
        <f t="shared" si="80"/>
        <v>28</v>
      </c>
      <c r="J1698" s="2">
        <f t="shared" si="81"/>
        <v>0.82352941176470584</v>
      </c>
      <c r="K1698">
        <v>250.1</v>
      </c>
      <c r="L1698" s="1">
        <f t="shared" si="79"/>
        <v>7.3558823529411761</v>
      </c>
      <c r="M1698">
        <v>5.9680430948873999</v>
      </c>
      <c r="N1698">
        <v>3.6311587505037801</v>
      </c>
      <c r="O1698">
        <v>0.64713720306008005</v>
      </c>
      <c r="P1698">
        <v>0.27461139896372999</v>
      </c>
      <c r="Q1698">
        <v>0.73613766999999997</v>
      </c>
      <c r="U1698">
        <v>3.4513984163204201</v>
      </c>
      <c r="V1698">
        <v>3.6857916721439699</v>
      </c>
      <c r="X1698">
        <v>4.4470734596252397</v>
      </c>
    </row>
    <row r="1699" spans="1:24" x14ac:dyDescent="0.45">
      <c r="A1699">
        <v>1986</v>
      </c>
      <c r="B1699" t="s">
        <v>524</v>
      </c>
      <c r="C1699" t="s">
        <v>27</v>
      </c>
      <c r="D1699">
        <v>9</v>
      </c>
      <c r="E1699">
        <v>14</v>
      </c>
      <c r="F1699">
        <v>0</v>
      </c>
      <c r="G1699">
        <v>32</v>
      </c>
      <c r="H1699">
        <v>32</v>
      </c>
      <c r="I1699">
        <f t="shared" si="80"/>
        <v>23</v>
      </c>
      <c r="J1699" s="2">
        <f t="shared" si="81"/>
        <v>0.71875</v>
      </c>
      <c r="K1699">
        <v>176.1</v>
      </c>
      <c r="L1699" s="1">
        <f t="shared" si="79"/>
        <v>5.5031249999999998</v>
      </c>
      <c r="M1699">
        <v>6.1247640142700197</v>
      </c>
      <c r="N1699">
        <v>4.3894142102268496</v>
      </c>
      <c r="O1699">
        <v>1.27599250297292</v>
      </c>
      <c r="P1699">
        <v>0.30535714285714199</v>
      </c>
      <c r="Q1699">
        <v>0.65725805999999998</v>
      </c>
      <c r="U1699">
        <v>5.10397001189168</v>
      </c>
      <c r="V1699">
        <v>4.7332042205381502</v>
      </c>
      <c r="X1699">
        <v>0.50118989497423105</v>
      </c>
    </row>
    <row r="1700" spans="1:24" x14ac:dyDescent="0.45">
      <c r="A1700">
        <v>1986</v>
      </c>
      <c r="B1700" t="s">
        <v>494</v>
      </c>
      <c r="C1700" t="s">
        <v>44</v>
      </c>
      <c r="D1700">
        <v>14</v>
      </c>
      <c r="E1700">
        <v>14</v>
      </c>
      <c r="F1700">
        <v>0</v>
      </c>
      <c r="G1700">
        <v>34</v>
      </c>
      <c r="H1700">
        <v>34</v>
      </c>
      <c r="I1700">
        <f t="shared" si="80"/>
        <v>28</v>
      </c>
      <c r="J1700" s="2">
        <f t="shared" si="81"/>
        <v>0.82352941176470584</v>
      </c>
      <c r="K1700">
        <v>219.1</v>
      </c>
      <c r="L1700" s="1">
        <f t="shared" si="79"/>
        <v>6.4441176470588237</v>
      </c>
      <c r="M1700">
        <v>5.1702128858528598</v>
      </c>
      <c r="N1700">
        <v>2.5851064429264299</v>
      </c>
      <c r="O1700">
        <v>0.98480245444816505</v>
      </c>
      <c r="P1700">
        <v>0.25574712643678099</v>
      </c>
      <c r="Q1700">
        <v>0.71792692999999996</v>
      </c>
      <c r="U1700">
        <v>3.9392098177926602</v>
      </c>
      <c r="V1700">
        <v>3.9609809373135398</v>
      </c>
      <c r="X1700">
        <v>3.0879361629486</v>
      </c>
    </row>
    <row r="1701" spans="1:24" x14ac:dyDescent="0.45">
      <c r="A1701">
        <v>1986</v>
      </c>
      <c r="B1701" t="s">
        <v>525</v>
      </c>
      <c r="C1701" t="s">
        <v>31</v>
      </c>
      <c r="D1701">
        <v>12</v>
      </c>
      <c r="E1701">
        <v>14</v>
      </c>
      <c r="F1701">
        <v>0</v>
      </c>
      <c r="G1701">
        <v>32</v>
      </c>
      <c r="H1701">
        <v>32</v>
      </c>
      <c r="I1701">
        <f t="shared" si="80"/>
        <v>26</v>
      </c>
      <c r="J1701" s="2">
        <f t="shared" si="81"/>
        <v>0.8125</v>
      </c>
      <c r="K1701">
        <v>202.1</v>
      </c>
      <c r="L1701" s="1">
        <f t="shared" si="79"/>
        <v>6.3156249999999998</v>
      </c>
      <c r="M1701">
        <v>8.4069182184564095</v>
      </c>
      <c r="N1701">
        <v>5.6046121456376001</v>
      </c>
      <c r="O1701">
        <v>0.66721573162352399</v>
      </c>
      <c r="P1701">
        <v>0.27486437613019798</v>
      </c>
      <c r="Q1701">
        <v>0.70545455000000001</v>
      </c>
      <c r="U1701">
        <v>4.2256996336156503</v>
      </c>
      <c r="V1701">
        <v>3.7792484104197799</v>
      </c>
      <c r="X1701">
        <v>3.3791968822479199</v>
      </c>
    </row>
    <row r="1702" spans="1:24" x14ac:dyDescent="0.45">
      <c r="A1702">
        <v>1986</v>
      </c>
      <c r="B1702" t="s">
        <v>526</v>
      </c>
      <c r="C1702" t="s">
        <v>37</v>
      </c>
      <c r="D1702">
        <v>11</v>
      </c>
      <c r="E1702">
        <v>11</v>
      </c>
      <c r="F1702">
        <v>0</v>
      </c>
      <c r="G1702">
        <v>27</v>
      </c>
      <c r="H1702">
        <v>27</v>
      </c>
      <c r="I1702">
        <f t="shared" si="80"/>
        <v>22</v>
      </c>
      <c r="J1702" s="2">
        <f t="shared" si="81"/>
        <v>0.81481481481481477</v>
      </c>
      <c r="K1702">
        <v>162.1</v>
      </c>
      <c r="L1702" s="1">
        <f t="shared" si="79"/>
        <v>6.0037037037037031</v>
      </c>
      <c r="M1702">
        <v>7.3182753833018896</v>
      </c>
      <c r="N1702">
        <v>4.6016428546519403</v>
      </c>
      <c r="O1702">
        <v>1.10882960353058</v>
      </c>
      <c r="P1702">
        <v>0.24889867841409599</v>
      </c>
      <c r="Q1702">
        <v>0.72251308999999997</v>
      </c>
      <c r="U1702">
        <v>3.8809036123570602</v>
      </c>
      <c r="V1702">
        <v>4.3356930787262797</v>
      </c>
      <c r="X1702">
        <v>1.68483185768127</v>
      </c>
    </row>
    <row r="1703" spans="1:24" x14ac:dyDescent="0.45">
      <c r="A1703">
        <v>1986</v>
      </c>
      <c r="B1703" t="s">
        <v>512</v>
      </c>
      <c r="C1703" t="s">
        <v>47</v>
      </c>
      <c r="D1703">
        <v>12</v>
      </c>
      <c r="E1703">
        <v>13</v>
      </c>
      <c r="F1703">
        <v>0</v>
      </c>
      <c r="G1703">
        <v>32</v>
      </c>
      <c r="H1703">
        <v>32</v>
      </c>
      <c r="I1703">
        <f t="shared" si="80"/>
        <v>25</v>
      </c>
      <c r="J1703" s="2">
        <f t="shared" si="81"/>
        <v>0.78125</v>
      </c>
      <c r="K1703">
        <v>220</v>
      </c>
      <c r="L1703" s="1">
        <f t="shared" si="79"/>
        <v>6.875</v>
      </c>
      <c r="M1703">
        <v>4.41818181818181</v>
      </c>
      <c r="N1703">
        <v>2.4545454545454501</v>
      </c>
      <c r="O1703">
        <v>0.57272727272727197</v>
      </c>
      <c r="P1703">
        <v>0.251076040172166</v>
      </c>
      <c r="Q1703">
        <v>0.71737251999999996</v>
      </c>
      <c r="U1703">
        <v>2.9045454545454499</v>
      </c>
      <c r="V1703">
        <v>3.4619203957644298</v>
      </c>
      <c r="X1703">
        <v>3.1428360939025799</v>
      </c>
    </row>
    <row r="1704" spans="1:24" x14ac:dyDescent="0.45">
      <c r="A1704">
        <v>1986</v>
      </c>
      <c r="B1704" t="s">
        <v>410</v>
      </c>
      <c r="C1704" t="s">
        <v>58</v>
      </c>
      <c r="D1704">
        <v>15</v>
      </c>
      <c r="E1704">
        <v>6</v>
      </c>
      <c r="F1704">
        <v>0</v>
      </c>
      <c r="G1704">
        <v>34</v>
      </c>
      <c r="H1704">
        <v>34</v>
      </c>
      <c r="I1704">
        <f t="shared" si="80"/>
        <v>21</v>
      </c>
      <c r="J1704" s="2">
        <f t="shared" si="81"/>
        <v>0.61764705882352944</v>
      </c>
      <c r="K1704">
        <v>237</v>
      </c>
      <c r="L1704" s="1">
        <f t="shared" si="79"/>
        <v>6.9705882352941178</v>
      </c>
      <c r="M1704">
        <v>6.9873417721518898</v>
      </c>
      <c r="N1704">
        <v>3.0759493670886</v>
      </c>
      <c r="O1704">
        <v>0.797468354430379</v>
      </c>
      <c r="P1704">
        <v>0.26843657817109101</v>
      </c>
      <c r="Q1704">
        <v>0.78804348000000002</v>
      </c>
      <c r="U1704">
        <v>2.81012658227848</v>
      </c>
      <c r="V1704">
        <v>3.4334585622393101</v>
      </c>
      <c r="X1704">
        <v>3.4516332149505602</v>
      </c>
    </row>
    <row r="1705" spans="1:24" x14ac:dyDescent="0.45">
      <c r="A1705">
        <v>1986</v>
      </c>
      <c r="B1705" t="s">
        <v>527</v>
      </c>
      <c r="C1705" t="s">
        <v>71</v>
      </c>
      <c r="D1705">
        <v>11</v>
      </c>
      <c r="E1705">
        <v>10</v>
      </c>
      <c r="F1705">
        <v>0</v>
      </c>
      <c r="G1705">
        <v>27</v>
      </c>
      <c r="H1705">
        <v>27</v>
      </c>
      <c r="I1705">
        <f t="shared" si="80"/>
        <v>21</v>
      </c>
      <c r="J1705" s="2">
        <f t="shared" si="81"/>
        <v>0.77777777777777779</v>
      </c>
      <c r="K1705">
        <v>171.1</v>
      </c>
      <c r="L1705" s="1">
        <f t="shared" si="79"/>
        <v>6.337037037037037</v>
      </c>
      <c r="M1705">
        <v>6.0408562104594301</v>
      </c>
      <c r="N1705">
        <v>2.94163432857155</v>
      </c>
      <c r="O1705">
        <v>0.78793776658166503</v>
      </c>
      <c r="P1705">
        <v>0.303142329020332</v>
      </c>
      <c r="Q1705">
        <v>0.68807339000000001</v>
      </c>
      <c r="U1705">
        <v>4.2023347551022097</v>
      </c>
      <c r="V1705">
        <v>3.6173148319245398</v>
      </c>
      <c r="X1705">
        <v>2.6414947509765598</v>
      </c>
    </row>
    <row r="1706" spans="1:24" x14ac:dyDescent="0.45">
      <c r="A1706">
        <v>1986</v>
      </c>
      <c r="B1706" t="s">
        <v>528</v>
      </c>
      <c r="C1706" t="s">
        <v>95</v>
      </c>
      <c r="D1706">
        <v>11</v>
      </c>
      <c r="E1706">
        <v>13</v>
      </c>
      <c r="F1706">
        <v>0</v>
      </c>
      <c r="G1706">
        <v>33</v>
      </c>
      <c r="H1706">
        <v>33</v>
      </c>
      <c r="I1706">
        <f t="shared" si="80"/>
        <v>24</v>
      </c>
      <c r="J1706" s="2">
        <f t="shared" si="81"/>
        <v>0.72727272727272729</v>
      </c>
      <c r="K1706">
        <v>200.2</v>
      </c>
      <c r="L1706" s="1">
        <f t="shared" si="79"/>
        <v>6.0666666666666664</v>
      </c>
      <c r="M1706">
        <v>7.5797346035135202</v>
      </c>
      <c r="N1706">
        <v>3.63289054961299</v>
      </c>
      <c r="O1706">
        <v>1.4800665202126999</v>
      </c>
      <c r="P1706">
        <v>0.27194492254733199</v>
      </c>
      <c r="Q1706">
        <v>0.71869488999999998</v>
      </c>
      <c r="U1706">
        <v>4.5747510624756096</v>
      </c>
      <c r="V1706">
        <v>4.4504133833458503</v>
      </c>
      <c r="X1706">
        <v>1.95552742481231</v>
      </c>
    </row>
    <row r="1707" spans="1:24" x14ac:dyDescent="0.45">
      <c r="A1707">
        <v>1986</v>
      </c>
      <c r="B1707" t="s">
        <v>495</v>
      </c>
      <c r="C1707" t="s">
        <v>37</v>
      </c>
      <c r="D1707">
        <v>10</v>
      </c>
      <c r="E1707">
        <v>17</v>
      </c>
      <c r="F1707">
        <v>0</v>
      </c>
      <c r="G1707">
        <v>34</v>
      </c>
      <c r="H1707">
        <v>34</v>
      </c>
      <c r="I1707">
        <f t="shared" si="80"/>
        <v>27</v>
      </c>
      <c r="J1707" s="2">
        <f t="shared" si="81"/>
        <v>0.79411764705882348</v>
      </c>
      <c r="K1707">
        <v>197</v>
      </c>
      <c r="L1707" s="1">
        <f t="shared" si="79"/>
        <v>5.7941176470588234</v>
      </c>
      <c r="M1707">
        <v>5.0253807106598902</v>
      </c>
      <c r="N1707">
        <v>3.1522842639593902</v>
      </c>
      <c r="O1707">
        <v>1.09644670050761</v>
      </c>
      <c r="P1707">
        <v>0.30792682926829201</v>
      </c>
      <c r="Q1707">
        <v>0.65299923999999998</v>
      </c>
      <c r="U1707">
        <v>5.4822335025380697</v>
      </c>
      <c r="V1707">
        <v>4.3192346551091498</v>
      </c>
      <c r="X1707">
        <v>2.08019495010375</v>
      </c>
    </row>
    <row r="1708" spans="1:24" x14ac:dyDescent="0.45">
      <c r="A1708">
        <v>1986</v>
      </c>
      <c r="B1708" t="s">
        <v>529</v>
      </c>
      <c r="C1708" t="s">
        <v>29</v>
      </c>
      <c r="D1708">
        <v>6</v>
      </c>
      <c r="E1708">
        <v>11</v>
      </c>
      <c r="F1708">
        <v>0</v>
      </c>
      <c r="G1708">
        <v>32</v>
      </c>
      <c r="H1708">
        <v>32</v>
      </c>
      <c r="I1708">
        <f t="shared" si="80"/>
        <v>17</v>
      </c>
      <c r="J1708" s="2">
        <f t="shared" si="81"/>
        <v>0.53125</v>
      </c>
      <c r="K1708">
        <v>200</v>
      </c>
      <c r="L1708" s="1">
        <f t="shared" si="79"/>
        <v>6.25</v>
      </c>
      <c r="M1708">
        <v>6.12</v>
      </c>
      <c r="N1708">
        <v>1.9350000000000001</v>
      </c>
      <c r="O1708">
        <v>0.94499999999999995</v>
      </c>
      <c r="P1708">
        <v>0.31145038167938899</v>
      </c>
      <c r="Q1708">
        <v>0.67052979999999995</v>
      </c>
      <c r="U1708">
        <v>4.59</v>
      </c>
      <c r="V1708">
        <v>3.46601130485534</v>
      </c>
      <c r="X1708">
        <v>3.7013943195343</v>
      </c>
    </row>
    <row r="1709" spans="1:24" x14ac:dyDescent="0.45">
      <c r="A1709">
        <v>1986</v>
      </c>
      <c r="B1709" t="s">
        <v>433</v>
      </c>
      <c r="C1709" t="s">
        <v>58</v>
      </c>
      <c r="D1709">
        <v>16</v>
      </c>
      <c r="E1709">
        <v>6</v>
      </c>
      <c r="F1709">
        <v>0</v>
      </c>
      <c r="G1709">
        <v>31</v>
      </c>
      <c r="H1709">
        <v>31</v>
      </c>
      <c r="I1709">
        <f t="shared" si="80"/>
        <v>22</v>
      </c>
      <c r="J1709" s="2">
        <f t="shared" si="81"/>
        <v>0.70967741935483875</v>
      </c>
      <c r="K1709">
        <v>200.1</v>
      </c>
      <c r="L1709" s="1">
        <f t="shared" si="79"/>
        <v>6.4548387096774196</v>
      </c>
      <c r="M1709">
        <v>8.7154750947593698</v>
      </c>
      <c r="N1709">
        <v>4.0881867712530999</v>
      </c>
      <c r="O1709">
        <v>0.58402668160758697</v>
      </c>
      <c r="P1709">
        <v>0.26987060998151502</v>
      </c>
      <c r="Q1709">
        <v>0.72711718999999997</v>
      </c>
      <c r="U1709">
        <v>3.5940103483543799</v>
      </c>
      <c r="V1709">
        <v>3.0705121672182099</v>
      </c>
      <c r="X1709">
        <v>3.8528466224670401</v>
      </c>
    </row>
    <row r="1710" spans="1:24" x14ac:dyDescent="0.45">
      <c r="A1710">
        <v>1986</v>
      </c>
      <c r="B1710" t="s">
        <v>483</v>
      </c>
      <c r="C1710" t="s">
        <v>95</v>
      </c>
      <c r="D1710">
        <v>7</v>
      </c>
      <c r="E1710">
        <v>11</v>
      </c>
      <c r="F1710">
        <v>0</v>
      </c>
      <c r="G1710">
        <v>28</v>
      </c>
      <c r="H1710">
        <v>28</v>
      </c>
      <c r="I1710">
        <f t="shared" si="80"/>
        <v>18</v>
      </c>
      <c r="J1710" s="2">
        <f t="shared" si="81"/>
        <v>0.6428571428571429</v>
      </c>
      <c r="K1710">
        <v>170</v>
      </c>
      <c r="L1710" s="1">
        <f t="shared" si="79"/>
        <v>6.0714285714285712</v>
      </c>
      <c r="M1710">
        <v>5.0823533973562203</v>
      </c>
      <c r="N1710">
        <v>3.4411767794599402</v>
      </c>
      <c r="O1710">
        <v>0.79411771833691003</v>
      </c>
      <c r="P1710">
        <v>0.28749999999999998</v>
      </c>
      <c r="Q1710">
        <v>0.66515837</v>
      </c>
      <c r="U1710">
        <v>4.2882356790193104</v>
      </c>
      <c r="V1710">
        <v>3.9533643521569601</v>
      </c>
      <c r="X1710">
        <v>2.59183621406555</v>
      </c>
    </row>
    <row r="1711" spans="1:24" x14ac:dyDescent="0.45">
      <c r="A1711">
        <v>1986</v>
      </c>
      <c r="B1711" t="s">
        <v>515</v>
      </c>
      <c r="C1711" t="s">
        <v>47</v>
      </c>
      <c r="D1711">
        <v>14</v>
      </c>
      <c r="E1711">
        <v>10</v>
      </c>
      <c r="F1711">
        <v>0</v>
      </c>
      <c r="G1711">
        <v>33</v>
      </c>
      <c r="H1711">
        <v>33</v>
      </c>
      <c r="I1711">
        <f t="shared" si="80"/>
        <v>24</v>
      </c>
      <c r="J1711" s="2">
        <f t="shared" si="81"/>
        <v>0.72727272727272729</v>
      </c>
      <c r="K1711">
        <v>230</v>
      </c>
      <c r="L1711" s="1">
        <f t="shared" si="79"/>
        <v>6.9696969696969697</v>
      </c>
      <c r="M1711">
        <v>4.0695652173913004</v>
      </c>
      <c r="N1711">
        <v>2.6608695652173902</v>
      </c>
      <c r="O1711">
        <v>0.74347826086956503</v>
      </c>
      <c r="P1711">
        <v>0.25737265415549598</v>
      </c>
      <c r="Q1711">
        <v>0.74685535000000003</v>
      </c>
      <c r="U1711">
        <v>3.2478260869565201</v>
      </c>
      <c r="V1711">
        <v>3.8536200005075201</v>
      </c>
      <c r="X1711">
        <v>2.1829242706298801</v>
      </c>
    </row>
    <row r="1712" spans="1:24" x14ac:dyDescent="0.45">
      <c r="A1712">
        <v>1986</v>
      </c>
      <c r="B1712" t="s">
        <v>375</v>
      </c>
      <c r="C1712" t="s">
        <v>58</v>
      </c>
      <c r="D1712">
        <v>17</v>
      </c>
      <c r="E1712">
        <v>6</v>
      </c>
      <c r="F1712">
        <v>0</v>
      </c>
      <c r="G1712">
        <v>33</v>
      </c>
      <c r="H1712">
        <v>33</v>
      </c>
      <c r="I1712">
        <f t="shared" si="80"/>
        <v>23</v>
      </c>
      <c r="J1712" s="2">
        <f t="shared" si="81"/>
        <v>0.69696969696969702</v>
      </c>
      <c r="K1712">
        <v>250</v>
      </c>
      <c r="L1712" s="1">
        <f t="shared" si="79"/>
        <v>7.5757575757575761</v>
      </c>
      <c r="M1712">
        <v>7.2</v>
      </c>
      <c r="N1712">
        <v>2.88</v>
      </c>
      <c r="O1712">
        <v>0.61199999999999999</v>
      </c>
      <c r="P1712">
        <v>0.25034770514603599</v>
      </c>
      <c r="Q1712">
        <v>0.73483670000000001</v>
      </c>
      <c r="U1712">
        <v>2.8439999999999999</v>
      </c>
      <c r="V1712">
        <v>3.06301130485534</v>
      </c>
      <c r="X1712">
        <v>4.8434362411498997</v>
      </c>
    </row>
    <row r="1713" spans="1:24" x14ac:dyDescent="0.45">
      <c r="A1713">
        <v>1986</v>
      </c>
      <c r="B1713" t="s">
        <v>398</v>
      </c>
      <c r="C1713" t="s">
        <v>67</v>
      </c>
      <c r="D1713">
        <v>12</v>
      </c>
      <c r="E1713">
        <v>12</v>
      </c>
      <c r="F1713">
        <v>0</v>
      </c>
      <c r="G1713">
        <v>36</v>
      </c>
      <c r="H1713">
        <v>36</v>
      </c>
      <c r="I1713">
        <f t="shared" si="80"/>
        <v>24</v>
      </c>
      <c r="J1713" s="2">
        <f t="shared" si="81"/>
        <v>0.66666666666666663</v>
      </c>
      <c r="K1713">
        <v>238.2</v>
      </c>
      <c r="L1713" s="1">
        <f t="shared" si="79"/>
        <v>6.6166666666666663</v>
      </c>
      <c r="M1713">
        <v>5.7318434532667704</v>
      </c>
      <c r="N1713">
        <v>3.5069831654855901</v>
      </c>
      <c r="O1713">
        <v>1.05586589928598</v>
      </c>
      <c r="P1713">
        <v>0.28112449799196698</v>
      </c>
      <c r="Q1713">
        <v>0.74716477999999997</v>
      </c>
      <c r="U1713">
        <v>4.0726256115316497</v>
      </c>
      <c r="V1713">
        <v>4.2919609931125304</v>
      </c>
      <c r="X1713">
        <v>1.4240921735763501</v>
      </c>
    </row>
    <row r="1714" spans="1:24" x14ac:dyDescent="0.45">
      <c r="A1714">
        <v>1986</v>
      </c>
      <c r="B1714" t="s">
        <v>530</v>
      </c>
      <c r="C1714" t="s">
        <v>62</v>
      </c>
      <c r="D1714">
        <v>9</v>
      </c>
      <c r="E1714">
        <v>12</v>
      </c>
      <c r="F1714">
        <v>0</v>
      </c>
      <c r="G1714">
        <v>30</v>
      </c>
      <c r="H1714">
        <v>30</v>
      </c>
      <c r="I1714">
        <f t="shared" si="80"/>
        <v>21</v>
      </c>
      <c r="J1714" s="2">
        <f t="shared" si="81"/>
        <v>0.7</v>
      </c>
      <c r="K1714">
        <v>192.1</v>
      </c>
      <c r="L1714" s="1">
        <f t="shared" si="79"/>
        <v>6.4033333333333333</v>
      </c>
      <c r="M1714">
        <v>6.5511266897092897</v>
      </c>
      <c r="N1714">
        <v>1.77816295863537</v>
      </c>
      <c r="O1714">
        <v>1.31022533794185</v>
      </c>
      <c r="P1714">
        <v>0.28903654485049801</v>
      </c>
      <c r="Q1714">
        <v>0.72844399999999998</v>
      </c>
      <c r="U1714">
        <v>3.97746977589492</v>
      </c>
      <c r="V1714">
        <v>3.8160719910708698</v>
      </c>
      <c r="X1714">
        <v>3.0261423587799001</v>
      </c>
    </row>
    <row r="1715" spans="1:24" x14ac:dyDescent="0.45">
      <c r="A1715">
        <v>1986</v>
      </c>
      <c r="B1715" t="s">
        <v>434</v>
      </c>
      <c r="C1715" t="s">
        <v>71</v>
      </c>
      <c r="D1715">
        <v>15</v>
      </c>
      <c r="E1715">
        <v>12</v>
      </c>
      <c r="F1715">
        <v>0</v>
      </c>
      <c r="G1715">
        <v>37</v>
      </c>
      <c r="H1715">
        <v>37</v>
      </c>
      <c r="I1715">
        <f t="shared" si="80"/>
        <v>27</v>
      </c>
      <c r="J1715" s="2">
        <f t="shared" si="81"/>
        <v>0.72972972972972971</v>
      </c>
      <c r="K1715">
        <v>244.2</v>
      </c>
      <c r="L1715" s="1">
        <f t="shared" si="79"/>
        <v>6.6</v>
      </c>
      <c r="M1715">
        <v>4.45095358594528</v>
      </c>
      <c r="N1715">
        <v>2.2070844227827799</v>
      </c>
      <c r="O1715">
        <v>0.88283376911311395</v>
      </c>
      <c r="P1715">
        <v>0.27385377942998701</v>
      </c>
      <c r="Q1715">
        <v>0.74615947000000005</v>
      </c>
      <c r="U1715">
        <v>3.3841961149336002</v>
      </c>
      <c r="V1715">
        <v>3.8173328089893999</v>
      </c>
      <c r="X1715">
        <v>3.1962139606475799</v>
      </c>
    </row>
    <row r="1716" spans="1:24" x14ac:dyDescent="0.45">
      <c r="A1716">
        <v>1986</v>
      </c>
      <c r="B1716" t="s">
        <v>416</v>
      </c>
      <c r="C1716" t="s">
        <v>31</v>
      </c>
      <c r="D1716">
        <v>9</v>
      </c>
      <c r="E1716">
        <v>15</v>
      </c>
      <c r="F1716">
        <v>0</v>
      </c>
      <c r="G1716">
        <v>29</v>
      </c>
      <c r="H1716">
        <v>29</v>
      </c>
      <c r="I1716">
        <f t="shared" si="80"/>
        <v>24</v>
      </c>
      <c r="J1716" s="2">
        <f t="shared" si="81"/>
        <v>0.82758620689655171</v>
      </c>
      <c r="K1716">
        <v>172.1</v>
      </c>
      <c r="L1716" s="1">
        <f t="shared" si="79"/>
        <v>5.9344827586206899</v>
      </c>
      <c r="M1716">
        <v>4.5435204435756598</v>
      </c>
      <c r="N1716">
        <v>3.1334623748797701</v>
      </c>
      <c r="O1716">
        <v>1.20116057703724</v>
      </c>
      <c r="P1716">
        <v>0.30240549828178598</v>
      </c>
      <c r="Q1716">
        <v>0.70446735000000005</v>
      </c>
      <c r="U1716">
        <v>4.5435204435756598</v>
      </c>
      <c r="V1716">
        <v>4.6452860216815797</v>
      </c>
      <c r="X1716">
        <v>1.2168288230895901</v>
      </c>
    </row>
    <row r="1717" spans="1:24" x14ac:dyDescent="0.45">
      <c r="A1717">
        <v>1986</v>
      </c>
      <c r="B1717" t="s">
        <v>484</v>
      </c>
      <c r="C1717" t="s">
        <v>73</v>
      </c>
      <c r="D1717">
        <v>9</v>
      </c>
      <c r="E1717">
        <v>8</v>
      </c>
      <c r="F1717">
        <v>0</v>
      </c>
      <c r="G1717">
        <v>35</v>
      </c>
      <c r="H1717">
        <v>35</v>
      </c>
      <c r="I1717">
        <f t="shared" si="80"/>
        <v>17</v>
      </c>
      <c r="J1717" s="2">
        <f t="shared" si="81"/>
        <v>0.48571428571428571</v>
      </c>
      <c r="K1717">
        <v>206</v>
      </c>
      <c r="L1717" s="1">
        <f t="shared" si="79"/>
        <v>5.8857142857142861</v>
      </c>
      <c r="M1717">
        <v>4.9805828931925404</v>
      </c>
      <c r="N1717">
        <v>3.2330099482126999</v>
      </c>
      <c r="O1717">
        <v>1.0485437669879001</v>
      </c>
      <c r="P1717">
        <v>0.28231797919762203</v>
      </c>
      <c r="Q1717">
        <v>0.70547417000000001</v>
      </c>
      <c r="U1717">
        <v>4.3689323624495904</v>
      </c>
      <c r="V1717">
        <v>4.3292638474623697</v>
      </c>
      <c r="X1717">
        <v>1.27190709114074</v>
      </c>
    </row>
    <row r="1718" spans="1:24" x14ac:dyDescent="0.45">
      <c r="A1718">
        <v>1986</v>
      </c>
      <c r="B1718" t="s">
        <v>516</v>
      </c>
      <c r="C1718" t="s">
        <v>27</v>
      </c>
      <c r="D1718">
        <v>7</v>
      </c>
      <c r="E1718">
        <v>15</v>
      </c>
      <c r="F1718">
        <v>0</v>
      </c>
      <c r="G1718">
        <v>29</v>
      </c>
      <c r="H1718">
        <v>29</v>
      </c>
      <c r="I1718">
        <f t="shared" si="80"/>
        <v>22</v>
      </c>
      <c r="J1718" s="2">
        <f t="shared" si="81"/>
        <v>0.75862068965517238</v>
      </c>
      <c r="K1718">
        <v>187</v>
      </c>
      <c r="L1718" s="1">
        <f t="shared" si="79"/>
        <v>6.4482758620689653</v>
      </c>
      <c r="M1718">
        <v>3.99465273237199</v>
      </c>
      <c r="N1718">
        <v>3.85026769385252</v>
      </c>
      <c r="O1718">
        <v>1.20320865432891</v>
      </c>
      <c r="P1718">
        <v>0.27287581699346403</v>
      </c>
      <c r="Q1718">
        <v>0.73640167000000001</v>
      </c>
      <c r="U1718">
        <v>4.1871661170646197</v>
      </c>
      <c r="V1718">
        <v>4.9367868826473904</v>
      </c>
      <c r="X1718">
        <v>0.75776484608650196</v>
      </c>
    </row>
    <row r="1719" spans="1:24" x14ac:dyDescent="0.45">
      <c r="A1719">
        <v>1986</v>
      </c>
      <c r="B1719" t="s">
        <v>328</v>
      </c>
      <c r="C1719" t="s">
        <v>33</v>
      </c>
      <c r="D1719">
        <v>14</v>
      </c>
      <c r="E1719">
        <v>14</v>
      </c>
      <c r="F1719">
        <v>0</v>
      </c>
      <c r="G1719">
        <v>35</v>
      </c>
      <c r="H1719">
        <v>35</v>
      </c>
      <c r="I1719">
        <f t="shared" si="80"/>
        <v>28</v>
      </c>
      <c r="J1719" s="2">
        <f t="shared" si="81"/>
        <v>0.8</v>
      </c>
      <c r="K1719">
        <v>231.1</v>
      </c>
      <c r="L1719" s="1">
        <f t="shared" si="79"/>
        <v>6.6028571428571423</v>
      </c>
      <c r="M1719">
        <v>5.9524496985982296</v>
      </c>
      <c r="N1719">
        <v>3.34582139921207</v>
      </c>
      <c r="O1719">
        <v>0.50576369988089498</v>
      </c>
      <c r="P1719">
        <v>0.27359781121750998</v>
      </c>
      <c r="Q1719">
        <v>0.67179845999999999</v>
      </c>
      <c r="U1719">
        <v>3.8515850990929699</v>
      </c>
      <c r="V1719">
        <v>3.3589075713835599</v>
      </c>
      <c r="X1719">
        <v>3.5692496299743599</v>
      </c>
    </row>
    <row r="1720" spans="1:24" x14ac:dyDescent="0.45">
      <c r="A1720">
        <v>1986</v>
      </c>
      <c r="B1720" t="s">
        <v>465</v>
      </c>
      <c r="C1720" t="s">
        <v>54</v>
      </c>
      <c r="D1720">
        <v>20</v>
      </c>
      <c r="E1720">
        <v>11</v>
      </c>
      <c r="F1720">
        <v>0</v>
      </c>
      <c r="G1720">
        <v>34</v>
      </c>
      <c r="H1720">
        <v>34</v>
      </c>
      <c r="I1720">
        <f t="shared" si="80"/>
        <v>31</v>
      </c>
      <c r="J1720" s="2">
        <f t="shared" si="81"/>
        <v>0.91176470588235292</v>
      </c>
      <c r="K1720">
        <v>248.1</v>
      </c>
      <c r="L1720" s="1">
        <f t="shared" si="79"/>
        <v>7.2970588235294116</v>
      </c>
      <c r="M1720">
        <v>7.5020135764719997</v>
      </c>
      <c r="N1720">
        <v>2.6818792495600401</v>
      </c>
      <c r="O1720">
        <v>0.94228189849406796</v>
      </c>
      <c r="P1720">
        <v>0.27739251040221902</v>
      </c>
      <c r="Q1720">
        <v>0.82145535999999997</v>
      </c>
      <c r="U1720">
        <v>2.7906040840016599</v>
      </c>
      <c r="V1720">
        <v>3.3951723914646599</v>
      </c>
      <c r="X1720">
        <v>5.1188888549804599</v>
      </c>
    </row>
    <row r="1721" spans="1:24" x14ac:dyDescent="0.45">
      <c r="A1721">
        <v>1986</v>
      </c>
      <c r="B1721" t="s">
        <v>531</v>
      </c>
      <c r="C1721" t="s">
        <v>33</v>
      </c>
      <c r="D1721">
        <v>10</v>
      </c>
      <c r="E1721">
        <v>9</v>
      </c>
      <c r="F1721">
        <v>0</v>
      </c>
      <c r="G1721">
        <v>28</v>
      </c>
      <c r="H1721">
        <v>28</v>
      </c>
      <c r="I1721">
        <f t="shared" si="80"/>
        <v>19</v>
      </c>
      <c r="J1721" s="2">
        <f t="shared" si="81"/>
        <v>0.6785714285714286</v>
      </c>
      <c r="K1721">
        <v>165.2</v>
      </c>
      <c r="L1721" s="1">
        <f t="shared" si="79"/>
        <v>5.8999999999999995</v>
      </c>
      <c r="M1721">
        <v>5.2696180298108199</v>
      </c>
      <c r="N1721">
        <v>2.3360162400192301</v>
      </c>
      <c r="O1721">
        <v>0.48893363163193199</v>
      </c>
      <c r="P1721">
        <v>0.27829313543599199</v>
      </c>
      <c r="Q1721">
        <v>0.70686070999999995</v>
      </c>
      <c r="U1721">
        <v>3.31388350328309</v>
      </c>
      <c r="V1721">
        <v>3.1392205829979098</v>
      </c>
      <c r="X1721">
        <v>3.0222651958465501</v>
      </c>
    </row>
    <row r="1722" spans="1:24" x14ac:dyDescent="0.45">
      <c r="A1722">
        <v>1986</v>
      </c>
      <c r="B1722" t="s">
        <v>419</v>
      </c>
      <c r="C1722" t="s">
        <v>31</v>
      </c>
      <c r="D1722">
        <v>17</v>
      </c>
      <c r="E1722">
        <v>10</v>
      </c>
      <c r="F1722">
        <v>0</v>
      </c>
      <c r="G1722">
        <v>33</v>
      </c>
      <c r="H1722">
        <v>33</v>
      </c>
      <c r="I1722">
        <f t="shared" si="80"/>
        <v>27</v>
      </c>
      <c r="J1722" s="2">
        <f t="shared" si="81"/>
        <v>0.81818181818181823</v>
      </c>
      <c r="K1722">
        <v>230.1</v>
      </c>
      <c r="L1722" s="1">
        <f t="shared" si="79"/>
        <v>6.9727272727272727</v>
      </c>
      <c r="M1722">
        <v>5.7047758133834598</v>
      </c>
      <c r="N1722">
        <v>3.47756881774745</v>
      </c>
      <c r="O1722">
        <v>1.2503618221114401</v>
      </c>
      <c r="P1722">
        <v>0.22873900293255101</v>
      </c>
      <c r="Q1722">
        <v>0.70895522</v>
      </c>
      <c r="U1722">
        <v>3.79015927327531</v>
      </c>
      <c r="V1722">
        <v>4.5857725605587598</v>
      </c>
      <c r="X1722">
        <v>1.77646744251251</v>
      </c>
    </row>
    <row r="1723" spans="1:24" x14ac:dyDescent="0.45">
      <c r="A1723">
        <v>1986</v>
      </c>
      <c r="B1723" t="s">
        <v>436</v>
      </c>
      <c r="C1723" t="s">
        <v>35</v>
      </c>
      <c r="D1723">
        <v>13</v>
      </c>
      <c r="E1723">
        <v>8</v>
      </c>
      <c r="F1723">
        <v>0</v>
      </c>
      <c r="G1723">
        <v>25</v>
      </c>
      <c r="H1723">
        <v>25</v>
      </c>
      <c r="I1723">
        <f t="shared" si="80"/>
        <v>21</v>
      </c>
      <c r="J1723" s="2">
        <f t="shared" si="81"/>
        <v>0.84</v>
      </c>
      <c r="K1723">
        <v>174.1</v>
      </c>
      <c r="L1723" s="1">
        <f t="shared" si="79"/>
        <v>6.9639999999999995</v>
      </c>
      <c r="M1723">
        <v>8.6214151654920705</v>
      </c>
      <c r="N1723">
        <v>2.5812620255964198</v>
      </c>
      <c r="O1723">
        <v>0.92925432921471396</v>
      </c>
      <c r="P1723">
        <v>0.31262939958592101</v>
      </c>
      <c r="Q1723">
        <v>0.80792682999999998</v>
      </c>
      <c r="U1723">
        <v>2.9942639496918502</v>
      </c>
      <c r="V1723">
        <v>3.10944343710021</v>
      </c>
      <c r="X1723">
        <v>4.1898980140686</v>
      </c>
    </row>
    <row r="1724" spans="1:24" x14ac:dyDescent="0.45">
      <c r="A1724">
        <v>1986</v>
      </c>
      <c r="B1724" t="s">
        <v>420</v>
      </c>
      <c r="C1724" t="s">
        <v>75</v>
      </c>
      <c r="D1724">
        <v>11</v>
      </c>
      <c r="E1724">
        <v>12</v>
      </c>
      <c r="F1724">
        <v>0</v>
      </c>
      <c r="G1724">
        <v>27</v>
      </c>
      <c r="H1724">
        <v>27</v>
      </c>
      <c r="I1724">
        <f t="shared" si="80"/>
        <v>23</v>
      </c>
      <c r="J1724" s="2">
        <f t="shared" si="81"/>
        <v>0.85185185185185186</v>
      </c>
      <c r="K1724">
        <v>177.2</v>
      </c>
      <c r="L1724" s="1">
        <f t="shared" si="79"/>
        <v>6.5629629629629624</v>
      </c>
      <c r="M1724">
        <v>5.62288914484337</v>
      </c>
      <c r="N1724">
        <v>3.5459661273787</v>
      </c>
      <c r="O1724">
        <v>0.60787990755063503</v>
      </c>
      <c r="P1724">
        <v>0.28390596745027102</v>
      </c>
      <c r="Q1724">
        <v>0.72944297000000002</v>
      </c>
      <c r="U1724">
        <v>3.0900561967157301</v>
      </c>
      <c r="V1724">
        <v>3.6490600602062599</v>
      </c>
      <c r="X1724">
        <v>3.0559849739074698</v>
      </c>
    </row>
    <row r="1725" spans="1:24" x14ac:dyDescent="0.45">
      <c r="A1725">
        <v>1986</v>
      </c>
      <c r="B1725" t="s">
        <v>532</v>
      </c>
      <c r="C1725" t="s">
        <v>27</v>
      </c>
      <c r="D1725">
        <v>13</v>
      </c>
      <c r="E1725">
        <v>8</v>
      </c>
      <c r="F1725">
        <v>0</v>
      </c>
      <c r="G1725">
        <v>30</v>
      </c>
      <c r="H1725">
        <v>30</v>
      </c>
      <c r="I1725">
        <f t="shared" si="80"/>
        <v>21</v>
      </c>
      <c r="J1725" s="2">
        <f t="shared" si="81"/>
        <v>0.7</v>
      </c>
      <c r="K1725">
        <v>170.1</v>
      </c>
      <c r="L1725" s="1">
        <f t="shared" si="79"/>
        <v>5.67</v>
      </c>
      <c r="M1725">
        <v>4.5440320574370698</v>
      </c>
      <c r="N1725">
        <v>2.80039184935075</v>
      </c>
      <c r="O1725">
        <v>0.58121340269543997</v>
      </c>
      <c r="P1725">
        <v>0.30208333333333298</v>
      </c>
      <c r="Q1725">
        <v>0.67223199</v>
      </c>
      <c r="U1725">
        <v>4.2270065650577404</v>
      </c>
      <c r="V1725">
        <v>3.6222834603183598</v>
      </c>
      <c r="X1725">
        <v>2.9004896283149701</v>
      </c>
    </row>
    <row r="1726" spans="1:24" x14ac:dyDescent="0.45">
      <c r="A1726">
        <v>1986</v>
      </c>
      <c r="B1726" t="s">
        <v>363</v>
      </c>
      <c r="C1726" t="s">
        <v>44</v>
      </c>
      <c r="D1726">
        <v>14</v>
      </c>
      <c r="E1726">
        <v>11</v>
      </c>
      <c r="F1726">
        <v>0</v>
      </c>
      <c r="G1726">
        <v>35</v>
      </c>
      <c r="H1726">
        <v>35</v>
      </c>
      <c r="I1726">
        <f t="shared" si="80"/>
        <v>25</v>
      </c>
      <c r="J1726" s="2">
        <f t="shared" si="81"/>
        <v>0.7142857142857143</v>
      </c>
      <c r="K1726">
        <v>231.2</v>
      </c>
      <c r="L1726" s="1">
        <f t="shared" si="79"/>
        <v>6.605714285714285</v>
      </c>
      <c r="M1726">
        <v>5.4388491596841702</v>
      </c>
      <c r="N1726">
        <v>2.8359713475496</v>
      </c>
      <c r="O1726">
        <v>0.93237414166014398</v>
      </c>
      <c r="P1726">
        <v>0.27615062761506198</v>
      </c>
      <c r="Q1726">
        <v>0.75642964999999995</v>
      </c>
      <c r="U1726">
        <v>3.5741008763638802</v>
      </c>
      <c r="V1726">
        <v>3.89331351240922</v>
      </c>
      <c r="X1726">
        <v>3.4424955844879102</v>
      </c>
    </row>
    <row r="1727" spans="1:24" x14ac:dyDescent="0.45">
      <c r="A1727">
        <v>1986</v>
      </c>
      <c r="B1727" t="s">
        <v>502</v>
      </c>
      <c r="C1727" t="s">
        <v>49</v>
      </c>
      <c r="D1727">
        <v>16</v>
      </c>
      <c r="E1727">
        <v>12</v>
      </c>
      <c r="F1727">
        <v>0</v>
      </c>
      <c r="G1727">
        <v>38</v>
      </c>
      <c r="H1727">
        <v>38</v>
      </c>
      <c r="I1727">
        <f t="shared" si="80"/>
        <v>28</v>
      </c>
      <c r="J1727" s="2">
        <f t="shared" si="81"/>
        <v>0.73684210526315785</v>
      </c>
      <c r="K1727">
        <v>255</v>
      </c>
      <c r="L1727" s="1">
        <f t="shared" si="79"/>
        <v>6.7105263157894735</v>
      </c>
      <c r="M1727">
        <v>5.0117650057782903</v>
      </c>
      <c r="N1727">
        <v>2.11764718554012</v>
      </c>
      <c r="O1727">
        <v>0.67058827542103905</v>
      </c>
      <c r="P1727">
        <v>0.25889570552147201</v>
      </c>
      <c r="Q1727">
        <v>0.72550486000000003</v>
      </c>
      <c r="U1727">
        <v>3.17647077831018</v>
      </c>
      <c r="V1727">
        <v>3.3788544784825998</v>
      </c>
      <c r="X1727">
        <v>3.5297980308532702</v>
      </c>
    </row>
    <row r="1728" spans="1:24" x14ac:dyDescent="0.45">
      <c r="A1728">
        <v>1986</v>
      </c>
      <c r="B1728" t="s">
        <v>533</v>
      </c>
      <c r="C1728" t="s">
        <v>65</v>
      </c>
      <c r="D1728">
        <v>20</v>
      </c>
      <c r="E1728">
        <v>9</v>
      </c>
      <c r="F1728">
        <v>0</v>
      </c>
      <c r="G1728">
        <v>34</v>
      </c>
      <c r="H1728">
        <v>34</v>
      </c>
      <c r="I1728">
        <f t="shared" si="80"/>
        <v>29</v>
      </c>
      <c r="J1728" s="2">
        <f t="shared" si="81"/>
        <v>0.8529411764705882</v>
      </c>
      <c r="K1728">
        <v>245</v>
      </c>
      <c r="L1728" s="1">
        <f t="shared" si="79"/>
        <v>7.2058823529411766</v>
      </c>
      <c r="M1728">
        <v>6.5387759174440898</v>
      </c>
      <c r="N1728">
        <v>2.0204082890978898</v>
      </c>
      <c r="O1728">
        <v>0.88163270796998905</v>
      </c>
      <c r="P1728">
        <v>0.24793388429752</v>
      </c>
      <c r="Q1728">
        <v>0.75414124000000005</v>
      </c>
      <c r="U1728">
        <v>3.0489797817295399</v>
      </c>
      <c r="V1728">
        <v>3.31386848152205</v>
      </c>
      <c r="X1728">
        <v>4.2075996398925701</v>
      </c>
    </row>
    <row r="1729" spans="1:24" x14ac:dyDescent="0.45">
      <c r="A1729">
        <v>1986</v>
      </c>
      <c r="B1729" t="s">
        <v>534</v>
      </c>
      <c r="C1729" t="s">
        <v>65</v>
      </c>
      <c r="D1729">
        <v>10</v>
      </c>
      <c r="E1729">
        <v>13</v>
      </c>
      <c r="F1729">
        <v>0</v>
      </c>
      <c r="G1729">
        <v>31</v>
      </c>
      <c r="H1729">
        <v>31</v>
      </c>
      <c r="I1729">
        <f t="shared" si="80"/>
        <v>23</v>
      </c>
      <c r="J1729" s="2">
        <f t="shared" si="81"/>
        <v>0.74193548387096775</v>
      </c>
      <c r="K1729">
        <v>195.1</v>
      </c>
      <c r="L1729" s="1">
        <f t="shared" si="79"/>
        <v>6.2935483870967737</v>
      </c>
      <c r="M1729">
        <v>3.8242324802263199</v>
      </c>
      <c r="N1729">
        <v>3.1791812185013999</v>
      </c>
      <c r="O1729">
        <v>0.59897617160171301</v>
      </c>
      <c r="P1729">
        <v>0.248037676609105</v>
      </c>
      <c r="Q1729">
        <v>0.66137566000000003</v>
      </c>
      <c r="U1729">
        <v>3.54778193948707</v>
      </c>
      <c r="V1729">
        <v>3.9228885579355599</v>
      </c>
      <c r="X1729">
        <v>1.90390801429748</v>
      </c>
    </row>
    <row r="1730" spans="1:24" x14ac:dyDescent="0.45">
      <c r="A1730">
        <v>1986</v>
      </c>
      <c r="B1730" t="s">
        <v>400</v>
      </c>
      <c r="C1730" t="s">
        <v>121</v>
      </c>
      <c r="D1730">
        <v>12</v>
      </c>
      <c r="E1730">
        <v>14</v>
      </c>
      <c r="F1730">
        <v>0</v>
      </c>
      <c r="G1730">
        <v>36</v>
      </c>
      <c r="H1730">
        <v>36</v>
      </c>
      <c r="I1730">
        <f t="shared" si="80"/>
        <v>26</v>
      </c>
      <c r="J1730" s="2">
        <f t="shared" si="81"/>
        <v>0.72222222222222221</v>
      </c>
      <c r="K1730">
        <v>237.2</v>
      </c>
      <c r="L1730" s="1">
        <f t="shared" si="79"/>
        <v>6.5888888888888886</v>
      </c>
      <c r="M1730">
        <v>9.2777002568484406</v>
      </c>
      <c r="N1730">
        <v>4.6199160462673898</v>
      </c>
      <c r="O1730">
        <v>1.1360449294100099</v>
      </c>
      <c r="P1730">
        <v>0.31124807395993798</v>
      </c>
      <c r="Q1730">
        <v>0.68670885999999998</v>
      </c>
      <c r="U1730">
        <v>4.8471250321493899</v>
      </c>
      <c r="V1730">
        <v>3.94071682476639</v>
      </c>
      <c r="X1730">
        <v>4.0951328277587802</v>
      </c>
    </row>
    <row r="1731" spans="1:24" x14ac:dyDescent="0.45">
      <c r="A1731">
        <v>1986</v>
      </c>
      <c r="B1731" t="s">
        <v>467</v>
      </c>
      <c r="C1731" t="s">
        <v>54</v>
      </c>
      <c r="D1731">
        <v>12</v>
      </c>
      <c r="E1731">
        <v>12</v>
      </c>
      <c r="F1731">
        <v>0</v>
      </c>
      <c r="G1731">
        <v>30</v>
      </c>
      <c r="H1731">
        <v>30</v>
      </c>
      <c r="I1731">
        <f t="shared" si="80"/>
        <v>24</v>
      </c>
      <c r="J1731" s="2">
        <f t="shared" si="81"/>
        <v>0.8</v>
      </c>
      <c r="K1731">
        <v>178.1</v>
      </c>
      <c r="L1731" s="1">
        <f t="shared" ref="L1731:L1794" si="82">K1731/H1731</f>
        <v>5.9366666666666665</v>
      </c>
      <c r="M1731">
        <v>5.3495328628549403</v>
      </c>
      <c r="N1731">
        <v>2.47289726679143</v>
      </c>
      <c r="O1731">
        <v>1.00934582318017</v>
      </c>
      <c r="P1731">
        <v>0.314285714285714</v>
      </c>
      <c r="Q1731">
        <v>0.71063829999999995</v>
      </c>
      <c r="U1731">
        <v>4.3906543308337698</v>
      </c>
      <c r="V1731">
        <v>3.9822262926715499</v>
      </c>
      <c r="X1731">
        <v>2.4251391887664702</v>
      </c>
    </row>
    <row r="1732" spans="1:24" x14ac:dyDescent="0.45">
      <c r="A1732">
        <v>1986</v>
      </c>
      <c r="B1732" t="s">
        <v>439</v>
      </c>
      <c r="C1732" t="s">
        <v>75</v>
      </c>
      <c r="D1732">
        <v>14</v>
      </c>
      <c r="E1732">
        <v>11</v>
      </c>
      <c r="F1732">
        <v>0</v>
      </c>
      <c r="G1732">
        <v>34</v>
      </c>
      <c r="H1732">
        <v>34</v>
      </c>
      <c r="I1732">
        <f t="shared" ref="I1732:I1795" si="83">SUM(D1732:E1732)</f>
        <v>25</v>
      </c>
      <c r="J1732" s="2">
        <f t="shared" ref="J1732:J1795" si="84">I1732/H1732</f>
        <v>0.73529411764705888</v>
      </c>
      <c r="K1732">
        <v>227.1</v>
      </c>
      <c r="L1732" s="1">
        <f t="shared" si="82"/>
        <v>6.6794117647058826</v>
      </c>
      <c r="M1732">
        <v>4.1568913095919999</v>
      </c>
      <c r="N1732">
        <v>2.4941347857551999</v>
      </c>
      <c r="O1732">
        <v>0.71260993878720003</v>
      </c>
      <c r="P1732">
        <v>0.28274967574578402</v>
      </c>
      <c r="Q1732">
        <v>0.69114471</v>
      </c>
      <c r="U1732">
        <v>4.1173018685482603</v>
      </c>
      <c r="V1732">
        <v>3.7607473309486799</v>
      </c>
      <c r="X1732">
        <v>3.6085464954376198</v>
      </c>
    </row>
    <row r="1733" spans="1:24" x14ac:dyDescent="0.45">
      <c r="A1733">
        <v>1986</v>
      </c>
      <c r="B1733" t="s">
        <v>535</v>
      </c>
      <c r="C1733" t="s">
        <v>75</v>
      </c>
      <c r="D1733">
        <v>8</v>
      </c>
      <c r="E1733">
        <v>13</v>
      </c>
      <c r="F1733">
        <v>0</v>
      </c>
      <c r="G1733">
        <v>30</v>
      </c>
      <c r="H1733">
        <v>30</v>
      </c>
      <c r="I1733">
        <f t="shared" si="83"/>
        <v>21</v>
      </c>
      <c r="J1733" s="2">
        <f t="shared" si="84"/>
        <v>0.7</v>
      </c>
      <c r="K1733">
        <v>183.1</v>
      </c>
      <c r="L1733" s="1">
        <f t="shared" si="82"/>
        <v>6.1033333333333335</v>
      </c>
      <c r="M1733">
        <v>5.3509087940058597</v>
      </c>
      <c r="N1733">
        <v>2.4054544119842798</v>
      </c>
      <c r="O1733">
        <v>1.0309090337075499</v>
      </c>
      <c r="P1733">
        <v>0.29145728643216001</v>
      </c>
      <c r="Q1733">
        <v>0.67246112000000002</v>
      </c>
      <c r="U1733">
        <v>4.4181815730323599</v>
      </c>
      <c r="V1733">
        <v>3.9382839673601899</v>
      </c>
      <c r="X1733">
        <v>2.5289831161499001</v>
      </c>
    </row>
    <row r="1734" spans="1:24" x14ac:dyDescent="0.45">
      <c r="A1734">
        <v>1986</v>
      </c>
      <c r="B1734" t="s">
        <v>487</v>
      </c>
      <c r="C1734" t="s">
        <v>128</v>
      </c>
      <c r="D1734">
        <v>14</v>
      </c>
      <c r="E1734">
        <v>18</v>
      </c>
      <c r="F1734">
        <v>0</v>
      </c>
      <c r="G1734">
        <v>39</v>
      </c>
      <c r="H1734">
        <v>39</v>
      </c>
      <c r="I1734">
        <f t="shared" si="83"/>
        <v>32</v>
      </c>
      <c r="J1734" s="2">
        <f t="shared" si="84"/>
        <v>0.82051282051282048</v>
      </c>
      <c r="K1734">
        <v>237.2</v>
      </c>
      <c r="L1734" s="1">
        <f t="shared" si="82"/>
        <v>6.0820512820512818</v>
      </c>
      <c r="M1734">
        <v>5.1879385109723897</v>
      </c>
      <c r="N1734">
        <v>3.5974756097983702</v>
      </c>
      <c r="O1734">
        <v>0.94670410784167802</v>
      </c>
      <c r="P1734">
        <v>0.324120603015075</v>
      </c>
      <c r="Q1734">
        <v>0.69942196999999995</v>
      </c>
      <c r="U1734">
        <v>4.8849931964630597</v>
      </c>
      <c r="V1734">
        <v>4.22262427021258</v>
      </c>
      <c r="X1734">
        <v>2.10941362380981</v>
      </c>
    </row>
    <row r="1735" spans="1:24" x14ac:dyDescent="0.45">
      <c r="A1735">
        <v>1986</v>
      </c>
      <c r="B1735" t="s">
        <v>440</v>
      </c>
      <c r="C1735" t="s">
        <v>371</v>
      </c>
      <c r="D1735">
        <v>17</v>
      </c>
      <c r="E1735">
        <v>10</v>
      </c>
      <c r="F1735">
        <v>0</v>
      </c>
      <c r="G1735">
        <v>33</v>
      </c>
      <c r="H1735">
        <v>33</v>
      </c>
      <c r="I1735">
        <f t="shared" si="83"/>
        <v>27</v>
      </c>
      <c r="J1735" s="2">
        <f t="shared" si="84"/>
        <v>0.81818181818181823</v>
      </c>
      <c r="K1735">
        <v>244.1</v>
      </c>
      <c r="L1735" s="1">
        <f t="shared" si="82"/>
        <v>7.3969696969696965</v>
      </c>
      <c r="M1735">
        <v>7.4038205346430299</v>
      </c>
      <c r="N1735">
        <v>3.3888133790405899</v>
      </c>
      <c r="O1735">
        <v>0.69986363262794804</v>
      </c>
      <c r="P1735">
        <v>0.27140783744557301</v>
      </c>
      <c r="Q1735">
        <v>0.73806077999999997</v>
      </c>
      <c r="U1735">
        <v>3.3888133790405899</v>
      </c>
      <c r="V1735">
        <v>3.32762799513254</v>
      </c>
      <c r="X1735">
        <v>5.5221753120422301</v>
      </c>
    </row>
    <row r="1736" spans="1:24" x14ac:dyDescent="0.45">
      <c r="A1736">
        <v>1986</v>
      </c>
      <c r="B1736" t="s">
        <v>536</v>
      </c>
      <c r="C1736" t="s">
        <v>95</v>
      </c>
      <c r="D1736">
        <v>11</v>
      </c>
      <c r="E1736">
        <v>15</v>
      </c>
      <c r="F1736">
        <v>0</v>
      </c>
      <c r="G1736">
        <v>33</v>
      </c>
      <c r="H1736">
        <v>33</v>
      </c>
      <c r="I1736">
        <f t="shared" si="83"/>
        <v>26</v>
      </c>
      <c r="J1736" s="2">
        <f t="shared" si="84"/>
        <v>0.78787878787878785</v>
      </c>
      <c r="K1736">
        <v>201</v>
      </c>
      <c r="L1736" s="1">
        <f t="shared" si="82"/>
        <v>6.0909090909090908</v>
      </c>
      <c r="M1736">
        <v>4.1641784722356103</v>
      </c>
      <c r="N1736">
        <v>2.4626861932576198</v>
      </c>
      <c r="O1736">
        <v>1.52238782855925</v>
      </c>
      <c r="P1736">
        <v>0.26854599406528101</v>
      </c>
      <c r="Q1736">
        <v>0.72759538999999995</v>
      </c>
      <c r="U1736">
        <v>4.5223873730730801</v>
      </c>
      <c r="V1736">
        <v>4.9103144626346902</v>
      </c>
      <c r="X1736">
        <v>0.98343604803085305</v>
      </c>
    </row>
    <row r="1737" spans="1:24" x14ac:dyDescent="0.45">
      <c r="A1737">
        <v>1986</v>
      </c>
      <c r="B1737" t="s">
        <v>422</v>
      </c>
      <c r="C1737" t="s">
        <v>121</v>
      </c>
      <c r="D1737">
        <v>11</v>
      </c>
      <c r="E1737">
        <v>13</v>
      </c>
      <c r="F1737">
        <v>0</v>
      </c>
      <c r="G1737">
        <v>37</v>
      </c>
      <c r="H1737">
        <v>37</v>
      </c>
      <c r="I1737">
        <f t="shared" si="83"/>
        <v>24</v>
      </c>
      <c r="J1737" s="2">
        <f t="shared" si="84"/>
        <v>0.64864864864864868</v>
      </c>
      <c r="K1737">
        <v>265</v>
      </c>
      <c r="L1737" s="1">
        <f t="shared" si="82"/>
        <v>7.1621621621621623</v>
      </c>
      <c r="M1737">
        <v>4.9584905660377299</v>
      </c>
      <c r="N1737">
        <v>3.1924528301886701</v>
      </c>
      <c r="O1737">
        <v>0.95094339622641499</v>
      </c>
      <c r="P1737">
        <v>0.29118329466357301</v>
      </c>
      <c r="Q1737">
        <v>0.70561017999999998</v>
      </c>
      <c r="U1737">
        <v>4.3132075471698101</v>
      </c>
      <c r="V1737">
        <v>4.2427094180628897</v>
      </c>
      <c r="X1737">
        <v>3.6864826679229701</v>
      </c>
    </row>
    <row r="1738" spans="1:24" x14ac:dyDescent="0.45">
      <c r="A1738">
        <v>1986</v>
      </c>
      <c r="B1738" t="s">
        <v>441</v>
      </c>
      <c r="C1738" t="s">
        <v>79</v>
      </c>
      <c r="D1738">
        <v>21</v>
      </c>
      <c r="E1738">
        <v>8</v>
      </c>
      <c r="F1738">
        <v>0</v>
      </c>
      <c r="G1738">
        <v>35</v>
      </c>
      <c r="H1738">
        <v>35</v>
      </c>
      <c r="I1738">
        <f t="shared" si="83"/>
        <v>29</v>
      </c>
      <c r="J1738" s="2">
        <f t="shared" si="84"/>
        <v>0.82857142857142863</v>
      </c>
      <c r="K1738">
        <v>267</v>
      </c>
      <c r="L1738" s="1">
        <f t="shared" si="82"/>
        <v>7.628571428571429</v>
      </c>
      <c r="M1738">
        <v>7.5168539325842696</v>
      </c>
      <c r="N1738">
        <v>2.7640449438202199</v>
      </c>
      <c r="O1738">
        <v>1.3483146067415701</v>
      </c>
      <c r="P1738">
        <v>0.25301204819277101</v>
      </c>
      <c r="Q1738">
        <v>0.80784314000000002</v>
      </c>
      <c r="U1738">
        <v>3.2696629213483099</v>
      </c>
      <c r="V1738">
        <v>3.96951317751452</v>
      </c>
      <c r="X1738">
        <v>3.9718379974365199</v>
      </c>
    </row>
    <row r="1739" spans="1:24" x14ac:dyDescent="0.45">
      <c r="A1739">
        <v>1986</v>
      </c>
      <c r="B1739" t="s">
        <v>537</v>
      </c>
      <c r="C1739" t="s">
        <v>88</v>
      </c>
      <c r="D1739">
        <v>9</v>
      </c>
      <c r="E1739">
        <v>11</v>
      </c>
      <c r="F1739">
        <v>0</v>
      </c>
      <c r="G1739">
        <v>32</v>
      </c>
      <c r="H1739">
        <v>32</v>
      </c>
      <c r="I1739">
        <f t="shared" si="83"/>
        <v>20</v>
      </c>
      <c r="J1739" s="2">
        <f t="shared" si="84"/>
        <v>0.625</v>
      </c>
      <c r="K1739">
        <v>207</v>
      </c>
      <c r="L1739" s="1">
        <f t="shared" si="82"/>
        <v>6.46875</v>
      </c>
      <c r="M1739">
        <v>3.3478263337380398</v>
      </c>
      <c r="N1739">
        <v>3.9565220307813198</v>
      </c>
      <c r="O1739">
        <v>1.04347833778848</v>
      </c>
      <c r="P1739">
        <v>0.29364005412719801</v>
      </c>
      <c r="Q1739">
        <v>0.69645204000000005</v>
      </c>
      <c r="U1739">
        <v>4.3913046715265303</v>
      </c>
      <c r="V1739">
        <v>4.9400935903508501</v>
      </c>
      <c r="X1739">
        <v>0.81317174434661799</v>
      </c>
    </row>
    <row r="1740" spans="1:24" x14ac:dyDescent="0.45">
      <c r="A1740">
        <v>1986</v>
      </c>
      <c r="B1740" t="s">
        <v>518</v>
      </c>
      <c r="C1740" t="s">
        <v>54</v>
      </c>
      <c r="D1740">
        <v>10</v>
      </c>
      <c r="E1740">
        <v>12</v>
      </c>
      <c r="F1740">
        <v>0</v>
      </c>
      <c r="G1740">
        <v>33</v>
      </c>
      <c r="H1740">
        <v>33</v>
      </c>
      <c r="I1740">
        <f t="shared" si="83"/>
        <v>22</v>
      </c>
      <c r="J1740" s="2">
        <f t="shared" si="84"/>
        <v>0.66666666666666663</v>
      </c>
      <c r="K1740">
        <v>179.1</v>
      </c>
      <c r="L1740" s="1">
        <f t="shared" si="82"/>
        <v>5.4272727272727268</v>
      </c>
      <c r="M1740">
        <v>5.6710038783134697</v>
      </c>
      <c r="N1740">
        <v>3.8141265022285298</v>
      </c>
      <c r="O1740">
        <v>0.85315987549848804</v>
      </c>
      <c r="P1740">
        <v>0.33717105263157798</v>
      </c>
      <c r="Q1740">
        <v>0.64316859999999998</v>
      </c>
      <c r="U1740">
        <v>5.01858750293228</v>
      </c>
      <c r="V1740">
        <v>4.0312343889250002</v>
      </c>
      <c r="X1740">
        <v>2.3381071090698198</v>
      </c>
    </row>
    <row r="1741" spans="1:24" x14ac:dyDescent="0.45">
      <c r="A1741">
        <v>1986</v>
      </c>
      <c r="B1741" t="s">
        <v>443</v>
      </c>
      <c r="C1741" t="s">
        <v>58</v>
      </c>
      <c r="D1741">
        <v>17</v>
      </c>
      <c r="E1741">
        <v>5</v>
      </c>
      <c r="F1741">
        <v>0</v>
      </c>
      <c r="G1741">
        <v>30</v>
      </c>
      <c r="H1741">
        <v>30</v>
      </c>
      <c r="I1741">
        <f t="shared" si="83"/>
        <v>22</v>
      </c>
      <c r="J1741" s="2">
        <f t="shared" si="84"/>
        <v>0.73333333333333328</v>
      </c>
      <c r="K1741">
        <v>212</v>
      </c>
      <c r="L1741" s="1">
        <f t="shared" si="82"/>
        <v>7.0666666666666664</v>
      </c>
      <c r="M1741">
        <v>6.1556603773584904</v>
      </c>
      <c r="N1741">
        <v>2.1650943396226401</v>
      </c>
      <c r="O1741">
        <v>0.63679245283018804</v>
      </c>
      <c r="P1741">
        <v>0.26018808777429397</v>
      </c>
      <c r="Q1741">
        <v>0.76525821999999999</v>
      </c>
      <c r="U1741">
        <v>2.5896226415094299</v>
      </c>
      <c r="V1741">
        <v>3.0728980973081699</v>
      </c>
      <c r="X1741">
        <v>4.0753064155578604</v>
      </c>
    </row>
    <row r="1742" spans="1:24" x14ac:dyDescent="0.45">
      <c r="A1742">
        <v>1986</v>
      </c>
      <c r="B1742" t="s">
        <v>538</v>
      </c>
      <c r="C1742" t="s">
        <v>128</v>
      </c>
      <c r="D1742">
        <v>11</v>
      </c>
      <c r="E1742">
        <v>10</v>
      </c>
      <c r="F1742">
        <v>0</v>
      </c>
      <c r="G1742">
        <v>35</v>
      </c>
      <c r="H1742">
        <v>35</v>
      </c>
      <c r="I1742">
        <f t="shared" si="83"/>
        <v>21</v>
      </c>
      <c r="J1742" s="2">
        <f t="shared" si="84"/>
        <v>0.6</v>
      </c>
      <c r="K1742">
        <v>209.2</v>
      </c>
      <c r="L1742" s="1">
        <f t="shared" si="82"/>
        <v>5.9771428571428569</v>
      </c>
      <c r="M1742">
        <v>7.2972976513447501</v>
      </c>
      <c r="N1742">
        <v>4.3783785908068502</v>
      </c>
      <c r="O1742">
        <v>0.72972976513447496</v>
      </c>
      <c r="P1742">
        <v>0.27563025210084002</v>
      </c>
      <c r="Q1742">
        <v>0.71915216000000004</v>
      </c>
      <c r="U1742">
        <v>3.6486488256723701</v>
      </c>
      <c r="V1742">
        <v>3.7344453738564098</v>
      </c>
      <c r="X1742">
        <v>3.02664923667907</v>
      </c>
    </row>
    <row r="1743" spans="1:24" x14ac:dyDescent="0.45">
      <c r="A1743">
        <v>1986</v>
      </c>
      <c r="B1743" t="s">
        <v>468</v>
      </c>
      <c r="C1743" t="s">
        <v>62</v>
      </c>
      <c r="D1743">
        <v>18</v>
      </c>
      <c r="E1743">
        <v>6</v>
      </c>
      <c r="F1743">
        <v>0</v>
      </c>
      <c r="G1743">
        <v>31</v>
      </c>
      <c r="H1743">
        <v>31</v>
      </c>
      <c r="I1743">
        <f t="shared" si="83"/>
        <v>24</v>
      </c>
      <c r="J1743" s="2">
        <f t="shared" si="84"/>
        <v>0.77419354838709675</v>
      </c>
      <c r="K1743">
        <v>202</v>
      </c>
      <c r="L1743" s="1">
        <f t="shared" si="82"/>
        <v>6.5161290322580649</v>
      </c>
      <c r="M1743">
        <v>5.8366332224754602</v>
      </c>
      <c r="N1743">
        <v>3.2970294539174398</v>
      </c>
      <c r="O1743">
        <v>1.24752465823903</v>
      </c>
      <c r="P1743">
        <v>0.22602739726027299</v>
      </c>
      <c r="Q1743">
        <v>0.73678862000000001</v>
      </c>
      <c r="U1743">
        <v>3.87623733095699</v>
      </c>
      <c r="V1743">
        <v>4.4046745477874101</v>
      </c>
      <c r="X1743">
        <v>1.8344259262084901</v>
      </c>
    </row>
    <row r="1744" spans="1:24" x14ac:dyDescent="0.45">
      <c r="A1744">
        <v>1986</v>
      </c>
      <c r="B1744" t="s">
        <v>489</v>
      </c>
      <c r="C1744" t="s">
        <v>99</v>
      </c>
      <c r="D1744">
        <v>9</v>
      </c>
      <c r="E1744">
        <v>16</v>
      </c>
      <c r="F1744">
        <v>0</v>
      </c>
      <c r="G1744">
        <v>34</v>
      </c>
      <c r="H1744">
        <v>34</v>
      </c>
      <c r="I1744">
        <f t="shared" si="83"/>
        <v>25</v>
      </c>
      <c r="J1744" s="2">
        <f t="shared" si="84"/>
        <v>0.73529411764705888</v>
      </c>
      <c r="K1744">
        <v>215</v>
      </c>
      <c r="L1744" s="1">
        <f t="shared" si="82"/>
        <v>6.3235294117647056</v>
      </c>
      <c r="M1744">
        <v>5.1906976744186002</v>
      </c>
      <c r="N1744">
        <v>2.3860465116278999</v>
      </c>
      <c r="O1744">
        <v>0.837209302325581</v>
      </c>
      <c r="P1744">
        <v>0.29387186629526402</v>
      </c>
      <c r="Q1744">
        <v>0.70895522</v>
      </c>
      <c r="U1744">
        <v>3.9767441860465098</v>
      </c>
      <c r="V1744">
        <v>3.7338020025297598</v>
      </c>
      <c r="X1744">
        <v>2.7692565917968701</v>
      </c>
    </row>
    <row r="1745" spans="1:24" x14ac:dyDescent="0.45">
      <c r="A1745">
        <v>1986</v>
      </c>
      <c r="B1745" t="s">
        <v>506</v>
      </c>
      <c r="C1745" t="s">
        <v>99</v>
      </c>
      <c r="D1745">
        <v>15</v>
      </c>
      <c r="E1745">
        <v>12</v>
      </c>
      <c r="F1745">
        <v>0</v>
      </c>
      <c r="G1745">
        <v>34</v>
      </c>
      <c r="H1745">
        <v>34</v>
      </c>
      <c r="I1745">
        <f t="shared" si="83"/>
        <v>27</v>
      </c>
      <c r="J1745" s="2">
        <f t="shared" si="84"/>
        <v>0.79411764705882348</v>
      </c>
      <c r="K1745">
        <v>253.2</v>
      </c>
      <c r="L1745" s="1">
        <f t="shared" si="82"/>
        <v>7.4470588235294111</v>
      </c>
      <c r="M1745">
        <v>5.6412613849161399</v>
      </c>
      <c r="N1745">
        <v>2.69645198272721</v>
      </c>
      <c r="O1745">
        <v>0.60315373297845498</v>
      </c>
      <c r="P1745">
        <v>0.25492772667542701</v>
      </c>
      <c r="Q1745">
        <v>0.78054299000000005</v>
      </c>
      <c r="U1745">
        <v>2.8383705081339001</v>
      </c>
      <c r="V1745">
        <v>3.3110901376530402</v>
      </c>
      <c r="X1745">
        <v>4.5810489654540998</v>
      </c>
    </row>
    <row r="1746" spans="1:24" x14ac:dyDescent="0.45">
      <c r="A1746">
        <v>1986</v>
      </c>
      <c r="B1746" t="s">
        <v>455</v>
      </c>
      <c r="C1746" t="s">
        <v>49</v>
      </c>
      <c r="D1746">
        <v>12</v>
      </c>
      <c r="E1746">
        <v>8</v>
      </c>
      <c r="F1746">
        <v>0</v>
      </c>
      <c r="G1746">
        <v>30</v>
      </c>
      <c r="H1746">
        <v>30</v>
      </c>
      <c r="I1746">
        <f t="shared" si="83"/>
        <v>20</v>
      </c>
      <c r="J1746" s="2">
        <f t="shared" si="84"/>
        <v>0.66666666666666663</v>
      </c>
      <c r="K1746">
        <v>178</v>
      </c>
      <c r="L1746" s="1">
        <f t="shared" si="82"/>
        <v>5.9333333333333336</v>
      </c>
      <c r="M1746">
        <v>9.8089887640449405</v>
      </c>
      <c r="N1746">
        <v>4.1460674157303297</v>
      </c>
      <c r="O1746">
        <v>0.70786516853932502</v>
      </c>
      <c r="P1746">
        <v>0.24137931034482701</v>
      </c>
      <c r="Q1746">
        <v>0.71736785000000003</v>
      </c>
      <c r="U1746">
        <v>3.3370786516853901</v>
      </c>
      <c r="V1746">
        <v>3.06314613631602</v>
      </c>
      <c r="X1746">
        <v>3.19883060455322</v>
      </c>
    </row>
    <row r="1747" spans="1:24" x14ac:dyDescent="0.45">
      <c r="A1747">
        <v>1986</v>
      </c>
      <c r="B1747" t="s">
        <v>539</v>
      </c>
      <c r="C1747" t="s">
        <v>88</v>
      </c>
      <c r="D1747">
        <v>14</v>
      </c>
      <c r="E1747">
        <v>7</v>
      </c>
      <c r="F1747">
        <v>0</v>
      </c>
      <c r="G1747">
        <v>33</v>
      </c>
      <c r="H1747">
        <v>33</v>
      </c>
      <c r="I1747">
        <f t="shared" si="83"/>
        <v>21</v>
      </c>
      <c r="J1747" s="2">
        <f t="shared" si="84"/>
        <v>0.63636363636363635</v>
      </c>
      <c r="K1747">
        <v>204.2</v>
      </c>
      <c r="L1747" s="1">
        <f t="shared" si="82"/>
        <v>6.1878787878787875</v>
      </c>
      <c r="M1747">
        <v>3.7817591456191</v>
      </c>
      <c r="N1747">
        <v>2.1547232341318101</v>
      </c>
      <c r="O1747">
        <v>1.49511408082615</v>
      </c>
      <c r="P1747">
        <v>0.26217765042979901</v>
      </c>
      <c r="Q1747">
        <v>0.69444444000000005</v>
      </c>
      <c r="U1747">
        <v>4.5732901295858897</v>
      </c>
      <c r="V1747">
        <v>4.9843664637254399</v>
      </c>
      <c r="X1747">
        <v>0.70781332254409701</v>
      </c>
    </row>
    <row r="1748" spans="1:24" x14ac:dyDescent="0.45">
      <c r="A1748">
        <v>1986</v>
      </c>
      <c r="B1748" t="s">
        <v>470</v>
      </c>
      <c r="C1748" t="s">
        <v>49</v>
      </c>
      <c r="D1748">
        <v>18</v>
      </c>
      <c r="E1748">
        <v>10</v>
      </c>
      <c r="F1748">
        <v>0</v>
      </c>
      <c r="G1748">
        <v>37</v>
      </c>
      <c r="H1748">
        <v>37</v>
      </c>
      <c r="I1748">
        <f t="shared" si="83"/>
        <v>28</v>
      </c>
      <c r="J1748" s="2">
        <f t="shared" si="84"/>
        <v>0.7567567567567568</v>
      </c>
      <c r="K1748">
        <v>275.10000000000002</v>
      </c>
      <c r="L1748" s="1">
        <f t="shared" si="82"/>
        <v>7.4351351351351358</v>
      </c>
      <c r="M1748">
        <v>10.0024220466094</v>
      </c>
      <c r="N1748">
        <v>2.35351106979045</v>
      </c>
      <c r="O1748">
        <v>0.55569011370052401</v>
      </c>
      <c r="P1748">
        <v>0.24700598802395199</v>
      </c>
      <c r="Q1748">
        <v>0.78811370000000003</v>
      </c>
      <c r="U1748">
        <v>2.2227604548020898</v>
      </c>
      <c r="V1748">
        <v>2.1572098067155498</v>
      </c>
      <c r="X1748">
        <v>8.5633516311645508</v>
      </c>
    </row>
    <row r="1749" spans="1:24" x14ac:dyDescent="0.45">
      <c r="A1749">
        <v>1986</v>
      </c>
      <c r="B1749" t="s">
        <v>540</v>
      </c>
      <c r="C1749" t="s">
        <v>27</v>
      </c>
      <c r="D1749">
        <v>7</v>
      </c>
      <c r="E1749">
        <v>13</v>
      </c>
      <c r="F1749">
        <v>0</v>
      </c>
      <c r="G1749">
        <v>28</v>
      </c>
      <c r="H1749">
        <v>28</v>
      </c>
      <c r="I1749">
        <f t="shared" si="83"/>
        <v>20</v>
      </c>
      <c r="J1749" s="2">
        <f t="shared" si="84"/>
        <v>0.7142857142857143</v>
      </c>
      <c r="K1749">
        <v>176.1</v>
      </c>
      <c r="L1749" s="1">
        <f t="shared" si="82"/>
        <v>6.2892857142857137</v>
      </c>
      <c r="M1749">
        <v>5.2570885436037598</v>
      </c>
      <c r="N1749">
        <v>2.8582228974933002</v>
      </c>
      <c r="O1749">
        <v>0.867674808167611</v>
      </c>
      <c r="P1749">
        <v>0.28298611111111099</v>
      </c>
      <c r="Q1749">
        <v>0.72992701000000004</v>
      </c>
      <c r="U1749">
        <v>4.0321358732494801</v>
      </c>
      <c r="V1749">
        <v>3.92791104907882</v>
      </c>
      <c r="X1749">
        <v>2.6167444884776998</v>
      </c>
    </row>
    <row r="1750" spans="1:24" x14ac:dyDescent="0.45">
      <c r="A1750">
        <v>1986</v>
      </c>
      <c r="B1750" t="s">
        <v>456</v>
      </c>
      <c r="C1750" t="s">
        <v>233</v>
      </c>
      <c r="D1750">
        <v>10</v>
      </c>
      <c r="E1750">
        <v>8</v>
      </c>
      <c r="F1750">
        <v>0</v>
      </c>
      <c r="G1750">
        <v>30</v>
      </c>
      <c r="H1750">
        <v>30</v>
      </c>
      <c r="I1750">
        <f t="shared" si="83"/>
        <v>18</v>
      </c>
      <c r="J1750" s="2">
        <f t="shared" si="84"/>
        <v>0.6</v>
      </c>
      <c r="K1750">
        <v>187.1</v>
      </c>
      <c r="L1750" s="1">
        <f t="shared" si="82"/>
        <v>6.2366666666666664</v>
      </c>
      <c r="M1750">
        <v>5.0444837118408703</v>
      </c>
      <c r="N1750">
        <v>3.02669022710452</v>
      </c>
      <c r="O1750">
        <v>0.72064053026298203</v>
      </c>
      <c r="P1750">
        <v>0.27022653721682799</v>
      </c>
      <c r="Q1750">
        <v>0.65217391000000002</v>
      </c>
      <c r="U1750">
        <v>3.93950156543763</v>
      </c>
      <c r="V1750">
        <v>3.7959222812293598</v>
      </c>
      <c r="X1750">
        <v>2.1453654766082701</v>
      </c>
    </row>
    <row r="1751" spans="1:24" x14ac:dyDescent="0.45">
      <c r="A1751">
        <v>1986</v>
      </c>
      <c r="B1751" t="s">
        <v>541</v>
      </c>
      <c r="C1751" t="s">
        <v>115</v>
      </c>
      <c r="D1751">
        <v>13</v>
      </c>
      <c r="E1751">
        <v>13</v>
      </c>
      <c r="F1751">
        <v>0</v>
      </c>
      <c r="G1751">
        <v>33</v>
      </c>
      <c r="H1751">
        <v>33</v>
      </c>
      <c r="I1751">
        <f t="shared" si="83"/>
        <v>26</v>
      </c>
      <c r="J1751" s="2">
        <f t="shared" si="84"/>
        <v>0.78787878787878785</v>
      </c>
      <c r="K1751">
        <v>195</v>
      </c>
      <c r="L1751" s="1">
        <f t="shared" si="82"/>
        <v>5.9090909090909092</v>
      </c>
      <c r="M1751">
        <v>5.1692307692307597</v>
      </c>
      <c r="N1751">
        <v>2.5846153846153799</v>
      </c>
      <c r="O1751">
        <v>1.2</v>
      </c>
      <c r="P1751">
        <v>0.31003039513677799</v>
      </c>
      <c r="Q1751">
        <v>0.68285280999999998</v>
      </c>
      <c r="U1751">
        <v>4.7076923076922998</v>
      </c>
      <c r="V1751">
        <v>4.4325497663937998</v>
      </c>
      <c r="X1751">
        <v>1.8400740623474099</v>
      </c>
    </row>
    <row r="1752" spans="1:24" x14ac:dyDescent="0.45">
      <c r="A1752">
        <v>1986</v>
      </c>
      <c r="B1752" t="s">
        <v>457</v>
      </c>
      <c r="C1752" t="s">
        <v>128</v>
      </c>
      <c r="D1752">
        <v>7</v>
      </c>
      <c r="E1752">
        <v>16</v>
      </c>
      <c r="F1752">
        <v>0</v>
      </c>
      <c r="G1752">
        <v>32</v>
      </c>
      <c r="H1752">
        <v>32</v>
      </c>
      <c r="I1752">
        <f t="shared" si="83"/>
        <v>23</v>
      </c>
      <c r="J1752" s="2">
        <f t="shared" si="84"/>
        <v>0.71875</v>
      </c>
      <c r="K1752">
        <v>195</v>
      </c>
      <c r="L1752" s="1">
        <f t="shared" si="82"/>
        <v>6.09375</v>
      </c>
      <c r="M1752">
        <v>6.2307692307692299</v>
      </c>
      <c r="N1752">
        <v>4.7076923076922998</v>
      </c>
      <c r="O1752">
        <v>0.36923076923076897</v>
      </c>
      <c r="P1752">
        <v>0.31490787269681703</v>
      </c>
      <c r="Q1752">
        <v>0.67287785</v>
      </c>
      <c r="U1752">
        <v>4.1538461538461497</v>
      </c>
      <c r="V1752">
        <v>3.53511386895791</v>
      </c>
      <c r="X1752">
        <v>3.2739939689636199</v>
      </c>
    </row>
    <row r="1753" spans="1:24" x14ac:dyDescent="0.45">
      <c r="A1753">
        <v>1986</v>
      </c>
      <c r="B1753" t="s">
        <v>471</v>
      </c>
      <c r="C1753" t="s">
        <v>44</v>
      </c>
      <c r="D1753">
        <v>7</v>
      </c>
      <c r="E1753">
        <v>12</v>
      </c>
      <c r="F1753">
        <v>0</v>
      </c>
      <c r="G1753">
        <v>34</v>
      </c>
      <c r="H1753">
        <v>34</v>
      </c>
      <c r="I1753">
        <f t="shared" si="83"/>
        <v>19</v>
      </c>
      <c r="J1753" s="2">
        <f t="shared" si="84"/>
        <v>0.55882352941176472</v>
      </c>
      <c r="K1753">
        <v>203</v>
      </c>
      <c r="L1753" s="1">
        <f t="shared" si="82"/>
        <v>5.9705882352941178</v>
      </c>
      <c r="M1753">
        <v>5.5862064766564199</v>
      </c>
      <c r="N1753">
        <v>3.7684726231412302</v>
      </c>
      <c r="O1753">
        <v>1.24137921703476</v>
      </c>
      <c r="P1753">
        <v>0.31603053435114498</v>
      </c>
      <c r="Q1753">
        <v>0.70217096000000001</v>
      </c>
      <c r="U1753">
        <v>4.7438420079542603</v>
      </c>
      <c r="V1753">
        <v>4.7857894785347703</v>
      </c>
      <c r="X1753">
        <v>1.0147672891616799</v>
      </c>
    </row>
    <row r="1754" spans="1:24" x14ac:dyDescent="0.45">
      <c r="A1754">
        <v>1986</v>
      </c>
      <c r="B1754" t="s">
        <v>426</v>
      </c>
      <c r="C1754" t="s">
        <v>29</v>
      </c>
      <c r="D1754">
        <v>5</v>
      </c>
      <c r="E1754">
        <v>14</v>
      </c>
      <c r="F1754">
        <v>0</v>
      </c>
      <c r="G1754">
        <v>27</v>
      </c>
      <c r="H1754">
        <v>27</v>
      </c>
      <c r="I1754">
        <f t="shared" si="83"/>
        <v>19</v>
      </c>
      <c r="J1754" s="2">
        <f t="shared" si="84"/>
        <v>0.70370370370370372</v>
      </c>
      <c r="K1754">
        <v>174.2</v>
      </c>
      <c r="L1754" s="1">
        <f t="shared" si="82"/>
        <v>6.4518518518518517</v>
      </c>
      <c r="M1754">
        <v>6.0801524947027401</v>
      </c>
      <c r="N1754">
        <v>4.8950380253962704</v>
      </c>
      <c r="O1754">
        <v>0.92748088902245096</v>
      </c>
      <c r="P1754">
        <v>0.27915869980879499</v>
      </c>
      <c r="Q1754">
        <v>0.71550256000000001</v>
      </c>
      <c r="U1754">
        <v>4.6889311611690596</v>
      </c>
      <c r="V1754">
        <v>4.4084158373270803</v>
      </c>
      <c r="X1754">
        <v>1.3680835962295499</v>
      </c>
    </row>
    <row r="1755" spans="1:24" x14ac:dyDescent="0.45">
      <c r="A1755">
        <v>1986</v>
      </c>
      <c r="B1755" t="s">
        <v>522</v>
      </c>
      <c r="C1755" t="s">
        <v>371</v>
      </c>
      <c r="D1755">
        <v>15</v>
      </c>
      <c r="E1755">
        <v>11</v>
      </c>
      <c r="F1755">
        <v>0</v>
      </c>
      <c r="G1755">
        <v>34</v>
      </c>
      <c r="H1755">
        <v>34</v>
      </c>
      <c r="I1755">
        <f t="shared" si="83"/>
        <v>26</v>
      </c>
      <c r="J1755" s="2">
        <f t="shared" si="84"/>
        <v>0.76470588235294112</v>
      </c>
      <c r="K1755">
        <v>207</v>
      </c>
      <c r="L1755" s="1">
        <f t="shared" si="82"/>
        <v>6.0882352941176467</v>
      </c>
      <c r="M1755">
        <v>5.0434782608695601</v>
      </c>
      <c r="N1755">
        <v>2.13043478260869</v>
      </c>
      <c r="O1755">
        <v>1.34782608695652</v>
      </c>
      <c r="P1755">
        <v>0.24617737003058099</v>
      </c>
      <c r="Q1755">
        <v>0.75274176999999998</v>
      </c>
      <c r="U1755">
        <v>3.7391304347826</v>
      </c>
      <c r="V1755">
        <v>4.3507214497828803</v>
      </c>
      <c r="X1755">
        <v>2.2205386161804199</v>
      </c>
    </row>
    <row r="1756" spans="1:24" x14ac:dyDescent="0.45">
      <c r="A1756">
        <v>1986</v>
      </c>
      <c r="B1756" t="s">
        <v>428</v>
      </c>
      <c r="C1756" t="s">
        <v>79</v>
      </c>
      <c r="D1756">
        <v>12</v>
      </c>
      <c r="E1756">
        <v>9</v>
      </c>
      <c r="F1756">
        <v>0</v>
      </c>
      <c r="G1756">
        <v>31</v>
      </c>
      <c r="H1756">
        <v>31</v>
      </c>
      <c r="I1756">
        <f t="shared" si="83"/>
        <v>21</v>
      </c>
      <c r="J1756" s="2">
        <f t="shared" si="84"/>
        <v>0.67741935483870963</v>
      </c>
      <c r="K1756">
        <v>185.2</v>
      </c>
      <c r="L1756" s="1">
        <f t="shared" si="82"/>
        <v>5.9741935483870963</v>
      </c>
      <c r="M1756">
        <v>5.7684019963755304</v>
      </c>
      <c r="N1756">
        <v>3.1023338467902</v>
      </c>
      <c r="O1756">
        <v>1.11490122619022</v>
      </c>
      <c r="P1756">
        <v>0.28956228956228902</v>
      </c>
      <c r="Q1756">
        <v>0.72671889000000001</v>
      </c>
      <c r="U1756">
        <v>4.2172350729804302</v>
      </c>
      <c r="V1756">
        <v>4.18214232544394</v>
      </c>
      <c r="X1756">
        <v>2.3169913291931099</v>
      </c>
    </row>
    <row r="1757" spans="1:24" x14ac:dyDescent="0.45">
      <c r="A1757">
        <v>1986</v>
      </c>
      <c r="B1757" t="s">
        <v>458</v>
      </c>
      <c r="C1757" t="s">
        <v>79</v>
      </c>
      <c r="D1757">
        <v>15</v>
      </c>
      <c r="E1757">
        <v>12</v>
      </c>
      <c r="F1757">
        <v>0</v>
      </c>
      <c r="G1757">
        <v>33</v>
      </c>
      <c r="H1757">
        <v>33</v>
      </c>
      <c r="I1757">
        <f t="shared" si="83"/>
        <v>27</v>
      </c>
      <c r="J1757" s="2">
        <f t="shared" si="84"/>
        <v>0.81818181818181823</v>
      </c>
      <c r="K1757">
        <v>215.1</v>
      </c>
      <c r="L1757" s="1">
        <f t="shared" si="82"/>
        <v>6.5181818181818176</v>
      </c>
      <c r="M1757">
        <v>3.8034051235653501</v>
      </c>
      <c r="N1757">
        <v>4.0123834270579497</v>
      </c>
      <c r="O1757">
        <v>1.2538698209556101</v>
      </c>
      <c r="P1757">
        <v>0.24383164005805499</v>
      </c>
      <c r="Q1757">
        <v>0.70980392000000003</v>
      </c>
      <c r="U1757">
        <v>4.5975226768372304</v>
      </c>
      <c r="V1757">
        <v>5.1162122662723197</v>
      </c>
      <c r="X1757">
        <v>0.55994719266891402</v>
      </c>
    </row>
    <row r="1758" spans="1:24" x14ac:dyDescent="0.45">
      <c r="A1758">
        <v>1986</v>
      </c>
      <c r="B1758" t="s">
        <v>542</v>
      </c>
      <c r="C1758" t="s">
        <v>233</v>
      </c>
      <c r="D1758">
        <v>7</v>
      </c>
      <c r="E1758">
        <v>9</v>
      </c>
      <c r="F1758">
        <v>0</v>
      </c>
      <c r="G1758">
        <v>31</v>
      </c>
      <c r="H1758">
        <v>31</v>
      </c>
      <c r="I1758">
        <f t="shared" si="83"/>
        <v>16</v>
      </c>
      <c r="J1758" s="2">
        <f t="shared" si="84"/>
        <v>0.5161290322580645</v>
      </c>
      <c r="K1758">
        <v>185</v>
      </c>
      <c r="L1758" s="1">
        <f t="shared" si="82"/>
        <v>5.967741935483871</v>
      </c>
      <c r="M1758">
        <v>5.5459459459459399</v>
      </c>
      <c r="N1758">
        <v>3.2594594594594501</v>
      </c>
      <c r="O1758">
        <v>0.58378378378378304</v>
      </c>
      <c r="P1758">
        <v>0.28173913043478199</v>
      </c>
      <c r="Q1758">
        <v>0.66901407999999996</v>
      </c>
      <c r="U1758">
        <v>3.9405405405405398</v>
      </c>
      <c r="V1758">
        <v>3.5169572508012901</v>
      </c>
      <c r="X1758">
        <v>2.7420620918273899</v>
      </c>
    </row>
    <row r="1759" spans="1:24" x14ac:dyDescent="0.45">
      <c r="A1759">
        <v>1986</v>
      </c>
      <c r="B1759" t="s">
        <v>511</v>
      </c>
      <c r="C1759" t="s">
        <v>47</v>
      </c>
      <c r="D1759">
        <v>13</v>
      </c>
      <c r="E1759">
        <v>7</v>
      </c>
      <c r="F1759">
        <v>0</v>
      </c>
      <c r="G1759">
        <v>30</v>
      </c>
      <c r="H1759">
        <v>30</v>
      </c>
      <c r="I1759">
        <f t="shared" si="83"/>
        <v>20</v>
      </c>
      <c r="J1759" s="2">
        <f t="shared" si="84"/>
        <v>0.66666666666666663</v>
      </c>
      <c r="K1759">
        <v>219</v>
      </c>
      <c r="L1759" s="1">
        <f t="shared" si="82"/>
        <v>7.3</v>
      </c>
      <c r="M1759">
        <v>4.3972602739726003</v>
      </c>
      <c r="N1759">
        <v>2.17808219178082</v>
      </c>
      <c r="O1759">
        <v>0.90410958904109495</v>
      </c>
      <c r="P1759">
        <v>0.25143678160919503</v>
      </c>
      <c r="Q1759">
        <v>0.77202543000000001</v>
      </c>
      <c r="U1759">
        <v>2.9178082191780801</v>
      </c>
      <c r="V1759">
        <v>3.8395044555402702</v>
      </c>
      <c r="X1759">
        <v>2.1158072948455802</v>
      </c>
    </row>
    <row r="1760" spans="1:24" x14ac:dyDescent="0.45">
      <c r="A1760">
        <v>1986</v>
      </c>
      <c r="B1760" t="s">
        <v>387</v>
      </c>
      <c r="C1760" t="s">
        <v>33</v>
      </c>
      <c r="D1760">
        <v>21</v>
      </c>
      <c r="E1760">
        <v>11</v>
      </c>
      <c r="F1760">
        <v>0</v>
      </c>
      <c r="G1760">
        <v>34</v>
      </c>
      <c r="H1760">
        <v>34</v>
      </c>
      <c r="I1760">
        <f t="shared" si="83"/>
        <v>32</v>
      </c>
      <c r="J1760" s="2">
        <f t="shared" si="84"/>
        <v>0.94117647058823528</v>
      </c>
      <c r="K1760">
        <v>269.10000000000002</v>
      </c>
      <c r="L1760" s="1">
        <f t="shared" si="82"/>
        <v>7.9147058823529415</v>
      </c>
      <c r="M1760">
        <v>8.0866333579400091</v>
      </c>
      <c r="N1760">
        <v>2.84034642737562</v>
      </c>
      <c r="O1760">
        <v>0.60148512579719104</v>
      </c>
      <c r="P1760">
        <v>0.27513227513227501</v>
      </c>
      <c r="Q1760">
        <v>0.72524407000000002</v>
      </c>
      <c r="U1760">
        <v>3.1410889902742198</v>
      </c>
      <c r="V1760">
        <v>2.80071427403051</v>
      </c>
      <c r="X1760">
        <v>6.1666135787963796</v>
      </c>
    </row>
    <row r="1761" spans="1:24" x14ac:dyDescent="0.45">
      <c r="A1761">
        <v>1986</v>
      </c>
      <c r="B1761" t="s">
        <v>429</v>
      </c>
      <c r="C1761" t="s">
        <v>115</v>
      </c>
      <c r="D1761">
        <v>16</v>
      </c>
      <c r="E1761">
        <v>13</v>
      </c>
      <c r="F1761">
        <v>0</v>
      </c>
      <c r="G1761">
        <v>37</v>
      </c>
      <c r="H1761">
        <v>37</v>
      </c>
      <c r="I1761">
        <f t="shared" si="83"/>
        <v>29</v>
      </c>
      <c r="J1761" s="2">
        <f t="shared" si="84"/>
        <v>0.78378378378378377</v>
      </c>
      <c r="K1761">
        <v>245.2</v>
      </c>
      <c r="L1761" s="1">
        <f t="shared" si="82"/>
        <v>6.6270270270270268</v>
      </c>
      <c r="M1761">
        <v>6.9972865855362798</v>
      </c>
      <c r="N1761">
        <v>3.04070568900267</v>
      </c>
      <c r="O1761">
        <v>1.35549530714577</v>
      </c>
      <c r="P1761">
        <v>0.29769959404600799</v>
      </c>
      <c r="Q1761">
        <v>0.71085164999999995</v>
      </c>
      <c r="U1761">
        <v>4.50610602105216</v>
      </c>
      <c r="V1761">
        <v>4.2241999674710797</v>
      </c>
      <c r="X1761">
        <v>2.8804402351379301</v>
      </c>
    </row>
    <row r="1762" spans="1:24" x14ac:dyDescent="0.45">
      <c r="A1762">
        <v>1986</v>
      </c>
      <c r="B1762" t="s">
        <v>446</v>
      </c>
      <c r="C1762" t="s">
        <v>54</v>
      </c>
      <c r="D1762">
        <v>5</v>
      </c>
      <c r="E1762">
        <v>12</v>
      </c>
      <c r="F1762">
        <v>0</v>
      </c>
      <c r="G1762">
        <v>32</v>
      </c>
      <c r="H1762">
        <v>32</v>
      </c>
      <c r="I1762">
        <f t="shared" si="83"/>
        <v>17</v>
      </c>
      <c r="J1762" s="2">
        <f t="shared" si="84"/>
        <v>0.53125</v>
      </c>
      <c r="K1762">
        <v>191.2</v>
      </c>
      <c r="L1762" s="1">
        <f t="shared" si="82"/>
        <v>5.9749999999999996</v>
      </c>
      <c r="M1762">
        <v>3.6626085984574401</v>
      </c>
      <c r="N1762">
        <v>1.9721738607078501</v>
      </c>
      <c r="O1762">
        <v>1.4556521352843601</v>
      </c>
      <c r="P1762">
        <v>0.27453987730061302</v>
      </c>
      <c r="Q1762">
        <v>0.65703635000000005</v>
      </c>
      <c r="U1762">
        <v>5.1652172542348502</v>
      </c>
      <c r="V1762">
        <v>4.81101125071981</v>
      </c>
      <c r="X1762">
        <v>0.85804921388626099</v>
      </c>
    </row>
    <row r="1763" spans="1:24" x14ac:dyDescent="0.45">
      <c r="A1763">
        <v>1986</v>
      </c>
      <c r="B1763" t="s">
        <v>459</v>
      </c>
      <c r="C1763" t="s">
        <v>33</v>
      </c>
      <c r="D1763">
        <v>7</v>
      </c>
      <c r="E1763">
        <v>13</v>
      </c>
      <c r="F1763">
        <v>0</v>
      </c>
      <c r="G1763">
        <v>33</v>
      </c>
      <c r="H1763">
        <v>33</v>
      </c>
      <c r="I1763">
        <f t="shared" si="83"/>
        <v>20</v>
      </c>
      <c r="J1763" s="2">
        <f t="shared" si="84"/>
        <v>0.60606060606060608</v>
      </c>
      <c r="K1763">
        <v>235.2</v>
      </c>
      <c r="L1763" s="1">
        <f t="shared" si="82"/>
        <v>7.127272727272727</v>
      </c>
      <c r="M1763">
        <v>6.9886848844098104</v>
      </c>
      <c r="N1763">
        <v>2.1004244188116901</v>
      </c>
      <c r="O1763">
        <v>0.53465348842479399</v>
      </c>
      <c r="P1763">
        <v>0.29501385041551198</v>
      </c>
      <c r="Q1763">
        <v>0.72011877999999996</v>
      </c>
      <c r="U1763">
        <v>3.2843000003237299</v>
      </c>
      <c r="V1763">
        <v>2.7794978681636699</v>
      </c>
      <c r="X1763">
        <v>5.4490113258361799</v>
      </c>
    </row>
    <row r="1764" spans="1:24" x14ac:dyDescent="0.45">
      <c r="A1764">
        <v>1986</v>
      </c>
      <c r="B1764" t="s">
        <v>491</v>
      </c>
      <c r="C1764" t="s">
        <v>371</v>
      </c>
      <c r="D1764">
        <v>18</v>
      </c>
      <c r="E1764">
        <v>10</v>
      </c>
      <c r="F1764">
        <v>0</v>
      </c>
      <c r="G1764">
        <v>34</v>
      </c>
      <c r="H1764">
        <v>34</v>
      </c>
      <c r="I1764">
        <f t="shared" si="83"/>
        <v>28</v>
      </c>
      <c r="J1764" s="2">
        <f t="shared" si="84"/>
        <v>0.82352941176470584</v>
      </c>
      <c r="K1764">
        <v>269</v>
      </c>
      <c r="L1764" s="1">
        <f t="shared" si="82"/>
        <v>7.9117647058823533</v>
      </c>
      <c r="M1764">
        <v>6.95910780669145</v>
      </c>
      <c r="N1764">
        <v>2.44237918215613</v>
      </c>
      <c r="O1764">
        <v>0.73605947955390305</v>
      </c>
      <c r="P1764">
        <v>0.25620915032679697</v>
      </c>
      <c r="Q1764">
        <v>0.75607902999999999</v>
      </c>
      <c r="U1764">
        <v>2.8438661710037101</v>
      </c>
      <c r="V1764">
        <v>3.1353235725133302</v>
      </c>
      <c r="X1764">
        <v>6.7448363304138104</v>
      </c>
    </row>
    <row r="1765" spans="1:24" x14ac:dyDescent="0.45">
      <c r="A1765">
        <v>1986</v>
      </c>
      <c r="B1765" t="s">
        <v>543</v>
      </c>
      <c r="C1765" t="s">
        <v>233</v>
      </c>
      <c r="D1765">
        <v>13</v>
      </c>
      <c r="E1765">
        <v>11</v>
      </c>
      <c r="F1765">
        <v>0</v>
      </c>
      <c r="G1765">
        <v>32</v>
      </c>
      <c r="H1765">
        <v>32</v>
      </c>
      <c r="I1765">
        <f t="shared" si="83"/>
        <v>24</v>
      </c>
      <c r="J1765" s="2">
        <f t="shared" si="84"/>
        <v>0.75</v>
      </c>
      <c r="K1765">
        <v>216</v>
      </c>
      <c r="L1765" s="1">
        <f t="shared" si="82"/>
        <v>6.75</v>
      </c>
      <c r="M1765">
        <v>8.3750005916313306</v>
      </c>
      <c r="N1765">
        <v>4.7500003355520901</v>
      </c>
      <c r="O1765">
        <v>0.58333337454148504</v>
      </c>
      <c r="P1765">
        <v>0.231182795698924</v>
      </c>
      <c r="Q1765">
        <v>0.70836785000000002</v>
      </c>
      <c r="U1765">
        <v>3.4583335776388</v>
      </c>
      <c r="V1765">
        <v>3.3913817190502602</v>
      </c>
      <c r="X1765">
        <v>3.5386710166931099</v>
      </c>
    </row>
    <row r="1766" spans="1:24" x14ac:dyDescent="0.45">
      <c r="A1766">
        <v>1986</v>
      </c>
      <c r="B1766" t="s">
        <v>523</v>
      </c>
      <c r="C1766" t="s">
        <v>105</v>
      </c>
      <c r="D1766">
        <v>12</v>
      </c>
      <c r="E1766">
        <v>9</v>
      </c>
      <c r="F1766">
        <v>0</v>
      </c>
      <c r="G1766">
        <v>27</v>
      </c>
      <c r="H1766">
        <v>27</v>
      </c>
      <c r="I1766">
        <f t="shared" si="83"/>
        <v>21</v>
      </c>
      <c r="J1766" s="2">
        <f t="shared" si="84"/>
        <v>0.77777777777777779</v>
      </c>
      <c r="K1766">
        <v>190.1</v>
      </c>
      <c r="L1766" s="1">
        <f t="shared" si="82"/>
        <v>7.0407407407407403</v>
      </c>
      <c r="M1766">
        <v>5.3432580142321999</v>
      </c>
      <c r="N1766">
        <v>2.50612986508236</v>
      </c>
      <c r="O1766">
        <v>0.89842391389745002</v>
      </c>
      <c r="P1766">
        <v>0.25041736227044997</v>
      </c>
      <c r="Q1766">
        <v>0.70158103000000005</v>
      </c>
      <c r="U1766">
        <v>3.5464101864373001</v>
      </c>
      <c r="V1766">
        <v>3.8270534492611201</v>
      </c>
      <c r="X1766">
        <v>2.7782688140869101</v>
      </c>
    </row>
    <row r="1767" spans="1:24" x14ac:dyDescent="0.45">
      <c r="A1767">
        <v>1985</v>
      </c>
      <c r="B1767" t="s">
        <v>474</v>
      </c>
      <c r="C1767" t="s">
        <v>44</v>
      </c>
      <c r="D1767">
        <v>17</v>
      </c>
      <c r="E1767">
        <v>10</v>
      </c>
      <c r="F1767">
        <v>0</v>
      </c>
      <c r="G1767">
        <v>36</v>
      </c>
      <c r="H1767">
        <v>36</v>
      </c>
      <c r="I1767">
        <f t="shared" si="83"/>
        <v>27</v>
      </c>
      <c r="J1767" s="2">
        <f t="shared" si="84"/>
        <v>0.75</v>
      </c>
      <c r="K1767">
        <v>260.2</v>
      </c>
      <c r="L1767" s="1">
        <f t="shared" si="82"/>
        <v>7.2277777777777779</v>
      </c>
      <c r="M1767">
        <v>4.9028134905652001</v>
      </c>
      <c r="N1767">
        <v>2.31329932301316</v>
      </c>
      <c r="O1767">
        <v>0.96675195588609697</v>
      </c>
      <c r="P1767">
        <v>0.28335301062573698</v>
      </c>
      <c r="Q1767">
        <v>0.78197481999999996</v>
      </c>
      <c r="U1767">
        <v>3.4526855567360601</v>
      </c>
      <c r="V1767">
        <v>3.8315139769359998</v>
      </c>
      <c r="X1767">
        <v>3.9510519504547101</v>
      </c>
    </row>
    <row r="1768" spans="1:24" x14ac:dyDescent="0.45">
      <c r="A1768">
        <v>1985</v>
      </c>
      <c r="B1768" t="s">
        <v>544</v>
      </c>
      <c r="C1768" t="s">
        <v>47</v>
      </c>
      <c r="D1768">
        <v>21</v>
      </c>
      <c r="E1768">
        <v>12</v>
      </c>
      <c r="F1768">
        <v>0</v>
      </c>
      <c r="G1768">
        <v>38</v>
      </c>
      <c r="H1768">
        <v>38</v>
      </c>
      <c r="I1768">
        <f t="shared" si="83"/>
        <v>33</v>
      </c>
      <c r="J1768" s="2">
        <f t="shared" si="84"/>
        <v>0.86842105263157898</v>
      </c>
      <c r="K1768">
        <v>269.2</v>
      </c>
      <c r="L1768" s="1">
        <f t="shared" si="82"/>
        <v>7.0842105263157888</v>
      </c>
      <c r="M1768">
        <v>3.7379482250594802</v>
      </c>
      <c r="N1768">
        <v>2.7367120933471201</v>
      </c>
      <c r="O1768">
        <v>0.50061806585618096</v>
      </c>
      <c r="P1768">
        <v>0.275633958103638</v>
      </c>
      <c r="Q1768">
        <v>0.72700297000000003</v>
      </c>
      <c r="U1768">
        <v>3.4042028478220301</v>
      </c>
      <c r="V1768">
        <v>3.6115256009688399</v>
      </c>
      <c r="X1768">
        <v>3.0930490493774401</v>
      </c>
    </row>
    <row r="1769" spans="1:24" x14ac:dyDescent="0.45">
      <c r="A1769">
        <v>1985</v>
      </c>
      <c r="B1769" t="s">
        <v>492</v>
      </c>
      <c r="C1769" t="s">
        <v>37</v>
      </c>
      <c r="D1769">
        <v>10</v>
      </c>
      <c r="E1769">
        <v>14</v>
      </c>
      <c r="F1769">
        <v>0</v>
      </c>
      <c r="G1769">
        <v>34</v>
      </c>
      <c r="H1769">
        <v>34</v>
      </c>
      <c r="I1769">
        <f t="shared" si="83"/>
        <v>24</v>
      </c>
      <c r="J1769" s="2">
        <f t="shared" si="84"/>
        <v>0.70588235294117652</v>
      </c>
      <c r="K1769">
        <v>210.2</v>
      </c>
      <c r="L1769" s="1">
        <f t="shared" si="82"/>
        <v>6.1823529411764699</v>
      </c>
      <c r="M1769">
        <v>8.4588611679492907</v>
      </c>
      <c r="N1769">
        <v>4.2721521050248903</v>
      </c>
      <c r="O1769">
        <v>1.28164563150746</v>
      </c>
      <c r="P1769">
        <v>0.30369127516778499</v>
      </c>
      <c r="Q1769">
        <v>0.71062270999999999</v>
      </c>
      <c r="U1769">
        <v>4.8702533997283801</v>
      </c>
      <c r="V1769">
        <v>4.1369868243510401</v>
      </c>
      <c r="X1769">
        <v>2.4952108860015798</v>
      </c>
    </row>
    <row r="1770" spans="1:24" x14ac:dyDescent="0.45">
      <c r="A1770">
        <v>1985</v>
      </c>
      <c r="B1770" t="s">
        <v>545</v>
      </c>
      <c r="C1770" t="s">
        <v>128</v>
      </c>
      <c r="D1770">
        <v>7</v>
      </c>
      <c r="E1770">
        <v>15</v>
      </c>
      <c r="F1770">
        <v>0</v>
      </c>
      <c r="G1770">
        <v>37</v>
      </c>
      <c r="H1770">
        <v>37</v>
      </c>
      <c r="I1770">
        <f t="shared" si="83"/>
        <v>22</v>
      </c>
      <c r="J1770" s="2">
        <f t="shared" si="84"/>
        <v>0.59459459459459463</v>
      </c>
      <c r="K1770">
        <v>206.2</v>
      </c>
      <c r="L1770" s="1">
        <f t="shared" si="82"/>
        <v>5.5729729729729724</v>
      </c>
      <c r="M1770">
        <v>5.8354841582013597</v>
      </c>
      <c r="N1770">
        <v>4.8338712056742601</v>
      </c>
      <c r="O1770">
        <v>0.74032261708524705</v>
      </c>
      <c r="P1770">
        <v>0.28281250000000002</v>
      </c>
      <c r="Q1770">
        <v>0.73397657000000005</v>
      </c>
      <c r="U1770">
        <v>3.8322582531471601</v>
      </c>
      <c r="V1770">
        <v>4.1409067932351196</v>
      </c>
      <c r="X1770">
        <v>1.74056768417358</v>
      </c>
    </row>
    <row r="1771" spans="1:24" x14ac:dyDescent="0.45">
      <c r="A1771">
        <v>1985</v>
      </c>
      <c r="B1771" t="s">
        <v>432</v>
      </c>
      <c r="C1771" t="s">
        <v>75</v>
      </c>
      <c r="D1771">
        <v>10</v>
      </c>
      <c r="E1771">
        <v>15</v>
      </c>
      <c r="F1771">
        <v>0</v>
      </c>
      <c r="G1771">
        <v>33</v>
      </c>
      <c r="H1771">
        <v>33</v>
      </c>
      <c r="I1771">
        <f t="shared" si="83"/>
        <v>25</v>
      </c>
      <c r="J1771" s="2">
        <f t="shared" si="84"/>
        <v>0.75757575757575757</v>
      </c>
      <c r="K1771">
        <v>205.2</v>
      </c>
      <c r="L1771" s="1">
        <f t="shared" si="82"/>
        <v>6.2181818181818178</v>
      </c>
      <c r="M1771">
        <v>5.33873568644628</v>
      </c>
      <c r="N1771">
        <v>2.5818475860682799</v>
      </c>
      <c r="O1771">
        <v>0.743922185816285</v>
      </c>
      <c r="P1771">
        <v>0.29307805596465297</v>
      </c>
      <c r="Q1771">
        <v>0.66358024999999998</v>
      </c>
      <c r="U1771">
        <v>4.33225272916542</v>
      </c>
      <c r="V1771">
        <v>3.54993320717394</v>
      </c>
      <c r="X1771">
        <v>3.6427938938140798</v>
      </c>
    </row>
    <row r="1772" spans="1:24" x14ac:dyDescent="0.45">
      <c r="A1772">
        <v>1985</v>
      </c>
      <c r="B1772" t="s">
        <v>478</v>
      </c>
      <c r="C1772" t="s">
        <v>27</v>
      </c>
      <c r="D1772">
        <v>17</v>
      </c>
      <c r="E1772">
        <v>16</v>
      </c>
      <c r="F1772">
        <v>0</v>
      </c>
      <c r="G1772">
        <v>37</v>
      </c>
      <c r="H1772">
        <v>37</v>
      </c>
      <c r="I1772">
        <f t="shared" si="83"/>
        <v>33</v>
      </c>
      <c r="J1772" s="2">
        <f t="shared" si="84"/>
        <v>0.89189189189189189</v>
      </c>
      <c r="K1772">
        <v>293.2</v>
      </c>
      <c r="L1772" s="1">
        <f t="shared" si="82"/>
        <v>7.9243243243243242</v>
      </c>
      <c r="M1772">
        <v>6.3132804178961397</v>
      </c>
      <c r="N1772">
        <v>2.2985244239913101</v>
      </c>
      <c r="O1772">
        <v>0.70488082335733704</v>
      </c>
      <c r="P1772">
        <v>0.27078651685393201</v>
      </c>
      <c r="Q1772">
        <v>0.71880937</v>
      </c>
      <c r="U1772">
        <v>3.1566402089480698</v>
      </c>
      <c r="V1772">
        <v>3.15778087891634</v>
      </c>
      <c r="X1772">
        <v>6.9661324024200404</v>
      </c>
    </row>
    <row r="1773" spans="1:24" x14ac:dyDescent="0.45">
      <c r="A1773">
        <v>1985</v>
      </c>
      <c r="B1773" t="s">
        <v>447</v>
      </c>
      <c r="C1773" t="s">
        <v>95</v>
      </c>
      <c r="D1773">
        <v>12</v>
      </c>
      <c r="E1773">
        <v>17</v>
      </c>
      <c r="F1773">
        <v>0</v>
      </c>
      <c r="G1773">
        <v>32</v>
      </c>
      <c r="H1773">
        <v>32</v>
      </c>
      <c r="I1773">
        <f t="shared" si="83"/>
        <v>29</v>
      </c>
      <c r="J1773" s="2">
        <f t="shared" si="84"/>
        <v>0.90625</v>
      </c>
      <c r="K1773">
        <v>203.1</v>
      </c>
      <c r="L1773" s="1">
        <f t="shared" si="82"/>
        <v>6.3468749999999998</v>
      </c>
      <c r="M1773">
        <v>5.9754095371228999</v>
      </c>
      <c r="N1773">
        <v>3.9393440652143599</v>
      </c>
      <c r="O1773">
        <v>0.57540980727850199</v>
      </c>
      <c r="P1773">
        <v>0.325227963525835</v>
      </c>
      <c r="Q1773">
        <v>0.71664464999999999</v>
      </c>
      <c r="U1773">
        <v>4.0721309438170898</v>
      </c>
      <c r="V1773">
        <v>3.5746189985349601</v>
      </c>
      <c r="X1773">
        <v>3.7558445930480899</v>
      </c>
    </row>
    <row r="1774" spans="1:24" x14ac:dyDescent="0.45">
      <c r="A1774">
        <v>1985</v>
      </c>
      <c r="B1774" t="s">
        <v>448</v>
      </c>
      <c r="C1774" t="s">
        <v>35</v>
      </c>
      <c r="D1774">
        <v>15</v>
      </c>
      <c r="E1774">
        <v>13</v>
      </c>
      <c r="F1774">
        <v>0</v>
      </c>
      <c r="G1774">
        <v>35</v>
      </c>
      <c r="H1774">
        <v>35</v>
      </c>
      <c r="I1774">
        <f t="shared" si="83"/>
        <v>28</v>
      </c>
      <c r="J1774" s="2">
        <f t="shared" si="84"/>
        <v>0.8</v>
      </c>
      <c r="K1774">
        <v>272.10000000000002</v>
      </c>
      <c r="L1774" s="1">
        <f t="shared" si="82"/>
        <v>7.7742857142857149</v>
      </c>
      <c r="M1774">
        <v>5.0893516653970297</v>
      </c>
      <c r="N1774">
        <v>2.2141984518285698</v>
      </c>
      <c r="O1774">
        <v>0.85924119026183599</v>
      </c>
      <c r="P1774">
        <v>0.28036322360953397</v>
      </c>
      <c r="Q1774">
        <v>0.73797139</v>
      </c>
      <c r="U1774">
        <v>3.7013466657432899</v>
      </c>
      <c r="V1774">
        <v>3.5767440369913999</v>
      </c>
      <c r="X1774">
        <v>4.6077723503112704</v>
      </c>
    </row>
    <row r="1775" spans="1:24" x14ac:dyDescent="0.45">
      <c r="A1775">
        <v>1985</v>
      </c>
      <c r="B1775" t="s">
        <v>449</v>
      </c>
      <c r="C1775" t="s">
        <v>71</v>
      </c>
      <c r="D1775">
        <v>20</v>
      </c>
      <c r="E1775">
        <v>9</v>
      </c>
      <c r="F1775">
        <v>0</v>
      </c>
      <c r="G1775">
        <v>38</v>
      </c>
      <c r="H1775">
        <v>38</v>
      </c>
      <c r="I1775">
        <f t="shared" si="83"/>
        <v>29</v>
      </c>
      <c r="J1775" s="2">
        <f t="shared" si="84"/>
        <v>0.76315789473684215</v>
      </c>
      <c r="K1775">
        <v>261.10000000000002</v>
      </c>
      <c r="L1775" s="1">
        <f t="shared" si="82"/>
        <v>6.871052631578948</v>
      </c>
      <c r="M1775">
        <v>5.3380106196509001</v>
      </c>
      <c r="N1775">
        <v>2.5140308079646201</v>
      </c>
      <c r="O1775">
        <v>0.99872456754758898</v>
      </c>
      <c r="P1775">
        <v>0.258809234507897</v>
      </c>
      <c r="Q1775">
        <v>0.74621484999999999</v>
      </c>
      <c r="U1775">
        <v>3.5471941537034999</v>
      </c>
      <c r="V1775">
        <v>3.8132817271350601</v>
      </c>
      <c r="X1775">
        <v>3.0111618041992099</v>
      </c>
    </row>
    <row r="1776" spans="1:24" x14ac:dyDescent="0.45">
      <c r="A1776">
        <v>1985</v>
      </c>
      <c r="B1776" t="s">
        <v>546</v>
      </c>
      <c r="C1776" t="s">
        <v>37</v>
      </c>
      <c r="D1776">
        <v>17</v>
      </c>
      <c r="E1776">
        <v>11</v>
      </c>
      <c r="F1776">
        <v>0</v>
      </c>
      <c r="G1776">
        <v>34</v>
      </c>
      <c r="H1776">
        <v>34</v>
      </c>
      <c r="I1776">
        <f t="shared" si="83"/>
        <v>28</v>
      </c>
      <c r="J1776" s="2">
        <f t="shared" si="84"/>
        <v>0.82352941176470584</v>
      </c>
      <c r="K1776">
        <v>224.2</v>
      </c>
      <c r="L1776" s="1">
        <f t="shared" si="82"/>
        <v>6.5941176470588232</v>
      </c>
      <c r="M1776">
        <v>6.8100888665968702</v>
      </c>
      <c r="N1776">
        <v>3.1646883556538299</v>
      </c>
      <c r="O1776">
        <v>1.04154300312658</v>
      </c>
      <c r="P1776">
        <v>0.27272727272727199</v>
      </c>
      <c r="Q1776">
        <v>0.72625698000000005</v>
      </c>
      <c r="U1776">
        <v>4.0059346274099203</v>
      </c>
      <c r="V1776">
        <v>3.7571553810934502</v>
      </c>
      <c r="X1776">
        <v>3.6393940448760902</v>
      </c>
    </row>
    <row r="1777" spans="1:24" x14ac:dyDescent="0.45">
      <c r="A1777">
        <v>1985</v>
      </c>
      <c r="B1777" t="s">
        <v>547</v>
      </c>
      <c r="C1777" t="s">
        <v>54</v>
      </c>
      <c r="D1777">
        <v>9</v>
      </c>
      <c r="E1777">
        <v>13</v>
      </c>
      <c r="F1777">
        <v>0</v>
      </c>
      <c r="G1777">
        <v>28</v>
      </c>
      <c r="H1777">
        <v>28</v>
      </c>
      <c r="I1777">
        <f t="shared" si="83"/>
        <v>22</v>
      </c>
      <c r="J1777" s="2">
        <f t="shared" si="84"/>
        <v>0.7857142857142857</v>
      </c>
      <c r="K1777">
        <v>169.1</v>
      </c>
      <c r="L1777" s="1">
        <f t="shared" si="82"/>
        <v>6.0392857142857137</v>
      </c>
      <c r="M1777">
        <v>4.2519690148023397</v>
      </c>
      <c r="N1777">
        <v>2.8169294723065499</v>
      </c>
      <c r="O1777">
        <v>1.3287403171257299</v>
      </c>
      <c r="P1777">
        <v>0.27351916376306601</v>
      </c>
      <c r="Q1777">
        <v>0.70443350000000005</v>
      </c>
      <c r="U1777">
        <v>4.8366147543376696</v>
      </c>
      <c r="V1777">
        <v>4.6509907779886603</v>
      </c>
      <c r="X1777">
        <v>0.78953015804290705</v>
      </c>
    </row>
    <row r="1778" spans="1:24" x14ac:dyDescent="0.45">
      <c r="A1778">
        <v>1985</v>
      </c>
      <c r="B1778" t="s">
        <v>548</v>
      </c>
      <c r="C1778" t="s">
        <v>115</v>
      </c>
      <c r="D1778">
        <v>11</v>
      </c>
      <c r="E1778">
        <v>14</v>
      </c>
      <c r="F1778">
        <v>0</v>
      </c>
      <c r="G1778">
        <v>33</v>
      </c>
      <c r="H1778">
        <v>33</v>
      </c>
      <c r="I1778">
        <f t="shared" si="83"/>
        <v>25</v>
      </c>
      <c r="J1778" s="2">
        <f t="shared" si="84"/>
        <v>0.75757575757575757</v>
      </c>
      <c r="K1778">
        <v>205.2</v>
      </c>
      <c r="L1778" s="1">
        <f t="shared" si="82"/>
        <v>6.2181818181818178</v>
      </c>
      <c r="M1778">
        <v>3.9384112797705799</v>
      </c>
      <c r="N1778">
        <v>1.88168538922372</v>
      </c>
      <c r="O1778">
        <v>1.0064828826080301</v>
      </c>
      <c r="P1778">
        <v>0.29696132596684999</v>
      </c>
      <c r="Q1778">
        <v>0.63971743000000003</v>
      </c>
      <c r="U1778">
        <v>4.9886542877094104</v>
      </c>
      <c r="V1778">
        <v>3.9778099239746401</v>
      </c>
      <c r="X1778">
        <v>2.74137187004089</v>
      </c>
    </row>
    <row r="1779" spans="1:24" x14ac:dyDescent="0.45">
      <c r="A1779">
        <v>1985</v>
      </c>
      <c r="B1779" t="s">
        <v>549</v>
      </c>
      <c r="C1779" t="s">
        <v>105</v>
      </c>
      <c r="D1779">
        <v>14</v>
      </c>
      <c r="E1779">
        <v>14</v>
      </c>
      <c r="F1779">
        <v>0</v>
      </c>
      <c r="G1779">
        <v>37</v>
      </c>
      <c r="H1779">
        <v>37</v>
      </c>
      <c r="I1779">
        <f t="shared" si="83"/>
        <v>28</v>
      </c>
      <c r="J1779" s="2">
        <f t="shared" si="84"/>
        <v>0.7567567567567568</v>
      </c>
      <c r="K1779">
        <v>226</v>
      </c>
      <c r="L1779" s="1">
        <f t="shared" si="82"/>
        <v>6.1081081081081079</v>
      </c>
      <c r="M1779">
        <v>4.4203542807489002</v>
      </c>
      <c r="N1779">
        <v>3.1061948999857201</v>
      </c>
      <c r="O1779">
        <v>0.91592926538040398</v>
      </c>
      <c r="P1779">
        <v>0.269736842105263</v>
      </c>
      <c r="Q1779">
        <v>0.66473987999999995</v>
      </c>
      <c r="U1779">
        <v>4.4601772922871801</v>
      </c>
      <c r="V1779">
        <v>4.1003844077813598</v>
      </c>
      <c r="X1779">
        <v>2.5403184890746999</v>
      </c>
    </row>
    <row r="1780" spans="1:24" x14ac:dyDescent="0.45">
      <c r="A1780">
        <v>1985</v>
      </c>
      <c r="B1780" t="s">
        <v>512</v>
      </c>
      <c r="C1780" t="s">
        <v>47</v>
      </c>
      <c r="D1780">
        <v>18</v>
      </c>
      <c r="E1780">
        <v>9</v>
      </c>
      <c r="F1780">
        <v>0</v>
      </c>
      <c r="G1780">
        <v>35</v>
      </c>
      <c r="H1780">
        <v>35</v>
      </c>
      <c r="I1780">
        <f t="shared" si="83"/>
        <v>27</v>
      </c>
      <c r="J1780" s="2">
        <f t="shared" si="84"/>
        <v>0.77142857142857146</v>
      </c>
      <c r="K1780">
        <v>241</v>
      </c>
      <c r="L1780" s="1">
        <f t="shared" si="82"/>
        <v>6.8857142857142861</v>
      </c>
      <c r="M1780">
        <v>4.8921158728308498</v>
      </c>
      <c r="N1780">
        <v>2.3900413424517102</v>
      </c>
      <c r="O1780">
        <v>0.70954352354035199</v>
      </c>
      <c r="P1780">
        <v>0.26813471502590602</v>
      </c>
      <c r="Q1780">
        <v>0.75825825999999996</v>
      </c>
      <c r="U1780">
        <v>2.8755184901372099</v>
      </c>
      <c r="V1780">
        <v>3.4562392921426102</v>
      </c>
      <c r="X1780">
        <v>3.2301683425903298</v>
      </c>
    </row>
    <row r="1781" spans="1:24" x14ac:dyDescent="0.45">
      <c r="A1781">
        <v>1985</v>
      </c>
      <c r="B1781" t="s">
        <v>410</v>
      </c>
      <c r="C1781" t="s">
        <v>58</v>
      </c>
      <c r="D1781">
        <v>16</v>
      </c>
      <c r="E1781">
        <v>6</v>
      </c>
      <c r="F1781">
        <v>0</v>
      </c>
      <c r="G1781">
        <v>35</v>
      </c>
      <c r="H1781">
        <v>35</v>
      </c>
      <c r="I1781">
        <f t="shared" si="83"/>
        <v>22</v>
      </c>
      <c r="J1781" s="2">
        <f t="shared" si="84"/>
        <v>0.62857142857142856</v>
      </c>
      <c r="K1781">
        <v>247</v>
      </c>
      <c r="L1781" s="1">
        <f t="shared" si="82"/>
        <v>7.0571428571428569</v>
      </c>
      <c r="M1781">
        <v>6.0485833696115696</v>
      </c>
      <c r="N1781">
        <v>4.0809719120270804</v>
      </c>
      <c r="O1781">
        <v>0.76518223350507797</v>
      </c>
      <c r="P1781">
        <v>0.26158038147138901</v>
      </c>
      <c r="Q1781">
        <v>0.79370395000000005</v>
      </c>
      <c r="U1781">
        <v>2.9149799371622001</v>
      </c>
      <c r="V1781">
        <v>3.8423499170153401</v>
      </c>
      <c r="X1781">
        <v>2.2029728889465301</v>
      </c>
    </row>
    <row r="1782" spans="1:24" x14ac:dyDescent="0.45">
      <c r="A1782">
        <v>1985</v>
      </c>
      <c r="B1782" t="s">
        <v>411</v>
      </c>
      <c r="C1782" t="s">
        <v>54</v>
      </c>
      <c r="D1782">
        <v>7</v>
      </c>
      <c r="E1782">
        <v>16</v>
      </c>
      <c r="F1782">
        <v>0</v>
      </c>
      <c r="G1782">
        <v>29</v>
      </c>
      <c r="H1782">
        <v>29</v>
      </c>
      <c r="I1782">
        <f t="shared" si="83"/>
        <v>23</v>
      </c>
      <c r="J1782" s="2">
        <f t="shared" si="84"/>
        <v>0.7931034482758621</v>
      </c>
      <c r="K1782">
        <v>204</v>
      </c>
      <c r="L1782" s="1">
        <f t="shared" si="82"/>
        <v>7.0344827586206895</v>
      </c>
      <c r="M1782">
        <v>5.0735294117647003</v>
      </c>
      <c r="N1782">
        <v>2.6029411764705799</v>
      </c>
      <c r="O1782">
        <v>1.45588235294117</v>
      </c>
      <c r="P1782">
        <v>0.253869969040247</v>
      </c>
      <c r="Q1782">
        <v>0.72029935</v>
      </c>
      <c r="U1782">
        <v>3.8382352941176401</v>
      </c>
      <c r="V1782">
        <v>4.5864158929562997</v>
      </c>
      <c r="X1782">
        <v>1.10082030296325</v>
      </c>
    </row>
    <row r="1783" spans="1:24" x14ac:dyDescent="0.45">
      <c r="A1783">
        <v>1985</v>
      </c>
      <c r="B1783" t="s">
        <v>480</v>
      </c>
      <c r="C1783" t="s">
        <v>95</v>
      </c>
      <c r="D1783">
        <v>10</v>
      </c>
      <c r="E1783">
        <v>8</v>
      </c>
      <c r="F1783">
        <v>0</v>
      </c>
      <c r="G1783">
        <v>28</v>
      </c>
      <c r="H1783">
        <v>28</v>
      </c>
      <c r="I1783">
        <f t="shared" si="83"/>
        <v>18</v>
      </c>
      <c r="J1783" s="2">
        <f t="shared" si="84"/>
        <v>0.6428571428571429</v>
      </c>
      <c r="K1783">
        <v>166</v>
      </c>
      <c r="L1783" s="1">
        <f t="shared" si="82"/>
        <v>5.9285714285714288</v>
      </c>
      <c r="M1783">
        <v>4.8795176237618598</v>
      </c>
      <c r="N1783">
        <v>3.4156623366333001</v>
      </c>
      <c r="O1783">
        <v>0.59638548734867203</v>
      </c>
      <c r="P1783">
        <v>0.27407407407407403</v>
      </c>
      <c r="Q1783">
        <v>0.65992293000000002</v>
      </c>
      <c r="U1783">
        <v>4.4457827238719201</v>
      </c>
      <c r="V1783">
        <v>3.61818996257231</v>
      </c>
      <c r="X1783">
        <v>2.9784629344940101</v>
      </c>
    </row>
    <row r="1784" spans="1:24" x14ac:dyDescent="0.45">
      <c r="A1784">
        <v>1985</v>
      </c>
      <c r="B1784" t="s">
        <v>527</v>
      </c>
      <c r="C1784" t="s">
        <v>67</v>
      </c>
      <c r="D1784">
        <v>11</v>
      </c>
      <c r="E1784">
        <v>14</v>
      </c>
      <c r="F1784">
        <v>0</v>
      </c>
      <c r="G1784">
        <v>33</v>
      </c>
      <c r="H1784">
        <v>33</v>
      </c>
      <c r="I1784">
        <f t="shared" si="83"/>
        <v>25</v>
      </c>
      <c r="J1784" s="2">
        <f t="shared" si="84"/>
        <v>0.75757575757575757</v>
      </c>
      <c r="K1784">
        <v>230.2</v>
      </c>
      <c r="L1784" s="1">
        <f t="shared" si="82"/>
        <v>6.9757575757575756</v>
      </c>
      <c r="M1784">
        <v>4.7991328421546804</v>
      </c>
      <c r="N1784">
        <v>3.2384392349499098</v>
      </c>
      <c r="O1784">
        <v>0.58526010270179096</v>
      </c>
      <c r="P1784">
        <v>0.306201550387596</v>
      </c>
      <c r="Q1784">
        <v>0.71293375000000003</v>
      </c>
      <c r="U1784">
        <v>3.8236993376516999</v>
      </c>
      <c r="V1784">
        <v>3.5818539327853198</v>
      </c>
      <c r="X1784">
        <v>2.9152381420135498</v>
      </c>
    </row>
    <row r="1785" spans="1:24" x14ac:dyDescent="0.45">
      <c r="A1785">
        <v>1985</v>
      </c>
      <c r="B1785" t="s">
        <v>513</v>
      </c>
      <c r="C1785" t="s">
        <v>73</v>
      </c>
      <c r="D1785">
        <v>13</v>
      </c>
      <c r="E1785">
        <v>10</v>
      </c>
      <c r="F1785">
        <v>0</v>
      </c>
      <c r="G1785">
        <v>31</v>
      </c>
      <c r="H1785">
        <v>31</v>
      </c>
      <c r="I1785">
        <f t="shared" si="83"/>
        <v>23</v>
      </c>
      <c r="J1785" s="2">
        <f t="shared" si="84"/>
        <v>0.74193548387096775</v>
      </c>
      <c r="K1785">
        <v>211</v>
      </c>
      <c r="L1785" s="1">
        <f t="shared" si="82"/>
        <v>6.806451612903226</v>
      </c>
      <c r="M1785">
        <v>4.4360192781435099</v>
      </c>
      <c r="N1785">
        <v>2.2606636705923702</v>
      </c>
      <c r="O1785">
        <v>0.725118535850382</v>
      </c>
      <c r="P1785">
        <v>0.25920471281295998</v>
      </c>
      <c r="Q1785">
        <v>0.77508960999999998</v>
      </c>
      <c r="U1785">
        <v>2.7725120488396899</v>
      </c>
      <c r="V1785">
        <v>3.5138390548766698</v>
      </c>
      <c r="X1785">
        <v>3.08096003532409</v>
      </c>
    </row>
    <row r="1786" spans="1:24" x14ac:dyDescent="0.45">
      <c r="A1786">
        <v>1985</v>
      </c>
      <c r="B1786" t="s">
        <v>529</v>
      </c>
      <c r="C1786" t="s">
        <v>29</v>
      </c>
      <c r="D1786">
        <v>11</v>
      </c>
      <c r="E1786">
        <v>7</v>
      </c>
      <c r="F1786">
        <v>0</v>
      </c>
      <c r="G1786">
        <v>25</v>
      </c>
      <c r="H1786">
        <v>25</v>
      </c>
      <c r="I1786">
        <f t="shared" si="83"/>
        <v>18</v>
      </c>
      <c r="J1786" s="2">
        <f t="shared" si="84"/>
        <v>0.72</v>
      </c>
      <c r="K1786">
        <v>169.1</v>
      </c>
      <c r="L1786" s="1">
        <f t="shared" si="82"/>
        <v>6.7639999999999993</v>
      </c>
      <c r="M1786">
        <v>6.2185041237929903</v>
      </c>
      <c r="N1786">
        <v>1.00984255001766</v>
      </c>
      <c r="O1786">
        <v>0.79724411843499898</v>
      </c>
      <c r="P1786">
        <v>0.25490196078431299</v>
      </c>
      <c r="Q1786">
        <v>0.72602739999999999</v>
      </c>
      <c r="U1786">
        <v>3.0826772579486601</v>
      </c>
      <c r="V1786">
        <v>2.8439039323295701</v>
      </c>
      <c r="X1786">
        <v>4.2797975540161097</v>
      </c>
    </row>
    <row r="1787" spans="1:24" x14ac:dyDescent="0.45">
      <c r="A1787">
        <v>1985</v>
      </c>
      <c r="B1787" t="s">
        <v>433</v>
      </c>
      <c r="C1787" t="s">
        <v>58</v>
      </c>
      <c r="D1787">
        <v>9</v>
      </c>
      <c r="E1787">
        <v>9</v>
      </c>
      <c r="F1787">
        <v>0</v>
      </c>
      <c r="G1787">
        <v>26</v>
      </c>
      <c r="H1787">
        <v>26</v>
      </c>
      <c r="I1787">
        <f t="shared" si="83"/>
        <v>18</v>
      </c>
      <c r="J1787" s="2">
        <f t="shared" si="84"/>
        <v>0.69230769230769229</v>
      </c>
      <c r="K1787">
        <v>170.1</v>
      </c>
      <c r="L1787" s="1">
        <f t="shared" si="82"/>
        <v>6.5423076923076922</v>
      </c>
      <c r="M1787">
        <v>9.5107626413983493</v>
      </c>
      <c r="N1787">
        <v>4.2270056183992599</v>
      </c>
      <c r="O1787">
        <v>0.73972598321987104</v>
      </c>
      <c r="P1787">
        <v>0.229828850855745</v>
      </c>
      <c r="Q1787">
        <v>0.78638498000000001</v>
      </c>
      <c r="U1787">
        <v>2.8003912221895102</v>
      </c>
      <c r="V1787">
        <v>3.0836723059358402</v>
      </c>
      <c r="X1787">
        <v>3.1379082202911301</v>
      </c>
    </row>
    <row r="1788" spans="1:24" x14ac:dyDescent="0.45">
      <c r="A1788">
        <v>1985</v>
      </c>
      <c r="B1788" t="s">
        <v>375</v>
      </c>
      <c r="C1788" t="s">
        <v>58</v>
      </c>
      <c r="D1788">
        <v>24</v>
      </c>
      <c r="E1788">
        <v>4</v>
      </c>
      <c r="F1788">
        <v>0</v>
      </c>
      <c r="G1788">
        <v>35</v>
      </c>
      <c r="H1788">
        <v>35</v>
      </c>
      <c r="I1788">
        <f t="shared" si="83"/>
        <v>28</v>
      </c>
      <c r="J1788" s="2">
        <f t="shared" si="84"/>
        <v>0.8</v>
      </c>
      <c r="K1788">
        <v>276.2</v>
      </c>
      <c r="L1788" s="1">
        <f t="shared" si="82"/>
        <v>7.8914285714285715</v>
      </c>
      <c r="M1788">
        <v>8.7180726097041692</v>
      </c>
      <c r="N1788">
        <v>2.2445783957820402</v>
      </c>
      <c r="O1788">
        <v>0.42289158181400799</v>
      </c>
      <c r="P1788">
        <v>0.25946704067321102</v>
      </c>
      <c r="Q1788">
        <v>0.86921850000000001</v>
      </c>
      <c r="U1788">
        <v>1.5289157188660301</v>
      </c>
      <c r="V1788">
        <v>2.1278285821523402</v>
      </c>
      <c r="X1788">
        <v>8.8994903564453107</v>
      </c>
    </row>
    <row r="1789" spans="1:24" x14ac:dyDescent="0.45">
      <c r="A1789">
        <v>1985</v>
      </c>
      <c r="B1789" t="s">
        <v>398</v>
      </c>
      <c r="C1789" t="s">
        <v>67</v>
      </c>
      <c r="D1789">
        <v>14</v>
      </c>
      <c r="E1789">
        <v>11</v>
      </c>
      <c r="F1789">
        <v>0</v>
      </c>
      <c r="G1789">
        <v>31</v>
      </c>
      <c r="H1789">
        <v>31</v>
      </c>
      <c r="I1789">
        <f t="shared" si="83"/>
        <v>25</v>
      </c>
      <c r="J1789" s="2">
        <f t="shared" si="84"/>
        <v>0.80645161290322576</v>
      </c>
      <c r="K1789">
        <v>193</v>
      </c>
      <c r="L1789" s="1">
        <f t="shared" si="82"/>
        <v>6.225806451612903</v>
      </c>
      <c r="M1789">
        <v>6.3886015413591801</v>
      </c>
      <c r="N1789">
        <v>3.5440417309729799</v>
      </c>
      <c r="O1789">
        <v>0.51295340843029902</v>
      </c>
      <c r="P1789">
        <v>0.29032258064516098</v>
      </c>
      <c r="Q1789">
        <v>0.73317308000000003</v>
      </c>
      <c r="U1789">
        <v>3.45077747489474</v>
      </c>
      <c r="V1789">
        <v>3.2958541207110099</v>
      </c>
      <c r="X1789">
        <v>3.1277322769164999</v>
      </c>
    </row>
    <row r="1790" spans="1:24" x14ac:dyDescent="0.45">
      <c r="A1790">
        <v>1985</v>
      </c>
      <c r="B1790" t="s">
        <v>399</v>
      </c>
      <c r="C1790" t="s">
        <v>75</v>
      </c>
      <c r="D1790">
        <v>13</v>
      </c>
      <c r="E1790">
        <v>10</v>
      </c>
      <c r="F1790">
        <v>0</v>
      </c>
      <c r="G1790">
        <v>28</v>
      </c>
      <c r="H1790">
        <v>28</v>
      </c>
      <c r="I1790">
        <f t="shared" si="83"/>
        <v>23</v>
      </c>
      <c r="J1790" s="2">
        <f t="shared" si="84"/>
        <v>0.8214285714285714</v>
      </c>
      <c r="K1790">
        <v>175</v>
      </c>
      <c r="L1790" s="1">
        <f t="shared" si="82"/>
        <v>6.25</v>
      </c>
      <c r="M1790">
        <v>4.9371428571428497</v>
      </c>
      <c r="N1790">
        <v>3.8571428571428501</v>
      </c>
      <c r="O1790">
        <v>0.66857142857142804</v>
      </c>
      <c r="P1790">
        <v>0.25892857142857101</v>
      </c>
      <c r="Q1790">
        <v>0.69153776</v>
      </c>
      <c r="U1790">
        <v>4.0114285714285698</v>
      </c>
      <c r="V1790">
        <v>3.9244551086425701</v>
      </c>
      <c r="X1790">
        <v>2.3238706588745099</v>
      </c>
    </row>
    <row r="1791" spans="1:24" x14ac:dyDescent="0.45">
      <c r="A1791">
        <v>1985</v>
      </c>
      <c r="B1791" t="s">
        <v>530</v>
      </c>
      <c r="C1791" t="s">
        <v>62</v>
      </c>
      <c r="D1791">
        <v>22</v>
      </c>
      <c r="E1791">
        <v>6</v>
      </c>
      <c r="F1791">
        <v>0</v>
      </c>
      <c r="G1791">
        <v>33</v>
      </c>
      <c r="H1791">
        <v>33</v>
      </c>
      <c r="I1791">
        <f t="shared" si="83"/>
        <v>28</v>
      </c>
      <c r="J1791" s="2">
        <f t="shared" si="84"/>
        <v>0.84848484848484851</v>
      </c>
      <c r="K1791">
        <v>258.2</v>
      </c>
      <c r="L1791" s="1">
        <f t="shared" si="82"/>
        <v>7.8242424242424242</v>
      </c>
      <c r="M1791">
        <v>4.9755150725755897</v>
      </c>
      <c r="N1791">
        <v>1.46134009124597</v>
      </c>
      <c r="O1791">
        <v>0.97422672749731798</v>
      </c>
      <c r="P1791">
        <v>0.26251526251526203</v>
      </c>
      <c r="Q1791">
        <v>0.73637103000000004</v>
      </c>
      <c r="U1791">
        <v>3.2706182994552799</v>
      </c>
      <c r="V1791">
        <v>3.4731148404261201</v>
      </c>
      <c r="X1791">
        <v>4.8646941184997496</v>
      </c>
    </row>
    <row r="1792" spans="1:24" x14ac:dyDescent="0.45">
      <c r="A1792">
        <v>1985</v>
      </c>
      <c r="B1792" t="s">
        <v>434</v>
      </c>
      <c r="C1792" t="s">
        <v>233</v>
      </c>
      <c r="D1792">
        <v>14</v>
      </c>
      <c r="E1792">
        <v>12</v>
      </c>
      <c r="F1792">
        <v>0</v>
      </c>
      <c r="G1792">
        <v>29</v>
      </c>
      <c r="H1792">
        <v>29</v>
      </c>
      <c r="I1792">
        <f t="shared" si="83"/>
        <v>26</v>
      </c>
      <c r="J1792" s="2">
        <f t="shared" si="84"/>
        <v>0.89655172413793105</v>
      </c>
      <c r="K1792">
        <v>181.1</v>
      </c>
      <c r="L1792" s="1">
        <f t="shared" si="82"/>
        <v>6.2448275862068963</v>
      </c>
      <c r="M1792">
        <v>3.3749998106676098</v>
      </c>
      <c r="N1792">
        <v>2.3327204573731999</v>
      </c>
      <c r="O1792">
        <v>0.39705880125501197</v>
      </c>
      <c r="P1792">
        <v>0.28188976377952701</v>
      </c>
      <c r="Q1792">
        <v>0.70151920999999995</v>
      </c>
      <c r="U1792">
        <v>3.5238968611382302</v>
      </c>
      <c r="V1792">
        <v>3.3021021328170401</v>
      </c>
      <c r="X1792">
        <v>2.9654123783111501</v>
      </c>
    </row>
    <row r="1793" spans="1:24" x14ac:dyDescent="0.45">
      <c r="A1793">
        <v>1985</v>
      </c>
      <c r="B1793" t="s">
        <v>550</v>
      </c>
      <c r="C1793" t="s">
        <v>65</v>
      </c>
      <c r="D1793">
        <v>5</v>
      </c>
      <c r="E1793">
        <v>12</v>
      </c>
      <c r="F1793">
        <v>0</v>
      </c>
      <c r="G1793">
        <v>29</v>
      </c>
      <c r="H1793">
        <v>29</v>
      </c>
      <c r="I1793">
        <f t="shared" si="83"/>
        <v>17</v>
      </c>
      <c r="J1793" s="2">
        <f t="shared" si="84"/>
        <v>0.58620689655172409</v>
      </c>
      <c r="K1793">
        <v>170.2</v>
      </c>
      <c r="L1793" s="1">
        <f t="shared" si="82"/>
        <v>5.8689655172413788</v>
      </c>
      <c r="M1793">
        <v>5.2734378143213796</v>
      </c>
      <c r="N1793">
        <v>2.4785157727310501</v>
      </c>
      <c r="O1793">
        <v>0.89648442843463505</v>
      </c>
      <c r="P1793">
        <v>0.26229508196721302</v>
      </c>
      <c r="Q1793">
        <v>0.68946797000000004</v>
      </c>
      <c r="U1793">
        <v>3.7441408481681799</v>
      </c>
      <c r="V1793">
        <v>3.6336739152204198</v>
      </c>
      <c r="X1793">
        <v>2.1594898700714098</v>
      </c>
    </row>
    <row r="1794" spans="1:24" x14ac:dyDescent="0.45">
      <c r="A1794">
        <v>1985</v>
      </c>
      <c r="B1794" t="s">
        <v>484</v>
      </c>
      <c r="C1794" t="s">
        <v>73</v>
      </c>
      <c r="D1794">
        <v>18</v>
      </c>
      <c r="E1794">
        <v>8</v>
      </c>
      <c r="F1794">
        <v>0</v>
      </c>
      <c r="G1794">
        <v>33</v>
      </c>
      <c r="H1794">
        <v>33</v>
      </c>
      <c r="I1794">
        <f t="shared" si="83"/>
        <v>26</v>
      </c>
      <c r="J1794" s="2">
        <f t="shared" si="84"/>
        <v>0.78787878787878785</v>
      </c>
      <c r="K1794">
        <v>228.2</v>
      </c>
      <c r="L1794" s="1">
        <f t="shared" si="82"/>
        <v>6.915151515151515</v>
      </c>
      <c r="M1794">
        <v>2.7157437422664699</v>
      </c>
      <c r="N1794">
        <v>2.55830932242494</v>
      </c>
      <c r="O1794">
        <v>0.70845488928690703</v>
      </c>
      <c r="P1794">
        <v>0.26474278544542001</v>
      </c>
      <c r="Q1794">
        <v>0.76979472000000004</v>
      </c>
      <c r="U1794">
        <v>3.1486883968306998</v>
      </c>
      <c r="V1794">
        <v>4.00952814230883</v>
      </c>
      <c r="X1794">
        <v>1.9931340217590301</v>
      </c>
    </row>
    <row r="1795" spans="1:24" x14ac:dyDescent="0.45">
      <c r="A1795">
        <v>1985</v>
      </c>
      <c r="B1795" t="s">
        <v>516</v>
      </c>
      <c r="C1795" t="s">
        <v>88</v>
      </c>
      <c r="D1795">
        <v>9</v>
      </c>
      <c r="E1795">
        <v>16</v>
      </c>
      <c r="F1795">
        <v>0</v>
      </c>
      <c r="G1795">
        <v>33</v>
      </c>
      <c r="H1795">
        <v>33</v>
      </c>
      <c r="I1795">
        <f t="shared" si="83"/>
        <v>25</v>
      </c>
      <c r="J1795" s="2">
        <f t="shared" si="84"/>
        <v>0.75757575757575757</v>
      </c>
      <c r="K1795">
        <v>200</v>
      </c>
      <c r="L1795" s="1">
        <f t="shared" ref="L1795:L1858" si="85">K1795/H1795</f>
        <v>6.0606060606060606</v>
      </c>
      <c r="M1795">
        <v>3.51</v>
      </c>
      <c r="N1795">
        <v>3.42</v>
      </c>
      <c r="O1795">
        <v>0.81</v>
      </c>
      <c r="P1795">
        <v>0.30790960451977401</v>
      </c>
      <c r="Q1795">
        <v>0.70115724999999995</v>
      </c>
      <c r="U1795">
        <v>4.8150000000000004</v>
      </c>
      <c r="V1795">
        <v>4.3194551086425701</v>
      </c>
      <c r="X1795">
        <v>2.0486264228820801</v>
      </c>
    </row>
    <row r="1796" spans="1:24" x14ac:dyDescent="0.45">
      <c r="A1796">
        <v>1985</v>
      </c>
      <c r="B1796" t="s">
        <v>328</v>
      </c>
      <c r="C1796" t="s">
        <v>33</v>
      </c>
      <c r="D1796">
        <v>18</v>
      </c>
      <c r="E1796">
        <v>3</v>
      </c>
      <c r="F1796">
        <v>0</v>
      </c>
      <c r="G1796">
        <v>34</v>
      </c>
      <c r="H1796">
        <v>34</v>
      </c>
      <c r="I1796">
        <f t="shared" ref="I1796:I1859" si="86">SUM(D1796:E1796)</f>
        <v>21</v>
      </c>
      <c r="J1796" s="2">
        <f t="shared" ref="J1796:J1859" si="87">I1796/H1796</f>
        <v>0.61764705882352944</v>
      </c>
      <c r="K1796">
        <v>234.2</v>
      </c>
      <c r="L1796" s="1">
        <f t="shared" si="85"/>
        <v>6.8882352941176466</v>
      </c>
      <c r="M1796">
        <v>5.86789798163925</v>
      </c>
      <c r="N1796">
        <v>2.5696023841165299</v>
      </c>
      <c r="O1796">
        <v>0.30681819511839198</v>
      </c>
      <c r="P1796">
        <v>0.24142857142857099</v>
      </c>
      <c r="Q1796">
        <v>0.74539363000000003</v>
      </c>
      <c r="U1796">
        <v>2.07102281704914</v>
      </c>
      <c r="V1796">
        <v>2.75689829360108</v>
      </c>
      <c r="X1796">
        <v>5.2554836273193297</v>
      </c>
    </row>
    <row r="1797" spans="1:24" x14ac:dyDescent="0.45">
      <c r="A1797">
        <v>1985</v>
      </c>
      <c r="B1797" t="s">
        <v>465</v>
      </c>
      <c r="C1797" t="s">
        <v>54</v>
      </c>
      <c r="D1797">
        <v>15</v>
      </c>
      <c r="E1797">
        <v>8</v>
      </c>
      <c r="F1797">
        <v>0</v>
      </c>
      <c r="G1797">
        <v>30</v>
      </c>
      <c r="H1797">
        <v>30</v>
      </c>
      <c r="I1797">
        <f t="shared" si="86"/>
        <v>23</v>
      </c>
      <c r="J1797" s="2">
        <f t="shared" si="87"/>
        <v>0.76666666666666672</v>
      </c>
      <c r="K1797">
        <v>205</v>
      </c>
      <c r="L1797" s="1">
        <f t="shared" si="85"/>
        <v>6.833333333333333</v>
      </c>
      <c r="M1797">
        <v>5.3121947265480003</v>
      </c>
      <c r="N1797">
        <v>2.7219510169088901</v>
      </c>
      <c r="O1797">
        <v>0.96585358664509202</v>
      </c>
      <c r="P1797">
        <v>0.252730109204368</v>
      </c>
      <c r="Q1797">
        <v>0.659945</v>
      </c>
      <c r="U1797">
        <v>3.9951216538501502</v>
      </c>
      <c r="V1797">
        <v>3.85030868040104</v>
      </c>
      <c r="X1797">
        <v>2.80517578125</v>
      </c>
    </row>
    <row r="1798" spans="1:24" x14ac:dyDescent="0.45">
      <c r="A1798">
        <v>1985</v>
      </c>
      <c r="B1798" t="s">
        <v>419</v>
      </c>
      <c r="C1798" t="s">
        <v>31</v>
      </c>
      <c r="D1798">
        <v>14</v>
      </c>
      <c r="E1798">
        <v>16</v>
      </c>
      <c r="F1798">
        <v>0</v>
      </c>
      <c r="G1798">
        <v>34</v>
      </c>
      <c r="H1798">
        <v>34</v>
      </c>
      <c r="I1798">
        <f t="shared" si="86"/>
        <v>30</v>
      </c>
      <c r="J1798" s="2">
        <f t="shared" si="87"/>
        <v>0.88235294117647056</v>
      </c>
      <c r="K1798">
        <v>250.1</v>
      </c>
      <c r="L1798" s="1">
        <f t="shared" si="85"/>
        <v>7.3558823529411761</v>
      </c>
      <c r="M1798">
        <v>5.0692411149806604</v>
      </c>
      <c r="N1798">
        <v>2.9840213655559902</v>
      </c>
      <c r="O1798">
        <v>0.82689748684081799</v>
      </c>
      <c r="P1798">
        <v>0.22905759162303599</v>
      </c>
      <c r="Q1798">
        <v>0.72713057000000003</v>
      </c>
      <c r="U1798">
        <v>3.3075899473632702</v>
      </c>
      <c r="V1798">
        <v>3.8309265034412001</v>
      </c>
      <c r="X1798">
        <v>3.6470816135406401</v>
      </c>
    </row>
    <row r="1799" spans="1:24" x14ac:dyDescent="0.45">
      <c r="A1799">
        <v>1985</v>
      </c>
      <c r="B1799" t="s">
        <v>551</v>
      </c>
      <c r="C1799" t="s">
        <v>73</v>
      </c>
      <c r="D1799">
        <v>16</v>
      </c>
      <c r="E1799">
        <v>8</v>
      </c>
      <c r="F1799">
        <v>0</v>
      </c>
      <c r="G1799">
        <v>31</v>
      </c>
      <c r="H1799">
        <v>31</v>
      </c>
      <c r="I1799">
        <f t="shared" si="86"/>
        <v>24</v>
      </c>
      <c r="J1799" s="2">
        <f t="shared" si="87"/>
        <v>0.77419354838709675</v>
      </c>
      <c r="K1799">
        <v>210.1</v>
      </c>
      <c r="L1799" s="1">
        <f t="shared" si="85"/>
        <v>6.7774193548387096</v>
      </c>
      <c r="M1799">
        <v>3.5515056326334</v>
      </c>
      <c r="N1799">
        <v>0.85578448979118005</v>
      </c>
      <c r="O1799">
        <v>0.85578448979118005</v>
      </c>
      <c r="P1799">
        <v>0.26610644257702998</v>
      </c>
      <c r="Q1799">
        <v>0.72058823999999999</v>
      </c>
      <c r="U1799">
        <v>3.46592718365428</v>
      </c>
      <c r="V1799">
        <v>3.4451524329013998</v>
      </c>
      <c r="X1799">
        <v>3.2487485408782901</v>
      </c>
    </row>
    <row r="1800" spans="1:24" x14ac:dyDescent="0.45">
      <c r="A1800">
        <v>1985</v>
      </c>
      <c r="B1800" t="s">
        <v>552</v>
      </c>
      <c r="C1800" t="s">
        <v>67</v>
      </c>
      <c r="D1800">
        <v>8</v>
      </c>
      <c r="E1800">
        <v>11</v>
      </c>
      <c r="F1800">
        <v>0</v>
      </c>
      <c r="G1800">
        <v>26</v>
      </c>
      <c r="H1800">
        <v>26</v>
      </c>
      <c r="I1800">
        <f t="shared" si="86"/>
        <v>19</v>
      </c>
      <c r="J1800" s="2">
        <f t="shared" si="87"/>
        <v>0.73076923076923073</v>
      </c>
      <c r="K1800">
        <v>175.2</v>
      </c>
      <c r="L1800" s="1">
        <f t="shared" si="85"/>
        <v>6.7384615384615376</v>
      </c>
      <c r="M1800">
        <v>5.6869068562138203</v>
      </c>
      <c r="N1800">
        <v>3.3814040766676801</v>
      </c>
      <c r="O1800">
        <v>1.12713469222256</v>
      </c>
      <c r="P1800">
        <v>0.27240143369175601</v>
      </c>
      <c r="Q1800">
        <v>0.73613766999999997</v>
      </c>
      <c r="U1800">
        <v>3.8937380276779301</v>
      </c>
      <c r="V1800">
        <v>4.1759161660279798</v>
      </c>
      <c r="X1800">
        <v>0.98457819223403897</v>
      </c>
    </row>
    <row r="1801" spans="1:24" x14ac:dyDescent="0.45">
      <c r="A1801">
        <v>1985</v>
      </c>
      <c r="B1801" t="s">
        <v>436</v>
      </c>
      <c r="C1801" t="s">
        <v>35</v>
      </c>
      <c r="D1801">
        <v>11</v>
      </c>
      <c r="E1801">
        <v>11</v>
      </c>
      <c r="F1801">
        <v>0</v>
      </c>
      <c r="G1801">
        <v>31</v>
      </c>
      <c r="H1801">
        <v>31</v>
      </c>
      <c r="I1801">
        <f t="shared" si="86"/>
        <v>22</v>
      </c>
      <c r="J1801" s="2">
        <f t="shared" si="87"/>
        <v>0.70967741935483875</v>
      </c>
      <c r="K1801">
        <v>222.1</v>
      </c>
      <c r="L1801" s="1">
        <f t="shared" si="85"/>
        <v>7.1645161290322577</v>
      </c>
      <c r="M1801">
        <v>7.3673165103693004</v>
      </c>
      <c r="N1801">
        <v>2.6716642290350201</v>
      </c>
      <c r="O1801">
        <v>1.21439283137955</v>
      </c>
      <c r="P1801">
        <v>0.30581039755351602</v>
      </c>
      <c r="Q1801">
        <v>0.72373540999999997</v>
      </c>
      <c r="U1801">
        <v>4.2908546708744302</v>
      </c>
      <c r="V1801">
        <v>3.7324311446108598</v>
      </c>
      <c r="X1801">
        <v>3.3414793014526301</v>
      </c>
    </row>
    <row r="1802" spans="1:24" x14ac:dyDescent="0.45">
      <c r="A1802">
        <v>1985</v>
      </c>
      <c r="B1802" t="s">
        <v>420</v>
      </c>
      <c r="C1802" t="s">
        <v>75</v>
      </c>
      <c r="D1802">
        <v>14</v>
      </c>
      <c r="E1802">
        <v>12</v>
      </c>
      <c r="F1802">
        <v>0</v>
      </c>
      <c r="G1802">
        <v>32</v>
      </c>
      <c r="H1802">
        <v>32</v>
      </c>
      <c r="I1802">
        <f t="shared" si="86"/>
        <v>26</v>
      </c>
      <c r="J1802" s="2">
        <f t="shared" si="87"/>
        <v>0.8125</v>
      </c>
      <c r="K1802">
        <v>208</v>
      </c>
      <c r="L1802" s="1">
        <f t="shared" si="85"/>
        <v>6.5</v>
      </c>
      <c r="M1802">
        <v>4.9326926695524804</v>
      </c>
      <c r="N1802">
        <v>3.2884617797016502</v>
      </c>
      <c r="O1802">
        <v>0.3028846376041</v>
      </c>
      <c r="P1802">
        <v>0.29275362318840498</v>
      </c>
      <c r="Q1802">
        <v>0.70056898999999995</v>
      </c>
      <c r="U1802">
        <v>3.4182694815319801</v>
      </c>
      <c r="V1802">
        <v>3.2084936086242699</v>
      </c>
      <c r="X1802">
        <v>4.5624961853027299</v>
      </c>
    </row>
    <row r="1803" spans="1:24" x14ac:dyDescent="0.45">
      <c r="A1803">
        <v>1985</v>
      </c>
      <c r="B1803" t="s">
        <v>363</v>
      </c>
      <c r="C1803" t="s">
        <v>44</v>
      </c>
      <c r="D1803">
        <v>13</v>
      </c>
      <c r="E1803">
        <v>6</v>
      </c>
      <c r="F1803">
        <v>0</v>
      </c>
      <c r="G1803">
        <v>32</v>
      </c>
      <c r="H1803">
        <v>32</v>
      </c>
      <c r="I1803">
        <f t="shared" si="86"/>
        <v>19</v>
      </c>
      <c r="J1803" s="2">
        <f t="shared" si="87"/>
        <v>0.59375</v>
      </c>
      <c r="K1803">
        <v>206.1</v>
      </c>
      <c r="L1803" s="1">
        <f t="shared" si="85"/>
        <v>6.4406249999999998</v>
      </c>
      <c r="M1803">
        <v>3.5767370247281098</v>
      </c>
      <c r="N1803">
        <v>2.13731846599606</v>
      </c>
      <c r="O1803">
        <v>0.95961237248803</v>
      </c>
      <c r="P1803">
        <v>0.24117647058823499</v>
      </c>
      <c r="Q1803">
        <v>0.77594567999999997</v>
      </c>
      <c r="U1803">
        <v>3.0969308384840901</v>
      </c>
      <c r="V1803">
        <v>4.0172500704315102</v>
      </c>
      <c r="X1803">
        <v>2.6853015422821001</v>
      </c>
    </row>
    <row r="1804" spans="1:24" x14ac:dyDescent="0.45">
      <c r="A1804">
        <v>1985</v>
      </c>
      <c r="B1804" t="s">
        <v>502</v>
      </c>
      <c r="C1804" t="s">
        <v>49</v>
      </c>
      <c r="D1804">
        <v>15</v>
      </c>
      <c r="E1804">
        <v>13</v>
      </c>
      <c r="F1804">
        <v>0</v>
      </c>
      <c r="G1804">
        <v>37</v>
      </c>
      <c r="H1804">
        <v>37</v>
      </c>
      <c r="I1804">
        <f t="shared" si="86"/>
        <v>28</v>
      </c>
      <c r="J1804" s="2">
        <f t="shared" si="87"/>
        <v>0.7567567567567568</v>
      </c>
      <c r="K1804">
        <v>241</v>
      </c>
      <c r="L1804" s="1">
        <f t="shared" si="85"/>
        <v>6.5135135135135132</v>
      </c>
      <c r="M1804">
        <v>4.8921161825726101</v>
      </c>
      <c r="N1804">
        <v>2.0165975103734399</v>
      </c>
      <c r="O1804">
        <v>0.78423236514522798</v>
      </c>
      <c r="P1804">
        <v>0.28748451053283702</v>
      </c>
      <c r="Q1804">
        <v>0.68068424999999999</v>
      </c>
      <c r="U1804">
        <v>3.54771784232365</v>
      </c>
      <c r="V1804">
        <v>3.4396418306342702</v>
      </c>
      <c r="X1804">
        <v>2.82440090179443</v>
      </c>
    </row>
    <row r="1805" spans="1:24" x14ac:dyDescent="0.45">
      <c r="A1805">
        <v>1985</v>
      </c>
      <c r="B1805" t="s">
        <v>533</v>
      </c>
      <c r="C1805" t="s">
        <v>65</v>
      </c>
      <c r="D1805">
        <v>8</v>
      </c>
      <c r="E1805">
        <v>11</v>
      </c>
      <c r="F1805">
        <v>0</v>
      </c>
      <c r="G1805">
        <v>28</v>
      </c>
      <c r="H1805">
        <v>28</v>
      </c>
      <c r="I1805">
        <f t="shared" si="86"/>
        <v>19</v>
      </c>
      <c r="J1805" s="2">
        <f t="shared" si="87"/>
        <v>0.6785714285714286</v>
      </c>
      <c r="K1805">
        <v>194.2</v>
      </c>
      <c r="L1805" s="1">
        <f t="shared" si="85"/>
        <v>6.9357142857142851</v>
      </c>
      <c r="M1805">
        <v>6.9349307820640602</v>
      </c>
      <c r="N1805">
        <v>2.2654107221409201</v>
      </c>
      <c r="O1805">
        <v>0.878424565728115</v>
      </c>
      <c r="P1805">
        <v>0.26929674099485401</v>
      </c>
      <c r="Q1805">
        <v>0.73485601</v>
      </c>
      <c r="U1805">
        <v>3.3749996472711801</v>
      </c>
      <c r="V1805">
        <v>3.21356464238524</v>
      </c>
      <c r="X1805">
        <v>3.4814145565032901</v>
      </c>
    </row>
    <row r="1806" spans="1:24" x14ac:dyDescent="0.45">
      <c r="A1806">
        <v>1985</v>
      </c>
      <c r="B1806" t="s">
        <v>503</v>
      </c>
      <c r="C1806" t="s">
        <v>65</v>
      </c>
      <c r="D1806">
        <v>7</v>
      </c>
      <c r="E1806">
        <v>17</v>
      </c>
      <c r="F1806">
        <v>0</v>
      </c>
      <c r="G1806">
        <v>31</v>
      </c>
      <c r="H1806">
        <v>31</v>
      </c>
      <c r="I1806">
        <f t="shared" si="86"/>
        <v>24</v>
      </c>
      <c r="J1806" s="2">
        <f t="shared" si="87"/>
        <v>0.77419354838709675</v>
      </c>
      <c r="K1806">
        <v>206.2</v>
      </c>
      <c r="L1806" s="1">
        <f t="shared" si="85"/>
        <v>6.6516129032258062</v>
      </c>
      <c r="M1806">
        <v>5.3129034873176497</v>
      </c>
      <c r="N1806">
        <v>3.2225808037828401</v>
      </c>
      <c r="O1806">
        <v>0.78387100632555595</v>
      </c>
      <c r="P1806">
        <v>0.29315476190476097</v>
      </c>
      <c r="Q1806">
        <v>0.72024261000000001</v>
      </c>
      <c r="U1806">
        <v>3.57096791770531</v>
      </c>
      <c r="V1806">
        <v>3.7102616107476201</v>
      </c>
      <c r="X1806">
        <v>2.4241263866424498</v>
      </c>
    </row>
    <row r="1807" spans="1:24" x14ac:dyDescent="0.45">
      <c r="A1807">
        <v>1985</v>
      </c>
      <c r="B1807" t="s">
        <v>439</v>
      </c>
      <c r="C1807" t="s">
        <v>75</v>
      </c>
      <c r="D1807">
        <v>17</v>
      </c>
      <c r="E1807">
        <v>9</v>
      </c>
      <c r="F1807">
        <v>0</v>
      </c>
      <c r="G1807">
        <v>33</v>
      </c>
      <c r="H1807">
        <v>33</v>
      </c>
      <c r="I1807">
        <f t="shared" si="86"/>
        <v>26</v>
      </c>
      <c r="J1807" s="2">
        <f t="shared" si="87"/>
        <v>0.78787878787878785</v>
      </c>
      <c r="K1807">
        <v>237.2</v>
      </c>
      <c r="L1807" s="1">
        <f t="shared" si="85"/>
        <v>7.1878787878787875</v>
      </c>
      <c r="M1807">
        <v>4.0897614833032101</v>
      </c>
      <c r="N1807">
        <v>2.5750350080057198</v>
      </c>
      <c r="O1807">
        <v>0.64375875200143196</v>
      </c>
      <c r="P1807">
        <v>0.26142131979695399</v>
      </c>
      <c r="Q1807">
        <v>0.76894501999999998</v>
      </c>
      <c r="U1807">
        <v>2.6886394936530298</v>
      </c>
      <c r="V1807">
        <v>3.5890834202785702</v>
      </c>
      <c r="X1807">
        <v>4.1020097732543901</v>
      </c>
    </row>
    <row r="1808" spans="1:24" x14ac:dyDescent="0.45">
      <c r="A1808">
        <v>1985</v>
      </c>
      <c r="B1808" t="s">
        <v>553</v>
      </c>
      <c r="C1808" t="s">
        <v>58</v>
      </c>
      <c r="D1808">
        <v>10</v>
      </c>
      <c r="E1808">
        <v>8</v>
      </c>
      <c r="F1808">
        <v>0</v>
      </c>
      <c r="G1808">
        <v>29</v>
      </c>
      <c r="H1808">
        <v>29</v>
      </c>
      <c r="I1808">
        <f t="shared" si="86"/>
        <v>18</v>
      </c>
      <c r="J1808" s="2">
        <f t="shared" si="87"/>
        <v>0.62068965517241381</v>
      </c>
      <c r="K1808">
        <v>188</v>
      </c>
      <c r="L1808" s="1">
        <f t="shared" si="85"/>
        <v>6.4827586206896548</v>
      </c>
      <c r="M1808">
        <v>3.0638297872340399</v>
      </c>
      <c r="N1808">
        <v>1.2446808510638201</v>
      </c>
      <c r="O1808">
        <v>0.909574468085106</v>
      </c>
      <c r="P1808">
        <v>0.25609756097560898</v>
      </c>
      <c r="Q1808">
        <v>0.74706510000000004</v>
      </c>
      <c r="U1808">
        <v>3.3989361702127598</v>
      </c>
      <c r="V1808">
        <v>3.7482848958766199</v>
      </c>
      <c r="X1808">
        <v>1.8887526988983101</v>
      </c>
    </row>
    <row r="1809" spans="1:24" x14ac:dyDescent="0.45">
      <c r="A1809">
        <v>1985</v>
      </c>
      <c r="B1809" t="s">
        <v>487</v>
      </c>
      <c r="C1809" t="s">
        <v>128</v>
      </c>
      <c r="D1809">
        <v>17</v>
      </c>
      <c r="E1809">
        <v>15</v>
      </c>
      <c r="F1809">
        <v>0</v>
      </c>
      <c r="G1809">
        <v>39</v>
      </c>
      <c r="H1809">
        <v>39</v>
      </c>
      <c r="I1809">
        <f t="shared" si="86"/>
        <v>32</v>
      </c>
      <c r="J1809" s="2">
        <f t="shared" si="87"/>
        <v>0.82051282051282048</v>
      </c>
      <c r="K1809">
        <v>266.2</v>
      </c>
      <c r="L1809" s="1">
        <f t="shared" si="85"/>
        <v>6.8256410256410254</v>
      </c>
      <c r="M1809">
        <v>3.61125013775826</v>
      </c>
      <c r="N1809">
        <v>2.6662501017093598</v>
      </c>
      <c r="O1809">
        <v>0.81000003089904904</v>
      </c>
      <c r="P1809">
        <v>0.276169265033407</v>
      </c>
      <c r="Q1809">
        <v>0.74201627999999997</v>
      </c>
      <c r="U1809">
        <v>3.4762501326084099</v>
      </c>
      <c r="V1809">
        <v>3.9632051574230198</v>
      </c>
      <c r="X1809">
        <v>2.7865607738494802</v>
      </c>
    </row>
    <row r="1810" spans="1:24" x14ac:dyDescent="0.45">
      <c r="A1810">
        <v>1985</v>
      </c>
      <c r="B1810" t="s">
        <v>401</v>
      </c>
      <c r="C1810" t="s">
        <v>95</v>
      </c>
      <c r="D1810">
        <v>12</v>
      </c>
      <c r="E1810">
        <v>11</v>
      </c>
      <c r="F1810">
        <v>0</v>
      </c>
      <c r="G1810">
        <v>31</v>
      </c>
      <c r="H1810">
        <v>31</v>
      </c>
      <c r="I1810">
        <f t="shared" si="86"/>
        <v>23</v>
      </c>
      <c r="J1810" s="2">
        <f t="shared" si="87"/>
        <v>0.74193548387096775</v>
      </c>
      <c r="K1810">
        <v>171.1</v>
      </c>
      <c r="L1810" s="1">
        <f t="shared" si="85"/>
        <v>5.5193548387096776</v>
      </c>
      <c r="M1810">
        <v>3.4143966844375102</v>
      </c>
      <c r="N1810">
        <v>3.1517507856346199</v>
      </c>
      <c r="O1810">
        <v>1.5233462130567299</v>
      </c>
      <c r="P1810">
        <v>0.28257191201353599</v>
      </c>
      <c r="Q1810">
        <v>0.69964349000000003</v>
      </c>
      <c r="U1810">
        <v>5.3054471558182899</v>
      </c>
      <c r="V1810">
        <v>5.3342603987872401</v>
      </c>
      <c r="X1810">
        <v>-0.12723444402217801</v>
      </c>
    </row>
    <row r="1811" spans="1:24" x14ac:dyDescent="0.45">
      <c r="A1811">
        <v>1985</v>
      </c>
      <c r="B1811" t="s">
        <v>554</v>
      </c>
      <c r="C1811" t="s">
        <v>31</v>
      </c>
      <c r="D1811">
        <v>8</v>
      </c>
      <c r="E1811">
        <v>15</v>
      </c>
      <c r="F1811">
        <v>0</v>
      </c>
      <c r="G1811">
        <v>30</v>
      </c>
      <c r="H1811">
        <v>30</v>
      </c>
      <c r="I1811">
        <f t="shared" si="86"/>
        <v>23</v>
      </c>
      <c r="J1811" s="2">
        <f t="shared" si="87"/>
        <v>0.76666666666666672</v>
      </c>
      <c r="K1811">
        <v>166.1</v>
      </c>
      <c r="L1811" s="1">
        <f t="shared" si="85"/>
        <v>5.5366666666666662</v>
      </c>
      <c r="M1811">
        <v>4.4368734761470199</v>
      </c>
      <c r="N1811">
        <v>3.40881742679588</v>
      </c>
      <c r="O1811">
        <v>1.13627247559862</v>
      </c>
      <c r="P1811">
        <v>0.31707317073170699</v>
      </c>
      <c r="Q1811">
        <v>0.65525876000000005</v>
      </c>
      <c r="U1811">
        <v>5.1402802467557001</v>
      </c>
      <c r="V1811">
        <v>4.53014637853029</v>
      </c>
      <c r="X1811">
        <v>1.1097338199615401</v>
      </c>
    </row>
    <row r="1812" spans="1:24" x14ac:dyDescent="0.45">
      <c r="A1812">
        <v>1985</v>
      </c>
      <c r="B1812" t="s">
        <v>440</v>
      </c>
      <c r="C1812" t="s">
        <v>371</v>
      </c>
      <c r="D1812">
        <v>12</v>
      </c>
      <c r="E1812">
        <v>12</v>
      </c>
      <c r="F1812">
        <v>0</v>
      </c>
      <c r="G1812">
        <v>29</v>
      </c>
      <c r="H1812">
        <v>29</v>
      </c>
      <c r="I1812">
        <f t="shared" si="86"/>
        <v>24</v>
      </c>
      <c r="J1812" s="2">
        <f t="shared" si="87"/>
        <v>0.82758620689655171</v>
      </c>
      <c r="K1812">
        <v>187.2</v>
      </c>
      <c r="L1812" s="1">
        <f t="shared" si="85"/>
        <v>6.455172413793103</v>
      </c>
      <c r="M1812">
        <v>4.8916517324321802</v>
      </c>
      <c r="N1812">
        <v>3.0213143053257498</v>
      </c>
      <c r="O1812">
        <v>1.1030195082935299</v>
      </c>
      <c r="P1812">
        <v>0.26942148760330498</v>
      </c>
      <c r="Q1812">
        <v>0.67934782999999999</v>
      </c>
      <c r="U1812">
        <v>4.6518648828031504</v>
      </c>
      <c r="V1812">
        <v>4.2617197195357397</v>
      </c>
      <c r="X1812">
        <v>2.1549060344696001</v>
      </c>
    </row>
    <row r="1813" spans="1:24" x14ac:dyDescent="0.45">
      <c r="A1813">
        <v>1985</v>
      </c>
      <c r="B1813" t="s">
        <v>536</v>
      </c>
      <c r="C1813" t="s">
        <v>95</v>
      </c>
      <c r="D1813">
        <v>14</v>
      </c>
      <c r="E1813">
        <v>14</v>
      </c>
      <c r="F1813">
        <v>0</v>
      </c>
      <c r="G1813">
        <v>34</v>
      </c>
      <c r="H1813">
        <v>34</v>
      </c>
      <c r="I1813">
        <f t="shared" si="86"/>
        <v>28</v>
      </c>
      <c r="J1813" s="2">
        <f t="shared" si="87"/>
        <v>0.82352941176470584</v>
      </c>
      <c r="K1813">
        <v>202.2</v>
      </c>
      <c r="L1813" s="1">
        <f t="shared" si="85"/>
        <v>5.9470588235294111</v>
      </c>
      <c r="M1813">
        <v>3.7746712420951001</v>
      </c>
      <c r="N1813">
        <v>2.8865133027786101</v>
      </c>
      <c r="O1813">
        <v>1.50986849683804</v>
      </c>
      <c r="P1813">
        <v>0.276258992805755</v>
      </c>
      <c r="Q1813">
        <v>0.71194763000000005</v>
      </c>
      <c r="U1813">
        <v>4.8404607692749</v>
      </c>
      <c r="V1813">
        <v>5.0035341724134197</v>
      </c>
      <c r="X1813">
        <v>0.53963679075241</v>
      </c>
    </row>
    <row r="1814" spans="1:24" x14ac:dyDescent="0.45">
      <c r="A1814">
        <v>1985</v>
      </c>
      <c r="B1814" t="s">
        <v>422</v>
      </c>
      <c r="C1814" t="s">
        <v>121</v>
      </c>
      <c r="D1814">
        <v>17</v>
      </c>
      <c r="E1814">
        <v>10</v>
      </c>
      <c r="F1814">
        <v>0</v>
      </c>
      <c r="G1814">
        <v>34</v>
      </c>
      <c r="H1814">
        <v>34</v>
      </c>
      <c r="I1814">
        <f t="shared" si="86"/>
        <v>27</v>
      </c>
      <c r="J1814" s="2">
        <f t="shared" si="87"/>
        <v>0.79411764705882348</v>
      </c>
      <c r="K1814">
        <v>246.1</v>
      </c>
      <c r="L1814" s="1">
        <f t="shared" si="85"/>
        <v>7.2382352941176471</v>
      </c>
      <c r="M1814">
        <v>5.6265224436453503</v>
      </c>
      <c r="N1814">
        <v>2.5575102016569802</v>
      </c>
      <c r="O1814">
        <v>0.65764548042607995</v>
      </c>
      <c r="P1814">
        <v>0.27415143603133102</v>
      </c>
      <c r="Q1814">
        <v>0.72976878999999995</v>
      </c>
      <c r="U1814">
        <v>3.4709067022487501</v>
      </c>
      <c r="V1814">
        <v>3.28526702903183</v>
      </c>
      <c r="X1814">
        <v>5.8344917297363201</v>
      </c>
    </row>
    <row r="1815" spans="1:24" x14ac:dyDescent="0.45">
      <c r="A1815">
        <v>1985</v>
      </c>
      <c r="B1815" t="s">
        <v>441</v>
      </c>
      <c r="C1815" t="s">
        <v>79</v>
      </c>
      <c r="D1815">
        <v>16</v>
      </c>
      <c r="E1815">
        <v>11</v>
      </c>
      <c r="F1815">
        <v>0</v>
      </c>
      <c r="G1815">
        <v>35</v>
      </c>
      <c r="H1815">
        <v>35</v>
      </c>
      <c r="I1815">
        <f t="shared" si="86"/>
        <v>27</v>
      </c>
      <c r="J1815" s="2">
        <f t="shared" si="87"/>
        <v>0.77142857142857146</v>
      </c>
      <c r="K1815">
        <v>257</v>
      </c>
      <c r="L1815" s="1">
        <f t="shared" si="85"/>
        <v>7.3428571428571425</v>
      </c>
      <c r="M1815">
        <v>6.6887159533073897</v>
      </c>
      <c r="N1815">
        <v>3.85214007782101</v>
      </c>
      <c r="O1815">
        <v>0.73540856031128399</v>
      </c>
      <c r="P1815">
        <v>0.25466666666666599</v>
      </c>
      <c r="Q1815">
        <v>0.75604839000000001</v>
      </c>
      <c r="U1815">
        <v>3.32684824902723</v>
      </c>
      <c r="V1815">
        <v>3.6027430463857599</v>
      </c>
      <c r="X1815">
        <v>4.6701197624206499</v>
      </c>
    </row>
    <row r="1816" spans="1:24" x14ac:dyDescent="0.45">
      <c r="A1816">
        <v>1985</v>
      </c>
      <c r="B1816" t="s">
        <v>555</v>
      </c>
      <c r="C1816" t="s">
        <v>27</v>
      </c>
      <c r="D1816">
        <v>11</v>
      </c>
      <c r="E1816">
        <v>13</v>
      </c>
      <c r="F1816">
        <v>0</v>
      </c>
      <c r="G1816">
        <v>35</v>
      </c>
      <c r="H1816">
        <v>35</v>
      </c>
      <c r="I1816">
        <f t="shared" si="86"/>
        <v>24</v>
      </c>
      <c r="J1816" s="2">
        <f t="shared" si="87"/>
        <v>0.68571428571428572</v>
      </c>
      <c r="K1816">
        <v>225.1</v>
      </c>
      <c r="L1816" s="1">
        <f t="shared" si="85"/>
        <v>6.4314285714285715</v>
      </c>
      <c r="M1816">
        <v>4.83284042758988</v>
      </c>
      <c r="N1816">
        <v>4.2736688078687397</v>
      </c>
      <c r="O1816">
        <v>0.95857991952195998</v>
      </c>
      <c r="P1816">
        <v>0.25757575757575701</v>
      </c>
      <c r="Q1816">
        <v>0.74291638000000004</v>
      </c>
      <c r="U1816">
        <v>3.8343196780878399</v>
      </c>
      <c r="V1816">
        <v>4.4862303277440398</v>
      </c>
      <c r="X1816">
        <v>-5.8970198035240097E-2</v>
      </c>
    </row>
    <row r="1817" spans="1:24" x14ac:dyDescent="0.45">
      <c r="A1817">
        <v>1985</v>
      </c>
      <c r="B1817" t="s">
        <v>537</v>
      </c>
      <c r="C1817" t="s">
        <v>62</v>
      </c>
      <c r="D1817">
        <v>16</v>
      </c>
      <c r="E1817">
        <v>12</v>
      </c>
      <c r="F1817">
        <v>0</v>
      </c>
      <c r="G1817">
        <v>33</v>
      </c>
      <c r="H1817">
        <v>33</v>
      </c>
      <c r="I1817">
        <f t="shared" si="86"/>
        <v>28</v>
      </c>
      <c r="J1817" s="2">
        <f t="shared" si="87"/>
        <v>0.84848484848484851</v>
      </c>
      <c r="K1817">
        <v>220</v>
      </c>
      <c r="L1817" s="1">
        <f t="shared" si="85"/>
        <v>6.666666666666667</v>
      </c>
      <c r="M1817">
        <v>6.0954541226852301</v>
      </c>
      <c r="N1817">
        <v>4.9090905686055502</v>
      </c>
      <c r="O1817">
        <v>1.18636355407967</v>
      </c>
      <c r="P1817">
        <v>0.26564885496183199</v>
      </c>
      <c r="Q1817">
        <v>0.75597749999999997</v>
      </c>
      <c r="U1817">
        <v>4.0909088071712896</v>
      </c>
      <c r="V1817">
        <v>4.7071822410772697</v>
      </c>
      <c r="X1817">
        <v>1.0367964506149201</v>
      </c>
    </row>
    <row r="1818" spans="1:24" x14ac:dyDescent="0.45">
      <c r="A1818">
        <v>1985</v>
      </c>
      <c r="B1818" t="s">
        <v>556</v>
      </c>
      <c r="C1818" t="s">
        <v>79</v>
      </c>
      <c r="D1818">
        <v>15</v>
      </c>
      <c r="E1818">
        <v>13</v>
      </c>
      <c r="F1818">
        <v>0</v>
      </c>
      <c r="G1818">
        <v>34</v>
      </c>
      <c r="H1818">
        <v>34</v>
      </c>
      <c r="I1818">
        <f t="shared" si="86"/>
        <v>28</v>
      </c>
      <c r="J1818" s="2">
        <f t="shared" si="87"/>
        <v>0.82352941176470584</v>
      </c>
      <c r="K1818">
        <v>238.2</v>
      </c>
      <c r="L1818" s="1">
        <f t="shared" si="85"/>
        <v>7.0058823529411764</v>
      </c>
      <c r="M1818">
        <v>4.1103348451467401</v>
      </c>
      <c r="N1818">
        <v>3.0544690133659298</v>
      </c>
      <c r="O1818">
        <v>0.90502785581212697</v>
      </c>
      <c r="P1818">
        <v>0.22281879194630799</v>
      </c>
      <c r="Q1818">
        <v>0.73211314000000005</v>
      </c>
      <c r="U1818">
        <v>3.3561449653033</v>
      </c>
      <c r="V1818">
        <v>4.13417565545274</v>
      </c>
      <c r="X1818">
        <v>2.8668525218963601</v>
      </c>
    </row>
    <row r="1819" spans="1:24" x14ac:dyDescent="0.45">
      <c r="A1819">
        <v>1985</v>
      </c>
      <c r="B1819" t="s">
        <v>504</v>
      </c>
      <c r="C1819" t="s">
        <v>67</v>
      </c>
      <c r="D1819">
        <v>12</v>
      </c>
      <c r="E1819">
        <v>8</v>
      </c>
      <c r="F1819">
        <v>0</v>
      </c>
      <c r="G1819">
        <v>31</v>
      </c>
      <c r="H1819">
        <v>31</v>
      </c>
      <c r="I1819">
        <f t="shared" si="86"/>
        <v>20</v>
      </c>
      <c r="J1819" s="2">
        <f t="shared" si="87"/>
        <v>0.64516129032258063</v>
      </c>
      <c r="K1819">
        <v>193.1</v>
      </c>
      <c r="L1819" s="1">
        <f t="shared" si="85"/>
        <v>6.2290322580645157</v>
      </c>
      <c r="M1819">
        <v>4.60862044716563</v>
      </c>
      <c r="N1819">
        <v>3.67758601339479</v>
      </c>
      <c r="O1819">
        <v>0.74482754701666698</v>
      </c>
      <c r="P1819">
        <v>0.26624405705229698</v>
      </c>
      <c r="Q1819">
        <v>0.75845012000000001</v>
      </c>
      <c r="U1819">
        <v>3.3517239615749999</v>
      </c>
      <c r="V1819">
        <v>3.99307572944269</v>
      </c>
      <c r="X1819">
        <v>1.4902548789978001</v>
      </c>
    </row>
    <row r="1820" spans="1:24" x14ac:dyDescent="0.45">
      <c r="A1820">
        <v>1985</v>
      </c>
      <c r="B1820" t="s">
        <v>489</v>
      </c>
      <c r="C1820" t="s">
        <v>99</v>
      </c>
      <c r="D1820">
        <v>12</v>
      </c>
      <c r="E1820">
        <v>8</v>
      </c>
      <c r="F1820">
        <v>0</v>
      </c>
      <c r="G1820">
        <v>26</v>
      </c>
      <c r="H1820">
        <v>26</v>
      </c>
      <c r="I1820">
        <f t="shared" si="86"/>
        <v>20</v>
      </c>
      <c r="J1820" s="2">
        <f t="shared" si="87"/>
        <v>0.76923076923076927</v>
      </c>
      <c r="K1820">
        <v>189</v>
      </c>
      <c r="L1820" s="1">
        <f t="shared" si="85"/>
        <v>7.2692307692307692</v>
      </c>
      <c r="M1820">
        <v>6.4761904761904701</v>
      </c>
      <c r="N1820">
        <v>2.4285714285714199</v>
      </c>
      <c r="O1820">
        <v>0.33333333333333298</v>
      </c>
      <c r="P1820">
        <v>0.25359712230215797</v>
      </c>
      <c r="Q1820">
        <v>0.76482830000000002</v>
      </c>
      <c r="U1820">
        <v>2.1904761904761898</v>
      </c>
      <c r="V1820">
        <v>2.5839260081134698</v>
      </c>
      <c r="X1820">
        <v>5.0064339637756303</v>
      </c>
    </row>
    <row r="1821" spans="1:24" x14ac:dyDescent="0.45">
      <c r="A1821">
        <v>1985</v>
      </c>
      <c r="B1821" t="s">
        <v>505</v>
      </c>
      <c r="C1821" t="s">
        <v>33</v>
      </c>
      <c r="D1821">
        <v>14</v>
      </c>
      <c r="E1821">
        <v>10</v>
      </c>
      <c r="F1821">
        <v>0</v>
      </c>
      <c r="G1821">
        <v>33</v>
      </c>
      <c r="H1821">
        <v>33</v>
      </c>
      <c r="I1821">
        <f t="shared" si="86"/>
        <v>24</v>
      </c>
      <c r="J1821" s="2">
        <f t="shared" si="87"/>
        <v>0.72727272727272729</v>
      </c>
      <c r="K1821">
        <v>210.2</v>
      </c>
      <c r="L1821" s="1">
        <f t="shared" si="85"/>
        <v>6.3696969696969692</v>
      </c>
      <c r="M1821">
        <v>3.5458857335068199</v>
      </c>
      <c r="N1821">
        <v>2.39240483224556</v>
      </c>
      <c r="O1821">
        <v>0.51265817833833505</v>
      </c>
      <c r="P1821">
        <v>0.27057182705718202</v>
      </c>
      <c r="Q1821">
        <v>0.75745366999999997</v>
      </c>
      <c r="U1821">
        <v>2.9050630105839002</v>
      </c>
      <c r="V1821">
        <v>3.4771765510731498</v>
      </c>
      <c r="X1821">
        <v>2.7169203758239702</v>
      </c>
    </row>
    <row r="1822" spans="1:24" x14ac:dyDescent="0.45">
      <c r="A1822">
        <v>1985</v>
      </c>
      <c r="B1822" t="s">
        <v>506</v>
      </c>
      <c r="C1822" t="s">
        <v>99</v>
      </c>
      <c r="D1822">
        <v>10</v>
      </c>
      <c r="E1822">
        <v>15</v>
      </c>
      <c r="F1822">
        <v>0</v>
      </c>
      <c r="G1822">
        <v>35</v>
      </c>
      <c r="H1822">
        <v>35</v>
      </c>
      <c r="I1822">
        <f t="shared" si="86"/>
        <v>25</v>
      </c>
      <c r="J1822" s="2">
        <f t="shared" si="87"/>
        <v>0.7142857142857143</v>
      </c>
      <c r="K1822">
        <v>213.1</v>
      </c>
      <c r="L1822" s="1">
        <f t="shared" si="85"/>
        <v>6.0885714285714281</v>
      </c>
      <c r="M1822">
        <v>5.3999997425079398</v>
      </c>
      <c r="N1822">
        <v>2.9109373611956899</v>
      </c>
      <c r="O1822">
        <v>0.75937496379017999</v>
      </c>
      <c r="P1822">
        <v>0.32641770401106501</v>
      </c>
      <c r="Q1822">
        <v>0.69124423999999995</v>
      </c>
      <c r="U1822">
        <v>4.4718747867643902</v>
      </c>
      <c r="V1822">
        <v>3.6360175632685401</v>
      </c>
      <c r="X1822">
        <v>2.7337281703948899</v>
      </c>
    </row>
    <row r="1823" spans="1:24" x14ac:dyDescent="0.45">
      <c r="A1823">
        <v>1985</v>
      </c>
      <c r="B1823" t="s">
        <v>557</v>
      </c>
      <c r="C1823" t="s">
        <v>371</v>
      </c>
      <c r="D1823">
        <v>14</v>
      </c>
      <c r="E1823">
        <v>9</v>
      </c>
      <c r="F1823">
        <v>0</v>
      </c>
      <c r="G1823">
        <v>31</v>
      </c>
      <c r="H1823">
        <v>31</v>
      </c>
      <c r="I1823">
        <f t="shared" si="86"/>
        <v>23</v>
      </c>
      <c r="J1823" s="2">
        <f t="shared" si="87"/>
        <v>0.74193548387096775</v>
      </c>
      <c r="K1823">
        <v>195</v>
      </c>
      <c r="L1823" s="1">
        <f t="shared" si="85"/>
        <v>6.290322580645161</v>
      </c>
      <c r="M1823">
        <v>2.9538459227071101</v>
      </c>
      <c r="N1823">
        <v>2.8615382376225198</v>
      </c>
      <c r="O1823">
        <v>1.33846143372666</v>
      </c>
      <c r="P1823">
        <v>0.26934523809523803</v>
      </c>
      <c r="Q1823">
        <v>0.74341546000000003</v>
      </c>
      <c r="U1823">
        <v>4.1076919862645802</v>
      </c>
      <c r="V1823">
        <v>4.9767626215767402</v>
      </c>
      <c r="X1823">
        <v>0.76472508907318104</v>
      </c>
    </row>
    <row r="1824" spans="1:24" x14ac:dyDescent="0.45">
      <c r="A1824">
        <v>1985</v>
      </c>
      <c r="B1824" t="s">
        <v>455</v>
      </c>
      <c r="C1824" t="s">
        <v>49</v>
      </c>
      <c r="D1824">
        <v>10</v>
      </c>
      <c r="E1824">
        <v>12</v>
      </c>
      <c r="F1824">
        <v>0</v>
      </c>
      <c r="G1824">
        <v>35</v>
      </c>
      <c r="H1824">
        <v>35</v>
      </c>
      <c r="I1824">
        <f t="shared" si="86"/>
        <v>22</v>
      </c>
      <c r="J1824" s="2">
        <f t="shared" si="87"/>
        <v>0.62857142857142856</v>
      </c>
      <c r="K1824">
        <v>232</v>
      </c>
      <c r="L1824" s="1">
        <f t="shared" si="85"/>
        <v>6.628571428571429</v>
      </c>
      <c r="M1824">
        <v>8.1077586206896495</v>
      </c>
      <c r="N1824">
        <v>3.6853448275862002</v>
      </c>
      <c r="O1824">
        <v>0.46551724137931</v>
      </c>
      <c r="P1824">
        <v>0.29331306990881401</v>
      </c>
      <c r="Q1824">
        <v>0.68788501000000002</v>
      </c>
      <c r="U1824">
        <v>3.8017241379310298</v>
      </c>
      <c r="V1824">
        <v>2.8999723500218799</v>
      </c>
      <c r="X1824">
        <v>4.3841671943664497</v>
      </c>
    </row>
    <row r="1825" spans="1:24" x14ac:dyDescent="0.45">
      <c r="A1825">
        <v>1985</v>
      </c>
      <c r="B1825" t="s">
        <v>348</v>
      </c>
      <c r="C1825" t="s">
        <v>75</v>
      </c>
      <c r="D1825">
        <v>20</v>
      </c>
      <c r="E1825">
        <v>6</v>
      </c>
      <c r="F1825">
        <v>0</v>
      </c>
      <c r="G1825">
        <v>32</v>
      </c>
      <c r="H1825">
        <v>32</v>
      </c>
      <c r="I1825">
        <f t="shared" si="86"/>
        <v>26</v>
      </c>
      <c r="J1825" s="2">
        <f t="shared" si="87"/>
        <v>0.8125</v>
      </c>
      <c r="K1825">
        <v>235.1</v>
      </c>
      <c r="L1825" s="1">
        <f t="shared" si="85"/>
        <v>7.3468749999999998</v>
      </c>
      <c r="M1825">
        <v>6.0424930484435198</v>
      </c>
      <c r="N1825">
        <v>1.45325782177755</v>
      </c>
      <c r="O1825">
        <v>0.72662891088877801</v>
      </c>
      <c r="P1825">
        <v>0.26853146853146798</v>
      </c>
      <c r="Q1825">
        <v>0.76544314999999996</v>
      </c>
      <c r="U1825">
        <v>2.8682720166662201</v>
      </c>
      <c r="V1825">
        <v>2.8884211187166202</v>
      </c>
      <c r="X1825">
        <v>6.1585998535156197</v>
      </c>
    </row>
    <row r="1826" spans="1:24" x14ac:dyDescent="0.45">
      <c r="A1826">
        <v>1985</v>
      </c>
      <c r="B1826" t="s">
        <v>470</v>
      </c>
      <c r="C1826" t="s">
        <v>49</v>
      </c>
      <c r="D1826">
        <v>18</v>
      </c>
      <c r="E1826">
        <v>8</v>
      </c>
      <c r="F1826">
        <v>0</v>
      </c>
      <c r="G1826">
        <v>35</v>
      </c>
      <c r="H1826">
        <v>35</v>
      </c>
      <c r="I1826">
        <f t="shared" si="86"/>
        <v>26</v>
      </c>
      <c r="J1826" s="2">
        <f t="shared" si="87"/>
        <v>0.74285714285714288</v>
      </c>
      <c r="K1826">
        <v>220.2</v>
      </c>
      <c r="L1826" s="1">
        <f t="shared" si="85"/>
        <v>6.2914285714285709</v>
      </c>
      <c r="M1826">
        <v>5.5468276667101604</v>
      </c>
      <c r="N1826">
        <v>3.2628398039471498</v>
      </c>
      <c r="O1826">
        <v>0.815709950986788</v>
      </c>
      <c r="P1826">
        <v>0.25588235294117601</v>
      </c>
      <c r="Q1826">
        <v>0.74698794999999996</v>
      </c>
      <c r="U1826">
        <v>3.3036253014964898</v>
      </c>
      <c r="V1826">
        <v>3.7584732107751799</v>
      </c>
      <c r="X1826">
        <v>1.6996796131134</v>
      </c>
    </row>
    <row r="1827" spans="1:24" x14ac:dyDescent="0.45">
      <c r="A1827">
        <v>1985</v>
      </c>
      <c r="B1827" t="s">
        <v>540</v>
      </c>
      <c r="C1827" t="s">
        <v>37</v>
      </c>
      <c r="D1827">
        <v>16</v>
      </c>
      <c r="E1827">
        <v>11</v>
      </c>
      <c r="F1827">
        <v>0</v>
      </c>
      <c r="G1827">
        <v>33</v>
      </c>
      <c r="H1827">
        <v>33</v>
      </c>
      <c r="I1827">
        <f t="shared" si="86"/>
        <v>27</v>
      </c>
      <c r="J1827" s="2">
        <f t="shared" si="87"/>
        <v>0.81818181818181823</v>
      </c>
      <c r="K1827">
        <v>237</v>
      </c>
      <c r="L1827" s="1">
        <f t="shared" si="85"/>
        <v>7.1818181818181817</v>
      </c>
      <c r="M1827">
        <v>5.0126582278480996</v>
      </c>
      <c r="N1827">
        <v>2.62025316455696</v>
      </c>
      <c r="O1827">
        <v>0.797468354430379</v>
      </c>
      <c r="P1827">
        <v>0.26455026455026398</v>
      </c>
      <c r="Q1827">
        <v>0.72970961000000001</v>
      </c>
      <c r="U1827">
        <v>3.1518987341772098</v>
      </c>
      <c r="V1827">
        <v>3.6971133364906699</v>
      </c>
      <c r="X1827">
        <v>4.0087852478027299</v>
      </c>
    </row>
    <row r="1828" spans="1:24" x14ac:dyDescent="0.45">
      <c r="A1828">
        <v>1985</v>
      </c>
      <c r="B1828" t="s">
        <v>509</v>
      </c>
      <c r="C1828" t="s">
        <v>73</v>
      </c>
      <c r="D1828">
        <v>12</v>
      </c>
      <c r="E1828">
        <v>11</v>
      </c>
      <c r="F1828">
        <v>0</v>
      </c>
      <c r="G1828">
        <v>35</v>
      </c>
      <c r="H1828">
        <v>35</v>
      </c>
      <c r="I1828">
        <f t="shared" si="86"/>
        <v>23</v>
      </c>
      <c r="J1828" s="2">
        <f t="shared" si="87"/>
        <v>0.65714285714285714</v>
      </c>
      <c r="K1828">
        <v>233</v>
      </c>
      <c r="L1828" s="1">
        <f t="shared" si="85"/>
        <v>6.6571428571428575</v>
      </c>
      <c r="M1828">
        <v>5.4463515746578102</v>
      </c>
      <c r="N1828">
        <v>3.3605148013845998</v>
      </c>
      <c r="O1828">
        <v>1.0429183866366001</v>
      </c>
      <c r="P1828">
        <v>0.25801952580195198</v>
      </c>
      <c r="Q1828">
        <v>0.78512397</v>
      </c>
      <c r="U1828">
        <v>3.0901285529973399</v>
      </c>
      <c r="V1828">
        <v>4.1651417069537997</v>
      </c>
      <c r="X1828">
        <v>1.61602282524108</v>
      </c>
    </row>
    <row r="1829" spans="1:24" x14ac:dyDescent="0.45">
      <c r="A1829">
        <v>1985</v>
      </c>
      <c r="B1829" t="s">
        <v>456</v>
      </c>
      <c r="C1829" t="s">
        <v>233</v>
      </c>
      <c r="D1829">
        <v>18</v>
      </c>
      <c r="E1829">
        <v>5</v>
      </c>
      <c r="F1829">
        <v>0</v>
      </c>
      <c r="G1829">
        <v>32</v>
      </c>
      <c r="H1829">
        <v>32</v>
      </c>
      <c r="I1829">
        <f t="shared" si="86"/>
        <v>23</v>
      </c>
      <c r="J1829" s="2">
        <f t="shared" si="87"/>
        <v>0.71875</v>
      </c>
      <c r="K1829">
        <v>222.1</v>
      </c>
      <c r="L1829" s="1">
        <f t="shared" si="85"/>
        <v>6.9406249999999998</v>
      </c>
      <c r="M1829">
        <v>5.1409293000169196</v>
      </c>
      <c r="N1829">
        <v>1.6596700889818401</v>
      </c>
      <c r="O1829">
        <v>0.48575709921419702</v>
      </c>
      <c r="P1829">
        <v>0.25528913963328598</v>
      </c>
      <c r="Q1829">
        <v>0.68744271000000001</v>
      </c>
      <c r="U1829">
        <v>2.9145425952851798</v>
      </c>
      <c r="V1829">
        <v>2.8103921343647702</v>
      </c>
      <c r="X1829">
        <v>5.07173252105712</v>
      </c>
    </row>
    <row r="1830" spans="1:24" x14ac:dyDescent="0.45">
      <c r="A1830">
        <v>1985</v>
      </c>
      <c r="B1830" t="s">
        <v>541</v>
      </c>
      <c r="C1830" t="s">
        <v>115</v>
      </c>
      <c r="D1830">
        <v>15</v>
      </c>
      <c r="E1830">
        <v>14</v>
      </c>
      <c r="F1830">
        <v>0</v>
      </c>
      <c r="G1830">
        <v>37</v>
      </c>
      <c r="H1830">
        <v>37</v>
      </c>
      <c r="I1830">
        <f t="shared" si="86"/>
        <v>29</v>
      </c>
      <c r="J1830" s="2">
        <f t="shared" si="87"/>
        <v>0.78378378378378377</v>
      </c>
      <c r="K1830">
        <v>257</v>
      </c>
      <c r="L1830" s="1">
        <f t="shared" si="85"/>
        <v>6.9459459459459456</v>
      </c>
      <c r="M1830">
        <v>4.4474708171206201</v>
      </c>
      <c r="N1830">
        <v>2.7315175097276199</v>
      </c>
      <c r="O1830">
        <v>0.87548638132295697</v>
      </c>
      <c r="P1830">
        <v>0.28351126927639297</v>
      </c>
      <c r="Q1830">
        <v>0.69254658000000002</v>
      </c>
      <c r="U1830">
        <v>4.4124513618677002</v>
      </c>
      <c r="V1830">
        <v>4.04632281292273</v>
      </c>
      <c r="X1830">
        <v>3.2247235774993799</v>
      </c>
    </row>
    <row r="1831" spans="1:24" x14ac:dyDescent="0.45">
      <c r="A1831">
        <v>1985</v>
      </c>
      <c r="B1831" t="s">
        <v>558</v>
      </c>
      <c r="C1831" t="s">
        <v>71</v>
      </c>
      <c r="D1831">
        <v>12</v>
      </c>
      <c r="E1831">
        <v>15</v>
      </c>
      <c r="F1831">
        <v>0</v>
      </c>
      <c r="G1831">
        <v>36</v>
      </c>
      <c r="H1831">
        <v>36</v>
      </c>
      <c r="I1831">
        <f t="shared" si="86"/>
        <v>27</v>
      </c>
      <c r="J1831" s="2">
        <f t="shared" si="87"/>
        <v>0.75</v>
      </c>
      <c r="K1831">
        <v>256.2</v>
      </c>
      <c r="L1831" s="1">
        <f t="shared" si="85"/>
        <v>7.1166666666666663</v>
      </c>
      <c r="M1831">
        <v>7.5038964012996603</v>
      </c>
      <c r="N1831">
        <v>3.6467533912858201</v>
      </c>
      <c r="O1831">
        <v>1.05194809364014</v>
      </c>
      <c r="P1831">
        <v>0.23546099290780101</v>
      </c>
      <c r="Q1831">
        <v>0.74230768999999996</v>
      </c>
      <c r="U1831">
        <v>3.5766235183764699</v>
      </c>
      <c r="V1831">
        <v>3.7753642427879002</v>
      </c>
      <c r="X1831">
        <v>3.0719010829925502</v>
      </c>
    </row>
    <row r="1832" spans="1:24" x14ac:dyDescent="0.45">
      <c r="A1832">
        <v>1985</v>
      </c>
      <c r="B1832" t="s">
        <v>471</v>
      </c>
      <c r="C1832" t="s">
        <v>44</v>
      </c>
      <c r="D1832">
        <v>14</v>
      </c>
      <c r="E1832">
        <v>13</v>
      </c>
      <c r="F1832">
        <v>0</v>
      </c>
      <c r="G1832">
        <v>36</v>
      </c>
      <c r="H1832">
        <v>36</v>
      </c>
      <c r="I1832">
        <f t="shared" si="86"/>
        <v>27</v>
      </c>
      <c r="J1832" s="2">
        <f t="shared" si="87"/>
        <v>0.75</v>
      </c>
      <c r="K1832">
        <v>265</v>
      </c>
      <c r="L1832" s="1">
        <f t="shared" si="85"/>
        <v>7.3611111111111107</v>
      </c>
      <c r="M1832">
        <v>5.6716981132075404</v>
      </c>
      <c r="N1832">
        <v>3.26037735849056</v>
      </c>
      <c r="O1832">
        <v>0.747169811320754</v>
      </c>
      <c r="P1832">
        <v>0.23203026481715</v>
      </c>
      <c r="Q1832">
        <v>0.79229121999999996</v>
      </c>
      <c r="U1832">
        <v>2.47924528301886</v>
      </c>
      <c r="V1832">
        <v>3.6920022784538902</v>
      </c>
      <c r="X1832">
        <v>4.4524693489074698</v>
      </c>
    </row>
    <row r="1833" spans="1:24" x14ac:dyDescent="0.45">
      <c r="A1833">
        <v>1985</v>
      </c>
      <c r="B1833" t="s">
        <v>522</v>
      </c>
      <c r="C1833" t="s">
        <v>27</v>
      </c>
      <c r="D1833">
        <v>15</v>
      </c>
      <c r="E1833">
        <v>10</v>
      </c>
      <c r="F1833">
        <v>0</v>
      </c>
      <c r="G1833">
        <v>34</v>
      </c>
      <c r="H1833">
        <v>34</v>
      </c>
      <c r="I1833">
        <f t="shared" si="86"/>
        <v>25</v>
      </c>
      <c r="J1833" s="2">
        <f t="shared" si="87"/>
        <v>0.73529411764705888</v>
      </c>
      <c r="K1833">
        <v>226</v>
      </c>
      <c r="L1833" s="1">
        <f t="shared" si="85"/>
        <v>6.6470588235294121</v>
      </c>
      <c r="M1833">
        <v>4.2610619828642902</v>
      </c>
      <c r="N1833">
        <v>2.3495575419532</v>
      </c>
      <c r="O1833">
        <v>0.99557522964119005</v>
      </c>
      <c r="P1833">
        <v>0.26063829787234</v>
      </c>
      <c r="Q1833">
        <v>0.73061224000000002</v>
      </c>
      <c r="U1833">
        <v>3.8628318910078101</v>
      </c>
      <c r="V1833">
        <v>3.9587914025833002</v>
      </c>
      <c r="X1833">
        <v>2.9966043382883001</v>
      </c>
    </row>
    <row r="1834" spans="1:24" x14ac:dyDescent="0.45">
      <c r="A1834">
        <v>1985</v>
      </c>
      <c r="B1834" t="s">
        <v>428</v>
      </c>
      <c r="C1834" t="s">
        <v>27</v>
      </c>
      <c r="D1834">
        <v>12</v>
      </c>
      <c r="E1834">
        <v>14</v>
      </c>
      <c r="F1834">
        <v>0</v>
      </c>
      <c r="G1834">
        <v>33</v>
      </c>
      <c r="H1834">
        <v>33</v>
      </c>
      <c r="I1834">
        <f t="shared" si="86"/>
        <v>26</v>
      </c>
      <c r="J1834" s="2">
        <f t="shared" si="87"/>
        <v>0.78787878787878785</v>
      </c>
      <c r="K1834">
        <v>215</v>
      </c>
      <c r="L1834" s="1">
        <f t="shared" si="85"/>
        <v>6.5151515151515156</v>
      </c>
      <c r="M1834">
        <v>6.6558139534883702</v>
      </c>
      <c r="N1834">
        <v>2.3860465116278999</v>
      </c>
      <c r="O1834">
        <v>1.17209302325581</v>
      </c>
      <c r="P1834">
        <v>0.29090909090909001</v>
      </c>
      <c r="Q1834">
        <v>0.69767442000000002</v>
      </c>
      <c r="U1834">
        <v>4.2697674418604601</v>
      </c>
      <c r="V1834">
        <v>3.7356178993402498</v>
      </c>
      <c r="X1834">
        <v>3.57585409283638</v>
      </c>
    </row>
    <row r="1835" spans="1:24" x14ac:dyDescent="0.45">
      <c r="A1835">
        <v>1985</v>
      </c>
      <c r="B1835" t="s">
        <v>458</v>
      </c>
      <c r="C1835" t="s">
        <v>79</v>
      </c>
      <c r="D1835">
        <v>15</v>
      </c>
      <c r="E1835">
        <v>10</v>
      </c>
      <c r="F1835">
        <v>0</v>
      </c>
      <c r="G1835">
        <v>34</v>
      </c>
      <c r="H1835">
        <v>34</v>
      </c>
      <c r="I1835">
        <f t="shared" si="86"/>
        <v>25</v>
      </c>
      <c r="J1835" s="2">
        <f t="shared" si="87"/>
        <v>0.73529411764705888</v>
      </c>
      <c r="K1835">
        <v>229</v>
      </c>
      <c r="L1835" s="1">
        <f t="shared" si="85"/>
        <v>6.7352941176470589</v>
      </c>
      <c r="M1835">
        <v>5.1091699652412803</v>
      </c>
      <c r="N1835">
        <v>3.7336242053686202</v>
      </c>
      <c r="O1835">
        <v>0.35371176682439598</v>
      </c>
      <c r="P1835">
        <v>0.28456375838926101</v>
      </c>
      <c r="Q1835">
        <v>0.69290826000000005</v>
      </c>
      <c r="U1835">
        <v>3.8515281276434199</v>
      </c>
      <c r="V1835">
        <v>3.3569441468025398</v>
      </c>
      <c r="X1835">
        <v>4.8380928039550701</v>
      </c>
    </row>
    <row r="1836" spans="1:24" x14ac:dyDescent="0.45">
      <c r="A1836">
        <v>1985</v>
      </c>
      <c r="B1836" t="s">
        <v>542</v>
      </c>
      <c r="C1836" t="s">
        <v>71</v>
      </c>
      <c r="D1836">
        <v>10</v>
      </c>
      <c r="E1836">
        <v>15</v>
      </c>
      <c r="F1836">
        <v>0</v>
      </c>
      <c r="G1836">
        <v>34</v>
      </c>
      <c r="H1836">
        <v>34</v>
      </c>
      <c r="I1836">
        <f t="shared" si="86"/>
        <v>25</v>
      </c>
      <c r="J1836" s="2">
        <f t="shared" si="87"/>
        <v>0.73529411764705888</v>
      </c>
      <c r="K1836">
        <v>217.2</v>
      </c>
      <c r="L1836" s="1">
        <f t="shared" si="85"/>
        <v>6.3882352941176466</v>
      </c>
      <c r="M1836">
        <v>4.0520675706880303</v>
      </c>
      <c r="N1836">
        <v>3.4318531466031299</v>
      </c>
      <c r="O1836">
        <v>0.53751916754024898</v>
      </c>
      <c r="P1836">
        <v>0.27397260273972601</v>
      </c>
      <c r="Q1836">
        <v>0.67674586000000003</v>
      </c>
      <c r="U1836">
        <v>3.80398180105407</v>
      </c>
      <c r="V1836">
        <v>3.7043632726932998</v>
      </c>
      <c r="X1836">
        <v>2.7881410121917698</v>
      </c>
    </row>
    <row r="1837" spans="1:24" x14ac:dyDescent="0.45">
      <c r="A1837">
        <v>1985</v>
      </c>
      <c r="B1837" t="s">
        <v>511</v>
      </c>
      <c r="C1837" t="s">
        <v>47</v>
      </c>
      <c r="D1837">
        <v>21</v>
      </c>
      <c r="E1837">
        <v>8</v>
      </c>
      <c r="F1837">
        <v>0</v>
      </c>
      <c r="G1837">
        <v>36</v>
      </c>
      <c r="H1837">
        <v>36</v>
      </c>
      <c r="I1837">
        <f t="shared" si="86"/>
        <v>29</v>
      </c>
      <c r="J1837" s="2">
        <f t="shared" si="87"/>
        <v>0.80555555555555558</v>
      </c>
      <c r="K1837">
        <v>275</v>
      </c>
      <c r="L1837" s="1">
        <f t="shared" si="85"/>
        <v>7.6388888888888893</v>
      </c>
      <c r="M1837">
        <v>5.5309090909090903</v>
      </c>
      <c r="N1837">
        <v>1.60363636363636</v>
      </c>
      <c r="O1837">
        <v>0.45818181818181802</v>
      </c>
      <c r="P1837">
        <v>0.236363636363636</v>
      </c>
      <c r="Q1837">
        <v>0.80115037</v>
      </c>
      <c r="U1837">
        <v>1.93090909090909</v>
      </c>
      <c r="V1837">
        <v>2.7062732904607598</v>
      </c>
      <c r="X1837">
        <v>6.4308490753173801</v>
      </c>
    </row>
    <row r="1838" spans="1:24" x14ac:dyDescent="0.45">
      <c r="A1838">
        <v>1985</v>
      </c>
      <c r="B1838" t="s">
        <v>387</v>
      </c>
      <c r="C1838" t="s">
        <v>33</v>
      </c>
      <c r="D1838">
        <v>17</v>
      </c>
      <c r="E1838">
        <v>10</v>
      </c>
      <c r="F1838">
        <v>0</v>
      </c>
      <c r="G1838">
        <v>35</v>
      </c>
      <c r="H1838">
        <v>35</v>
      </c>
      <c r="I1838">
        <f t="shared" si="86"/>
        <v>27</v>
      </c>
      <c r="J1838" s="2">
        <f t="shared" si="87"/>
        <v>0.77142857142857146</v>
      </c>
      <c r="K1838">
        <v>272.10000000000002</v>
      </c>
      <c r="L1838" s="1">
        <f t="shared" si="85"/>
        <v>7.7742857142857149</v>
      </c>
      <c r="M1838">
        <v>6.8739287518045797</v>
      </c>
      <c r="N1838">
        <v>3.3378211727512599</v>
      </c>
      <c r="O1838">
        <v>0.46266828137146199</v>
      </c>
      <c r="P1838">
        <v>0.25095541401273802</v>
      </c>
      <c r="Q1838">
        <v>0.75323790000000002</v>
      </c>
      <c r="U1838">
        <v>2.4455323443920101</v>
      </c>
      <c r="V1838">
        <v>2.9488369837119799</v>
      </c>
      <c r="X1838">
        <v>5.3959255218505797</v>
      </c>
    </row>
    <row r="1839" spans="1:24" x14ac:dyDescent="0.45">
      <c r="A1839">
        <v>1985</v>
      </c>
      <c r="B1839" t="s">
        <v>429</v>
      </c>
      <c r="C1839" t="s">
        <v>115</v>
      </c>
      <c r="D1839">
        <v>18</v>
      </c>
      <c r="E1839">
        <v>14</v>
      </c>
      <c r="F1839">
        <v>0</v>
      </c>
      <c r="G1839">
        <v>36</v>
      </c>
      <c r="H1839">
        <v>36</v>
      </c>
      <c r="I1839">
        <f t="shared" si="86"/>
        <v>32</v>
      </c>
      <c r="J1839" s="2">
        <f t="shared" si="87"/>
        <v>0.88888888888888884</v>
      </c>
      <c r="K1839">
        <v>250.2</v>
      </c>
      <c r="L1839" s="1">
        <f t="shared" si="85"/>
        <v>6.9499999999999993</v>
      </c>
      <c r="M1839">
        <v>4.8470746647885301</v>
      </c>
      <c r="N1839">
        <v>2.4414894607823698</v>
      </c>
      <c r="O1839">
        <v>0.93351067618149597</v>
      </c>
      <c r="P1839">
        <v>0.28502415458937103</v>
      </c>
      <c r="Q1839">
        <v>0.66305818999999999</v>
      </c>
      <c r="U1839">
        <v>4.0930852724880902</v>
      </c>
      <c r="V1839">
        <v>3.7934977068411002</v>
      </c>
      <c r="X1839">
        <v>3.8770649433135902</v>
      </c>
    </row>
    <row r="1840" spans="1:24" x14ac:dyDescent="0.45">
      <c r="A1840">
        <v>1985</v>
      </c>
      <c r="B1840" t="s">
        <v>459</v>
      </c>
      <c r="C1840" t="s">
        <v>33</v>
      </c>
      <c r="D1840">
        <v>14</v>
      </c>
      <c r="E1840">
        <v>4</v>
      </c>
      <c r="F1840">
        <v>0</v>
      </c>
      <c r="G1840">
        <v>23</v>
      </c>
      <c r="H1840">
        <v>23</v>
      </c>
      <c r="I1840">
        <f t="shared" si="86"/>
        <v>18</v>
      </c>
      <c r="J1840" s="2">
        <f t="shared" si="87"/>
        <v>0.78260869565217395</v>
      </c>
      <c r="K1840">
        <v>167.1</v>
      </c>
      <c r="L1840" s="1">
        <f t="shared" si="85"/>
        <v>7.2652173913043478</v>
      </c>
      <c r="M1840">
        <v>5.1633462996557196</v>
      </c>
      <c r="N1840">
        <v>1.88247000508281</v>
      </c>
      <c r="O1840">
        <v>0.86055771660928804</v>
      </c>
      <c r="P1840">
        <v>0.23946360153256699</v>
      </c>
      <c r="Q1840">
        <v>0.83333332999999998</v>
      </c>
      <c r="U1840">
        <v>2.3127488633874602</v>
      </c>
      <c r="V1840">
        <v>3.51513234898071</v>
      </c>
      <c r="X1840">
        <v>2.0784561634063698</v>
      </c>
    </row>
    <row r="1841" spans="1:24" x14ac:dyDescent="0.45">
      <c r="A1841">
        <v>1985</v>
      </c>
      <c r="B1841" t="s">
        <v>491</v>
      </c>
      <c r="C1841" t="s">
        <v>371</v>
      </c>
      <c r="D1841">
        <v>15</v>
      </c>
      <c r="E1841">
        <v>9</v>
      </c>
      <c r="F1841">
        <v>0</v>
      </c>
      <c r="G1841">
        <v>35</v>
      </c>
      <c r="H1841">
        <v>35</v>
      </c>
      <c r="I1841">
        <f t="shared" si="86"/>
        <v>24</v>
      </c>
      <c r="J1841" s="2">
        <f t="shared" si="87"/>
        <v>0.68571428571428572</v>
      </c>
      <c r="K1841">
        <v>250</v>
      </c>
      <c r="L1841" s="1">
        <f t="shared" si="85"/>
        <v>7.1428571428571432</v>
      </c>
      <c r="M1841">
        <v>6.4799996044922104</v>
      </c>
      <c r="N1841">
        <v>3.5279997846679798</v>
      </c>
      <c r="O1841">
        <v>0.79199995166015902</v>
      </c>
      <c r="P1841">
        <v>0.27651006711409398</v>
      </c>
      <c r="Q1841">
        <v>0.71858288999999997</v>
      </c>
      <c r="U1841">
        <v>3.5639997824707099</v>
      </c>
      <c r="V1841">
        <v>3.6124550520019501</v>
      </c>
      <c r="X1841">
        <v>4.7200398445129297</v>
      </c>
    </row>
    <row r="1842" spans="1:24" x14ac:dyDescent="0.45">
      <c r="A1842">
        <v>1985</v>
      </c>
      <c r="B1842" t="s">
        <v>473</v>
      </c>
      <c r="C1842" t="s">
        <v>121</v>
      </c>
      <c r="D1842">
        <v>12</v>
      </c>
      <c r="E1842">
        <v>19</v>
      </c>
      <c r="F1842">
        <v>0</v>
      </c>
      <c r="G1842">
        <v>35</v>
      </c>
      <c r="H1842">
        <v>35</v>
      </c>
      <c r="I1842">
        <f t="shared" si="86"/>
        <v>31</v>
      </c>
      <c r="J1842" s="2">
        <f t="shared" si="87"/>
        <v>0.88571428571428568</v>
      </c>
      <c r="K1842">
        <v>216.2</v>
      </c>
      <c r="L1842" s="1">
        <f t="shared" si="85"/>
        <v>6.177142857142857</v>
      </c>
      <c r="M1842">
        <v>5.5661533234907097</v>
      </c>
      <c r="N1842">
        <v>3.1569227804872599</v>
      </c>
      <c r="O1842">
        <v>0.95538452567377796</v>
      </c>
      <c r="P1842">
        <v>0.31019830028328599</v>
      </c>
      <c r="Q1842">
        <v>0.64890709999999996</v>
      </c>
      <c r="U1842">
        <v>4.9430764589208502</v>
      </c>
      <c r="V1842">
        <v>3.9767626796022699</v>
      </c>
      <c r="X1842">
        <v>3.3723120689392001</v>
      </c>
    </row>
    <row r="1843" spans="1:24" x14ac:dyDescent="0.45">
      <c r="A1843">
        <v>1984</v>
      </c>
      <c r="B1843" t="s">
        <v>474</v>
      </c>
      <c r="C1843" t="s">
        <v>44</v>
      </c>
      <c r="D1843">
        <v>17</v>
      </c>
      <c r="E1843">
        <v>6</v>
      </c>
      <c r="F1843">
        <v>0</v>
      </c>
      <c r="G1843">
        <v>35</v>
      </c>
      <c r="H1843">
        <v>35</v>
      </c>
      <c r="I1843">
        <f t="shared" si="86"/>
        <v>23</v>
      </c>
      <c r="J1843" s="2">
        <f t="shared" si="87"/>
        <v>0.65714285714285714</v>
      </c>
      <c r="K1843">
        <v>260.2</v>
      </c>
      <c r="L1843" s="1">
        <f t="shared" si="85"/>
        <v>7.4342857142857142</v>
      </c>
      <c r="M1843">
        <v>4.7647060682957596</v>
      </c>
      <c r="N1843">
        <v>2.0370844784742701</v>
      </c>
      <c r="O1843">
        <v>0.72506396691457298</v>
      </c>
      <c r="P1843">
        <v>0.25925925925925902</v>
      </c>
      <c r="Q1843">
        <v>0.74279379000000001</v>
      </c>
      <c r="U1843">
        <v>3.1419438566298101</v>
      </c>
      <c r="V1843">
        <v>3.47029743458666</v>
      </c>
      <c r="X1843">
        <v>4.9889407157897896</v>
      </c>
    </row>
    <row r="1844" spans="1:24" x14ac:dyDescent="0.45">
      <c r="A1844">
        <v>1984</v>
      </c>
      <c r="B1844" t="s">
        <v>544</v>
      </c>
      <c r="C1844" t="s">
        <v>47</v>
      </c>
      <c r="D1844">
        <v>20</v>
      </c>
      <c r="E1844">
        <v>14</v>
      </c>
      <c r="F1844">
        <v>0</v>
      </c>
      <c r="G1844">
        <v>36</v>
      </c>
      <c r="H1844">
        <v>36</v>
      </c>
      <c r="I1844">
        <f t="shared" si="86"/>
        <v>34</v>
      </c>
      <c r="J1844" s="2">
        <f t="shared" si="87"/>
        <v>0.94444444444444442</v>
      </c>
      <c r="K1844">
        <v>261.10000000000002</v>
      </c>
      <c r="L1844" s="1">
        <f t="shared" si="85"/>
        <v>7.2527777777777782</v>
      </c>
      <c r="M1844">
        <v>5.0624998029397501</v>
      </c>
      <c r="N1844">
        <v>2.4107141918760702</v>
      </c>
      <c r="O1844">
        <v>0.68877548339316297</v>
      </c>
      <c r="P1844">
        <v>0.24504950495049499</v>
      </c>
      <c r="Q1844">
        <v>0.71535581000000004</v>
      </c>
      <c r="U1844">
        <v>3.3405610944568398</v>
      </c>
      <c r="V1844">
        <v>3.5220778726528499</v>
      </c>
      <c r="X1844">
        <v>3.1475350856781001</v>
      </c>
    </row>
    <row r="1845" spans="1:24" x14ac:dyDescent="0.45">
      <c r="A1845">
        <v>1984</v>
      </c>
      <c r="B1845" t="s">
        <v>492</v>
      </c>
      <c r="C1845" t="s">
        <v>37</v>
      </c>
      <c r="D1845">
        <v>14</v>
      </c>
      <c r="E1845">
        <v>11</v>
      </c>
      <c r="F1845">
        <v>0</v>
      </c>
      <c r="G1845">
        <v>33</v>
      </c>
      <c r="H1845">
        <v>33</v>
      </c>
      <c r="I1845">
        <f t="shared" si="86"/>
        <v>25</v>
      </c>
      <c r="J1845" s="2">
        <f t="shared" si="87"/>
        <v>0.75757575757575757</v>
      </c>
      <c r="K1845">
        <v>216.2</v>
      </c>
      <c r="L1845" s="1">
        <f t="shared" si="85"/>
        <v>6.5515151515151508</v>
      </c>
      <c r="M1845">
        <v>6.2723079867933</v>
      </c>
      <c r="N1845">
        <v>3.32307707909579</v>
      </c>
      <c r="O1845">
        <v>1.24615390466092</v>
      </c>
      <c r="P1845">
        <v>0.27108433734939702</v>
      </c>
      <c r="Q1845">
        <v>0.66535432999999999</v>
      </c>
      <c r="U1845">
        <v>4.86000022817759</v>
      </c>
      <c r="V1845">
        <v>4.3651745232824704</v>
      </c>
      <c r="X1845">
        <v>1.86532819271087</v>
      </c>
    </row>
    <row r="1846" spans="1:24" x14ac:dyDescent="0.45">
      <c r="A1846">
        <v>1984</v>
      </c>
      <c r="B1846" t="s">
        <v>559</v>
      </c>
      <c r="C1846" t="s">
        <v>121</v>
      </c>
      <c r="D1846">
        <v>12</v>
      </c>
      <c r="E1846">
        <v>16</v>
      </c>
      <c r="F1846">
        <v>0</v>
      </c>
      <c r="G1846">
        <v>32</v>
      </c>
      <c r="H1846">
        <v>32</v>
      </c>
      <c r="I1846">
        <f t="shared" si="86"/>
        <v>28</v>
      </c>
      <c r="J1846" s="2">
        <f t="shared" si="87"/>
        <v>0.875</v>
      </c>
      <c r="K1846">
        <v>211</v>
      </c>
      <c r="L1846" s="1">
        <f t="shared" si="85"/>
        <v>6.59375</v>
      </c>
      <c r="M1846">
        <v>5.0758293838862496</v>
      </c>
      <c r="N1846">
        <v>3.1990521327014201</v>
      </c>
      <c r="O1846">
        <v>0.55450236966824595</v>
      </c>
      <c r="P1846">
        <v>0.28805970149253701</v>
      </c>
      <c r="Q1846">
        <v>0.74682599000000005</v>
      </c>
      <c r="U1846">
        <v>3.4123222748815101</v>
      </c>
      <c r="V1846">
        <v>3.5786779116680201</v>
      </c>
      <c r="X1846">
        <v>4.0930333137512198</v>
      </c>
    </row>
    <row r="1847" spans="1:24" x14ac:dyDescent="0.45">
      <c r="A1847">
        <v>1984</v>
      </c>
      <c r="B1847" t="s">
        <v>560</v>
      </c>
      <c r="C1847" t="s">
        <v>27</v>
      </c>
      <c r="D1847">
        <v>11</v>
      </c>
      <c r="E1847">
        <v>13</v>
      </c>
      <c r="F1847">
        <v>0</v>
      </c>
      <c r="G1847">
        <v>30</v>
      </c>
      <c r="H1847">
        <v>30</v>
      </c>
      <c r="I1847">
        <f t="shared" si="86"/>
        <v>24</v>
      </c>
      <c r="J1847" s="2">
        <f t="shared" si="87"/>
        <v>0.8</v>
      </c>
      <c r="K1847">
        <v>162.1</v>
      </c>
      <c r="L1847" s="1">
        <f t="shared" si="85"/>
        <v>5.4033333333333333</v>
      </c>
      <c r="M1847">
        <v>7.1519509427722996</v>
      </c>
      <c r="N1847">
        <v>5.21149913659377</v>
      </c>
      <c r="O1847">
        <v>0.332648881059176</v>
      </c>
      <c r="P1847">
        <v>0.31300813008130002</v>
      </c>
      <c r="Q1847">
        <v>0.66098946000000003</v>
      </c>
      <c r="U1847">
        <v>4.49075989429888</v>
      </c>
      <c r="V1847">
        <v>3.41506864010984</v>
      </c>
      <c r="X1847">
        <v>2.2263941764831499</v>
      </c>
    </row>
    <row r="1848" spans="1:24" x14ac:dyDescent="0.45">
      <c r="A1848">
        <v>1984</v>
      </c>
      <c r="B1848" t="s">
        <v>432</v>
      </c>
      <c r="C1848" t="s">
        <v>75</v>
      </c>
      <c r="D1848">
        <v>17</v>
      </c>
      <c r="E1848">
        <v>12</v>
      </c>
      <c r="F1848">
        <v>0</v>
      </c>
      <c r="G1848">
        <v>35</v>
      </c>
      <c r="H1848">
        <v>35</v>
      </c>
      <c r="I1848">
        <f t="shared" si="86"/>
        <v>29</v>
      </c>
      <c r="J1848" s="2">
        <f t="shared" si="87"/>
        <v>0.82857142857142863</v>
      </c>
      <c r="K1848">
        <v>257</v>
      </c>
      <c r="L1848" s="1">
        <f t="shared" si="85"/>
        <v>7.3428571428571425</v>
      </c>
      <c r="M1848">
        <v>4.9027237354085598</v>
      </c>
      <c r="N1848">
        <v>2.24124513618677</v>
      </c>
      <c r="O1848">
        <v>0.77042801556420204</v>
      </c>
      <c r="P1848">
        <v>0.250306748466257</v>
      </c>
      <c r="Q1848">
        <v>0.74088145999999999</v>
      </c>
      <c r="U1848">
        <v>3.1167315175097201</v>
      </c>
      <c r="V1848">
        <v>3.5853719939517599</v>
      </c>
      <c r="X1848">
        <v>4.2631349563598597</v>
      </c>
    </row>
    <row r="1849" spans="1:24" x14ac:dyDescent="0.45">
      <c r="A1849">
        <v>1984</v>
      </c>
      <c r="B1849" t="s">
        <v>478</v>
      </c>
      <c r="C1849" t="s">
        <v>88</v>
      </c>
      <c r="D1849">
        <v>19</v>
      </c>
      <c r="E1849">
        <v>7</v>
      </c>
      <c r="F1849">
        <v>0</v>
      </c>
      <c r="G1849">
        <v>32</v>
      </c>
      <c r="H1849">
        <v>32</v>
      </c>
      <c r="I1849">
        <f t="shared" si="86"/>
        <v>26</v>
      </c>
      <c r="J1849" s="2">
        <f t="shared" si="87"/>
        <v>0.8125</v>
      </c>
      <c r="K1849">
        <v>242.1</v>
      </c>
      <c r="L1849" s="1">
        <f t="shared" si="85"/>
        <v>7.5656249999999998</v>
      </c>
      <c r="M1849">
        <v>6.2393402762298598</v>
      </c>
      <c r="N1849">
        <v>2.7111419057427302</v>
      </c>
      <c r="O1849">
        <v>0.70563967409742401</v>
      </c>
      <c r="P1849">
        <v>0.25240054869684497</v>
      </c>
      <c r="Q1849">
        <v>0.76742365000000001</v>
      </c>
      <c r="U1849">
        <v>2.8968365568209999</v>
      </c>
      <c r="V1849">
        <v>3.3789804460410799</v>
      </c>
      <c r="X1849">
        <v>4.9141283035278303</v>
      </c>
    </row>
    <row r="1850" spans="1:24" x14ac:dyDescent="0.45">
      <c r="A1850">
        <v>1984</v>
      </c>
      <c r="B1850" t="s">
        <v>447</v>
      </c>
      <c r="C1850" t="s">
        <v>95</v>
      </c>
      <c r="D1850">
        <v>20</v>
      </c>
      <c r="E1850">
        <v>11</v>
      </c>
      <c r="F1850">
        <v>0</v>
      </c>
      <c r="G1850">
        <v>34</v>
      </c>
      <c r="H1850">
        <v>34</v>
      </c>
      <c r="I1850">
        <f t="shared" si="86"/>
        <v>31</v>
      </c>
      <c r="J1850" s="2">
        <f t="shared" si="87"/>
        <v>0.91176470588235292</v>
      </c>
      <c r="K1850">
        <v>261.10000000000002</v>
      </c>
      <c r="L1850" s="1">
        <f t="shared" si="85"/>
        <v>7.6794117647058826</v>
      </c>
      <c r="M1850">
        <v>4.4081630937162402</v>
      </c>
      <c r="N1850">
        <v>2.7895407077423102</v>
      </c>
      <c r="O1850">
        <v>0.79209180590213801</v>
      </c>
      <c r="P1850">
        <v>0.23955773955773901</v>
      </c>
      <c r="Q1850">
        <v>0.76894775999999998</v>
      </c>
      <c r="U1850">
        <v>2.7895407077423102</v>
      </c>
      <c r="V1850">
        <v>3.92003704083556</v>
      </c>
      <c r="X1850">
        <v>3.5913746356964098</v>
      </c>
    </row>
    <row r="1851" spans="1:24" x14ac:dyDescent="0.45">
      <c r="A1851">
        <v>1984</v>
      </c>
      <c r="B1851" t="s">
        <v>448</v>
      </c>
      <c r="C1851" t="s">
        <v>35</v>
      </c>
      <c r="D1851">
        <v>12</v>
      </c>
      <c r="E1851">
        <v>11</v>
      </c>
      <c r="F1851">
        <v>0</v>
      </c>
      <c r="G1851">
        <v>26</v>
      </c>
      <c r="H1851">
        <v>26</v>
      </c>
      <c r="I1851">
        <f t="shared" si="86"/>
        <v>23</v>
      </c>
      <c r="J1851" s="2">
        <f t="shared" si="87"/>
        <v>0.88461538461538458</v>
      </c>
      <c r="K1851">
        <v>189</v>
      </c>
      <c r="L1851" s="1">
        <f t="shared" si="85"/>
        <v>7.2692307692307692</v>
      </c>
      <c r="M1851">
        <v>6.1904761904761898</v>
      </c>
      <c r="N1851">
        <v>2.38095238095238</v>
      </c>
      <c r="O1851">
        <v>0.76190476190476097</v>
      </c>
      <c r="P1851">
        <v>0.29391891891891803</v>
      </c>
      <c r="Q1851">
        <v>0.65416284999999996</v>
      </c>
      <c r="U1851">
        <v>4.1428571428571397</v>
      </c>
      <c r="V1851">
        <v>3.3026429057751998</v>
      </c>
      <c r="X1851">
        <v>3.7738161087036102</v>
      </c>
    </row>
    <row r="1852" spans="1:24" x14ac:dyDescent="0.45">
      <c r="A1852">
        <v>1984</v>
      </c>
      <c r="B1852" t="s">
        <v>547</v>
      </c>
      <c r="C1852" t="s">
        <v>105</v>
      </c>
      <c r="D1852">
        <v>12</v>
      </c>
      <c r="E1852">
        <v>10</v>
      </c>
      <c r="F1852">
        <v>0</v>
      </c>
      <c r="G1852">
        <v>28</v>
      </c>
      <c r="H1852">
        <v>28</v>
      </c>
      <c r="I1852">
        <f t="shared" si="86"/>
        <v>22</v>
      </c>
      <c r="J1852" s="2">
        <f t="shared" si="87"/>
        <v>0.7857142857142857</v>
      </c>
      <c r="K1852">
        <v>195.1</v>
      </c>
      <c r="L1852" s="1">
        <f t="shared" si="85"/>
        <v>6.9678571428571425</v>
      </c>
      <c r="M1852">
        <v>3.8703072680139901</v>
      </c>
      <c r="N1852">
        <v>3.7781570949660401</v>
      </c>
      <c r="O1852">
        <v>0.69112629785964197</v>
      </c>
      <c r="P1852">
        <v>0.25389408099688399</v>
      </c>
      <c r="Q1852">
        <v>0.75303644000000003</v>
      </c>
      <c r="U1852">
        <v>3.3174062297262799</v>
      </c>
      <c r="V1852">
        <v>4.2887292266748798</v>
      </c>
      <c r="X1852">
        <v>1.7417955398559499</v>
      </c>
    </row>
    <row r="1853" spans="1:24" x14ac:dyDescent="0.45">
      <c r="A1853">
        <v>1984</v>
      </c>
      <c r="B1853" t="s">
        <v>548</v>
      </c>
      <c r="C1853" t="s">
        <v>115</v>
      </c>
      <c r="D1853">
        <v>13</v>
      </c>
      <c r="E1853">
        <v>11</v>
      </c>
      <c r="F1853">
        <v>0</v>
      </c>
      <c r="G1853">
        <v>34</v>
      </c>
      <c r="H1853">
        <v>34</v>
      </c>
      <c r="I1853">
        <f t="shared" si="86"/>
        <v>24</v>
      </c>
      <c r="J1853" s="2">
        <f t="shared" si="87"/>
        <v>0.70588235294117652</v>
      </c>
      <c r="K1853">
        <v>225</v>
      </c>
      <c r="L1853" s="1">
        <f t="shared" si="85"/>
        <v>6.617647058823529</v>
      </c>
      <c r="M1853">
        <v>3.32</v>
      </c>
      <c r="N1853">
        <v>2.12</v>
      </c>
      <c r="O1853">
        <v>0.72</v>
      </c>
      <c r="P1853">
        <v>0.28498727735368901</v>
      </c>
      <c r="Q1853">
        <v>0.73411249000000001</v>
      </c>
      <c r="U1853">
        <v>3.44</v>
      </c>
      <c r="V1853">
        <v>3.83047359360588</v>
      </c>
      <c r="X1853">
        <v>3.2921481132507302</v>
      </c>
    </row>
    <row r="1854" spans="1:24" x14ac:dyDescent="0.45">
      <c r="A1854">
        <v>1984</v>
      </c>
      <c r="B1854" t="s">
        <v>561</v>
      </c>
      <c r="C1854" t="s">
        <v>99</v>
      </c>
      <c r="D1854">
        <v>12</v>
      </c>
      <c r="E1854">
        <v>10</v>
      </c>
      <c r="F1854">
        <v>0</v>
      </c>
      <c r="G1854">
        <v>28</v>
      </c>
      <c r="H1854">
        <v>28</v>
      </c>
      <c r="I1854">
        <f t="shared" si="86"/>
        <v>22</v>
      </c>
      <c r="J1854" s="2">
        <f t="shared" si="87"/>
        <v>0.7857142857142857</v>
      </c>
      <c r="K1854">
        <v>179.2</v>
      </c>
      <c r="L1854" s="1">
        <f t="shared" si="85"/>
        <v>6.3999999999999995</v>
      </c>
      <c r="M1854">
        <v>6.4118736589287</v>
      </c>
      <c r="N1854">
        <v>1.7031539406529299</v>
      </c>
      <c r="O1854">
        <v>0.95176249624722897</v>
      </c>
      <c r="P1854">
        <v>0.28597449908925299</v>
      </c>
      <c r="Q1854">
        <v>0.77548806999999997</v>
      </c>
      <c r="U1854">
        <v>2.7551019628209201</v>
      </c>
      <c r="V1854">
        <v>3.3025741762943901</v>
      </c>
      <c r="X1854">
        <v>2.8601331710815399</v>
      </c>
    </row>
    <row r="1855" spans="1:24" x14ac:dyDescent="0.45">
      <c r="A1855">
        <v>1984</v>
      </c>
      <c r="B1855" t="s">
        <v>524</v>
      </c>
      <c r="C1855" t="s">
        <v>67</v>
      </c>
      <c r="D1855">
        <v>13</v>
      </c>
      <c r="E1855">
        <v>7</v>
      </c>
      <c r="F1855">
        <v>0</v>
      </c>
      <c r="G1855">
        <v>33</v>
      </c>
      <c r="H1855">
        <v>33</v>
      </c>
      <c r="I1855">
        <f t="shared" si="86"/>
        <v>20</v>
      </c>
      <c r="J1855" s="2">
        <f t="shared" si="87"/>
        <v>0.60606060606060608</v>
      </c>
      <c r="K1855">
        <v>229</v>
      </c>
      <c r="L1855" s="1">
        <f t="shared" si="85"/>
        <v>6.9393939393939394</v>
      </c>
      <c r="M1855">
        <v>6.4061131102640596</v>
      </c>
      <c r="N1855">
        <v>3.1048032865696999</v>
      </c>
      <c r="O1855">
        <v>0.55021830394906102</v>
      </c>
      <c r="P1855">
        <v>0.28248587570621397</v>
      </c>
      <c r="Q1855">
        <v>0.69129481000000004</v>
      </c>
      <c r="U1855">
        <v>3.57641897566889</v>
      </c>
      <c r="V1855">
        <v>3.1743648814413001</v>
      </c>
      <c r="X1855">
        <v>3.8824756145477202</v>
      </c>
    </row>
    <row r="1856" spans="1:24" x14ac:dyDescent="0.45">
      <c r="A1856">
        <v>1984</v>
      </c>
      <c r="B1856" t="s">
        <v>494</v>
      </c>
      <c r="C1856" t="s">
        <v>44</v>
      </c>
      <c r="D1856">
        <v>13</v>
      </c>
      <c r="E1856">
        <v>15</v>
      </c>
      <c r="F1856">
        <v>0</v>
      </c>
      <c r="G1856">
        <v>36</v>
      </c>
      <c r="H1856">
        <v>36</v>
      </c>
      <c r="I1856">
        <f t="shared" si="86"/>
        <v>28</v>
      </c>
      <c r="J1856" s="2">
        <f t="shared" si="87"/>
        <v>0.77777777777777779</v>
      </c>
      <c r="K1856">
        <v>219.2</v>
      </c>
      <c r="L1856" s="1">
        <f t="shared" si="85"/>
        <v>6.0888888888888886</v>
      </c>
      <c r="M1856">
        <v>4.8345974277990704</v>
      </c>
      <c r="N1856">
        <v>3.6054624885281199</v>
      </c>
      <c r="O1856">
        <v>1.02427911605912</v>
      </c>
      <c r="P1856">
        <v>0.30601092896174797</v>
      </c>
      <c r="Q1856">
        <v>0.68196721000000005</v>
      </c>
      <c r="U1856">
        <v>5.1213955802956299</v>
      </c>
      <c r="V1856">
        <v>4.4162026603321198</v>
      </c>
      <c r="X1856">
        <v>1.8091806173324501</v>
      </c>
    </row>
    <row r="1857" spans="1:24" x14ac:dyDescent="0.45">
      <c r="A1857">
        <v>1984</v>
      </c>
      <c r="B1857" t="s">
        <v>562</v>
      </c>
      <c r="C1857" t="s">
        <v>54</v>
      </c>
      <c r="D1857">
        <v>8</v>
      </c>
      <c r="E1857">
        <v>15</v>
      </c>
      <c r="F1857">
        <v>0</v>
      </c>
      <c r="G1857">
        <v>27</v>
      </c>
      <c r="H1857">
        <v>27</v>
      </c>
      <c r="I1857">
        <f t="shared" si="86"/>
        <v>23</v>
      </c>
      <c r="J1857" s="2">
        <f t="shared" si="87"/>
        <v>0.85185185185185186</v>
      </c>
      <c r="K1857">
        <v>169.2</v>
      </c>
      <c r="L1857" s="1">
        <f t="shared" si="85"/>
        <v>6.2666666666666666</v>
      </c>
      <c r="M1857">
        <v>3.3948918432181898</v>
      </c>
      <c r="N1857">
        <v>3.9253436937210302</v>
      </c>
      <c r="O1857">
        <v>0.68958740565369503</v>
      </c>
      <c r="P1857">
        <v>0.29032258064516098</v>
      </c>
      <c r="Q1857">
        <v>0.67926045000000002</v>
      </c>
      <c r="U1857">
        <v>4.0844792488718902</v>
      </c>
      <c r="V1857">
        <v>4.4774851118928201</v>
      </c>
      <c r="X1857">
        <v>0.99720150232314997</v>
      </c>
    </row>
    <row r="1858" spans="1:24" x14ac:dyDescent="0.45">
      <c r="A1858">
        <v>1984</v>
      </c>
      <c r="B1858" t="s">
        <v>410</v>
      </c>
      <c r="C1858" t="s">
        <v>58</v>
      </c>
      <c r="D1858">
        <v>12</v>
      </c>
      <c r="E1858">
        <v>9</v>
      </c>
      <c r="F1858">
        <v>0</v>
      </c>
      <c r="G1858">
        <v>33</v>
      </c>
      <c r="H1858">
        <v>33</v>
      </c>
      <c r="I1858">
        <f t="shared" si="86"/>
        <v>21</v>
      </c>
      <c r="J1858" s="2">
        <f t="shared" si="87"/>
        <v>0.63636363636363635</v>
      </c>
      <c r="K1858">
        <v>205.2</v>
      </c>
      <c r="L1858" s="1">
        <f t="shared" si="85"/>
        <v>6.2181818181818178</v>
      </c>
      <c r="M1858">
        <v>5.95137748653028</v>
      </c>
      <c r="N1858">
        <v>4.5510533720525697</v>
      </c>
      <c r="O1858">
        <v>0.743922185816285</v>
      </c>
      <c r="P1858">
        <v>0.26045016077170402</v>
      </c>
      <c r="Q1858">
        <v>0.72293717000000002</v>
      </c>
      <c r="U1858">
        <v>3.8071311862362802</v>
      </c>
      <c r="V1858">
        <v>4.1102286477581398</v>
      </c>
      <c r="X1858">
        <v>0.968905448913574</v>
      </c>
    </row>
    <row r="1859" spans="1:24" x14ac:dyDescent="0.45">
      <c r="A1859">
        <v>1984</v>
      </c>
      <c r="B1859" t="s">
        <v>411</v>
      </c>
      <c r="C1859" t="s">
        <v>31</v>
      </c>
      <c r="D1859">
        <v>8</v>
      </c>
      <c r="E1859">
        <v>12</v>
      </c>
      <c r="F1859">
        <v>0</v>
      </c>
      <c r="G1859">
        <v>32</v>
      </c>
      <c r="H1859">
        <v>32</v>
      </c>
      <c r="I1859">
        <f t="shared" si="86"/>
        <v>20</v>
      </c>
      <c r="J1859" s="2">
        <f t="shared" si="87"/>
        <v>0.625</v>
      </c>
      <c r="K1859">
        <v>213.1</v>
      </c>
      <c r="L1859" s="1">
        <f t="shared" ref="L1859:L1922" si="88">K1859/H1859</f>
        <v>6.6593749999999998</v>
      </c>
      <c r="M1859">
        <v>4.7250001126527801</v>
      </c>
      <c r="N1859">
        <v>2.19375005230307</v>
      </c>
      <c r="O1859">
        <v>0.80156251911073895</v>
      </c>
      <c r="P1859">
        <v>0.30727023319615898</v>
      </c>
      <c r="Q1859">
        <v>0.69750367000000002</v>
      </c>
      <c r="U1859">
        <v>4.0921875975653501</v>
      </c>
      <c r="V1859">
        <v>3.6635638927295799</v>
      </c>
      <c r="X1859">
        <v>3.2913551330566402</v>
      </c>
    </row>
    <row r="1860" spans="1:24" x14ac:dyDescent="0.45">
      <c r="A1860">
        <v>1984</v>
      </c>
      <c r="B1860" t="s">
        <v>480</v>
      </c>
      <c r="C1860" t="s">
        <v>95</v>
      </c>
      <c r="D1860">
        <v>14</v>
      </c>
      <c r="E1860">
        <v>8</v>
      </c>
      <c r="F1860">
        <v>0</v>
      </c>
      <c r="G1860">
        <v>31</v>
      </c>
      <c r="H1860">
        <v>31</v>
      </c>
      <c r="I1860">
        <f t="shared" ref="I1860:I1923" si="89">SUM(D1860:E1860)</f>
        <v>22</v>
      </c>
      <c r="J1860" s="2">
        <f t="shared" ref="J1860:J1923" si="90">I1860/H1860</f>
        <v>0.70967741935483875</v>
      </c>
      <c r="K1860">
        <v>211.2</v>
      </c>
      <c r="L1860" s="1">
        <f t="shared" si="88"/>
        <v>6.8129032258064512</v>
      </c>
      <c r="M1860">
        <v>4.1669293341174596</v>
      </c>
      <c r="N1860">
        <v>2.8913387216325201</v>
      </c>
      <c r="O1860">
        <v>0.297637809579819</v>
      </c>
      <c r="P1860">
        <v>0.27194244604316498</v>
      </c>
      <c r="Q1860">
        <v>0.71373456999999996</v>
      </c>
      <c r="U1860">
        <v>3.2314962182951699</v>
      </c>
      <c r="V1860">
        <v>3.3068340744328601</v>
      </c>
      <c r="X1860">
        <v>4.4599127769470197</v>
      </c>
    </row>
    <row r="1861" spans="1:24" x14ac:dyDescent="0.45">
      <c r="A1861">
        <v>1984</v>
      </c>
      <c r="B1861" t="s">
        <v>451</v>
      </c>
      <c r="C1861" t="s">
        <v>99</v>
      </c>
      <c r="D1861">
        <v>6</v>
      </c>
      <c r="E1861">
        <v>13</v>
      </c>
      <c r="F1861">
        <v>0</v>
      </c>
      <c r="G1861">
        <v>28</v>
      </c>
      <c r="H1861">
        <v>28</v>
      </c>
      <c r="I1861">
        <f t="shared" si="89"/>
        <v>19</v>
      </c>
      <c r="J1861" s="2">
        <f t="shared" si="90"/>
        <v>0.6785714285714286</v>
      </c>
      <c r="K1861">
        <v>188</v>
      </c>
      <c r="L1861" s="1">
        <f t="shared" si="88"/>
        <v>6.7142857142857144</v>
      </c>
      <c r="M1861">
        <v>7.0851063829787204</v>
      </c>
      <c r="N1861">
        <v>4.3085106382978697</v>
      </c>
      <c r="O1861">
        <v>0.430851063829787</v>
      </c>
      <c r="P1861">
        <v>0.25285171102661502</v>
      </c>
      <c r="Q1861">
        <v>0.67895682999999996</v>
      </c>
      <c r="U1861">
        <v>3.7340425531914798</v>
      </c>
      <c r="V1861">
        <v>3.30016626500068</v>
      </c>
      <c r="X1861">
        <v>2.9990634918212802</v>
      </c>
    </row>
    <row r="1862" spans="1:24" x14ac:dyDescent="0.45">
      <c r="A1862">
        <v>1984</v>
      </c>
      <c r="B1862" t="s">
        <v>495</v>
      </c>
      <c r="C1862" t="s">
        <v>37</v>
      </c>
      <c r="D1862">
        <v>14</v>
      </c>
      <c r="E1862">
        <v>15</v>
      </c>
      <c r="F1862">
        <v>0</v>
      </c>
      <c r="G1862">
        <v>32</v>
      </c>
      <c r="H1862">
        <v>32</v>
      </c>
      <c r="I1862">
        <f t="shared" si="89"/>
        <v>29</v>
      </c>
      <c r="J1862" s="2">
        <f t="shared" si="90"/>
        <v>0.90625</v>
      </c>
      <c r="K1862">
        <v>245.2</v>
      </c>
      <c r="L1862" s="1">
        <f t="shared" si="88"/>
        <v>7.6624999999999996</v>
      </c>
      <c r="M1862">
        <v>4.3962009961484396</v>
      </c>
      <c r="N1862">
        <v>3.7734058550274101</v>
      </c>
      <c r="O1862">
        <v>0.87924019922968899</v>
      </c>
      <c r="P1862">
        <v>0.24583866837387899</v>
      </c>
      <c r="Q1862">
        <v>0.73871408999999999</v>
      </c>
      <c r="U1862">
        <v>3.59023081352123</v>
      </c>
      <c r="V1862">
        <v>4.4046150755055899</v>
      </c>
      <c r="X1862">
        <v>2.0124058723449698</v>
      </c>
    </row>
    <row r="1863" spans="1:24" x14ac:dyDescent="0.45">
      <c r="A1863">
        <v>1984</v>
      </c>
      <c r="B1863" t="s">
        <v>529</v>
      </c>
      <c r="C1863" t="s">
        <v>27</v>
      </c>
      <c r="D1863">
        <v>14</v>
      </c>
      <c r="E1863">
        <v>12</v>
      </c>
      <c r="F1863">
        <v>0</v>
      </c>
      <c r="G1863">
        <v>33</v>
      </c>
      <c r="H1863">
        <v>33</v>
      </c>
      <c r="I1863">
        <f t="shared" si="89"/>
        <v>26</v>
      </c>
      <c r="J1863" s="2">
        <f t="shared" si="90"/>
        <v>0.78787878787878785</v>
      </c>
      <c r="K1863">
        <v>225</v>
      </c>
      <c r="L1863" s="1">
        <f t="shared" si="88"/>
        <v>6.8181818181818183</v>
      </c>
      <c r="M1863">
        <v>4.5599999999999996</v>
      </c>
      <c r="N1863">
        <v>1.96</v>
      </c>
      <c r="O1863">
        <v>0.84</v>
      </c>
      <c r="P1863">
        <v>0.27187079407806097</v>
      </c>
      <c r="Q1863">
        <v>0.72697900000000004</v>
      </c>
      <c r="U1863">
        <v>3.6</v>
      </c>
      <c r="V1863">
        <v>3.68825137138366</v>
      </c>
      <c r="X1863">
        <v>3.21301573514938</v>
      </c>
    </row>
    <row r="1864" spans="1:24" x14ac:dyDescent="0.45">
      <c r="A1864">
        <v>1984</v>
      </c>
      <c r="B1864" t="s">
        <v>483</v>
      </c>
      <c r="C1864" t="s">
        <v>95</v>
      </c>
      <c r="D1864">
        <v>13</v>
      </c>
      <c r="E1864">
        <v>13</v>
      </c>
      <c r="F1864">
        <v>0</v>
      </c>
      <c r="G1864">
        <v>34</v>
      </c>
      <c r="H1864">
        <v>34</v>
      </c>
      <c r="I1864">
        <f t="shared" si="89"/>
        <v>26</v>
      </c>
      <c r="J1864" s="2">
        <f t="shared" si="90"/>
        <v>0.76470588235294112</v>
      </c>
      <c r="K1864">
        <v>226.2</v>
      </c>
      <c r="L1864" s="1">
        <f t="shared" si="88"/>
        <v>6.6529411764705877</v>
      </c>
      <c r="M1864">
        <v>4.5661763681259897</v>
      </c>
      <c r="N1864">
        <v>3.2161763984191798</v>
      </c>
      <c r="O1864">
        <v>0.95294115508716404</v>
      </c>
      <c r="P1864">
        <v>0.26033057851239599</v>
      </c>
      <c r="Q1864">
        <v>0.73450649999999995</v>
      </c>
      <c r="U1864">
        <v>3.5338234501149</v>
      </c>
      <c r="V1864">
        <v>4.2153101624419502</v>
      </c>
      <c r="X1864">
        <v>2.35646247863769</v>
      </c>
    </row>
    <row r="1865" spans="1:24" x14ac:dyDescent="0.45">
      <c r="A1865">
        <v>1984</v>
      </c>
      <c r="B1865" t="s">
        <v>375</v>
      </c>
      <c r="C1865" t="s">
        <v>58</v>
      </c>
      <c r="D1865">
        <v>17</v>
      </c>
      <c r="E1865">
        <v>9</v>
      </c>
      <c r="F1865">
        <v>0</v>
      </c>
      <c r="G1865">
        <v>31</v>
      </c>
      <c r="H1865">
        <v>31</v>
      </c>
      <c r="I1865">
        <f t="shared" si="89"/>
        <v>26</v>
      </c>
      <c r="J1865" s="2">
        <f t="shared" si="90"/>
        <v>0.83870967741935487</v>
      </c>
      <c r="K1865">
        <v>218</v>
      </c>
      <c r="L1865" s="1">
        <f t="shared" si="88"/>
        <v>7.032258064516129</v>
      </c>
      <c r="M1865">
        <v>11.394495412844</v>
      </c>
      <c r="N1865">
        <v>3.0137614678898998</v>
      </c>
      <c r="O1865">
        <v>0.28899082568807299</v>
      </c>
      <c r="P1865">
        <v>0.29558541266794602</v>
      </c>
      <c r="Q1865">
        <v>0.7250221</v>
      </c>
      <c r="U1865">
        <v>2.6009174311926602</v>
      </c>
      <c r="V1865">
        <v>1.6856825640442099</v>
      </c>
      <c r="X1865">
        <v>8.2585353851318306</v>
      </c>
    </row>
    <row r="1866" spans="1:24" x14ac:dyDescent="0.45">
      <c r="A1866">
        <v>1984</v>
      </c>
      <c r="B1866" t="s">
        <v>399</v>
      </c>
      <c r="C1866" t="s">
        <v>75</v>
      </c>
      <c r="D1866">
        <v>10</v>
      </c>
      <c r="E1866">
        <v>14</v>
      </c>
      <c r="F1866">
        <v>0</v>
      </c>
      <c r="G1866">
        <v>29</v>
      </c>
      <c r="H1866">
        <v>29</v>
      </c>
      <c r="I1866">
        <f t="shared" si="89"/>
        <v>24</v>
      </c>
      <c r="J1866" s="2">
        <f t="shared" si="90"/>
        <v>0.82758620689655171</v>
      </c>
      <c r="K1866">
        <v>189</v>
      </c>
      <c r="L1866" s="1">
        <f t="shared" si="88"/>
        <v>6.5172413793103452</v>
      </c>
      <c r="M1866">
        <v>5.2857147124529398</v>
      </c>
      <c r="N1866">
        <v>3.5714288597655002</v>
      </c>
      <c r="O1866">
        <v>0.61904766902602004</v>
      </c>
      <c r="P1866">
        <v>0.26677852348993197</v>
      </c>
      <c r="Q1866">
        <v>0.69289990999999995</v>
      </c>
      <c r="U1866">
        <v>4.0476193744008997</v>
      </c>
      <c r="V1866">
        <v>3.75766944068166</v>
      </c>
      <c r="X1866">
        <v>2.74280357360839</v>
      </c>
    </row>
    <row r="1867" spans="1:24" x14ac:dyDescent="0.45">
      <c r="A1867">
        <v>1984</v>
      </c>
      <c r="B1867" t="s">
        <v>530</v>
      </c>
      <c r="C1867" t="s">
        <v>62</v>
      </c>
      <c r="D1867">
        <v>10</v>
      </c>
      <c r="E1867">
        <v>11</v>
      </c>
      <c r="F1867">
        <v>0</v>
      </c>
      <c r="G1867">
        <v>28</v>
      </c>
      <c r="H1867">
        <v>28</v>
      </c>
      <c r="I1867">
        <f t="shared" si="89"/>
        <v>21</v>
      </c>
      <c r="J1867" s="2">
        <f t="shared" si="90"/>
        <v>0.75</v>
      </c>
      <c r="K1867">
        <v>194.2</v>
      </c>
      <c r="L1867" s="1">
        <f t="shared" si="88"/>
        <v>6.9357142857142851</v>
      </c>
      <c r="M1867">
        <v>5.8253423135485098</v>
      </c>
      <c r="N1867">
        <v>2.0342465221915398</v>
      </c>
      <c r="O1867">
        <v>1.10958901210447</v>
      </c>
      <c r="P1867">
        <v>0.30996884735202401</v>
      </c>
      <c r="Q1867">
        <v>0.70943076000000005</v>
      </c>
      <c r="U1867">
        <v>4.5308217994266196</v>
      </c>
      <c r="V1867">
        <v>3.7853746324794302</v>
      </c>
      <c r="X1867">
        <v>2.7622795104980402</v>
      </c>
    </row>
    <row r="1868" spans="1:24" x14ac:dyDescent="0.45">
      <c r="A1868">
        <v>1984</v>
      </c>
      <c r="B1868" t="s">
        <v>434</v>
      </c>
      <c r="C1868" t="s">
        <v>233</v>
      </c>
      <c r="D1868">
        <v>12</v>
      </c>
      <c r="E1868">
        <v>9</v>
      </c>
      <c r="F1868">
        <v>0</v>
      </c>
      <c r="G1868">
        <v>32</v>
      </c>
      <c r="H1868">
        <v>32</v>
      </c>
      <c r="I1868">
        <f t="shared" si="89"/>
        <v>21</v>
      </c>
      <c r="J1868" s="2">
        <f t="shared" si="90"/>
        <v>0.65625</v>
      </c>
      <c r="K1868">
        <v>226.2</v>
      </c>
      <c r="L1868" s="1">
        <f t="shared" si="88"/>
        <v>7.0687499999999996</v>
      </c>
      <c r="M1868">
        <v>3.9705878789037401</v>
      </c>
      <c r="N1868">
        <v>1.4691175151943801</v>
      </c>
      <c r="O1868">
        <v>1.0720587273040101</v>
      </c>
      <c r="P1868">
        <v>0.269230769230769</v>
      </c>
      <c r="Q1868">
        <v>0.72980016999999997</v>
      </c>
      <c r="U1868">
        <v>3.6132349698024102</v>
      </c>
      <c r="V1868">
        <v>3.93736891350532</v>
      </c>
      <c r="X1868">
        <v>1.79456686973571</v>
      </c>
    </row>
    <row r="1869" spans="1:24" x14ac:dyDescent="0.45">
      <c r="A1869">
        <v>1984</v>
      </c>
      <c r="B1869" t="s">
        <v>563</v>
      </c>
      <c r="C1869" t="s">
        <v>54</v>
      </c>
      <c r="D1869">
        <v>9</v>
      </c>
      <c r="E1869">
        <v>11</v>
      </c>
      <c r="F1869">
        <v>0</v>
      </c>
      <c r="G1869">
        <v>30</v>
      </c>
      <c r="H1869">
        <v>30</v>
      </c>
      <c r="I1869">
        <f t="shared" si="89"/>
        <v>20</v>
      </c>
      <c r="J1869" s="2">
        <f t="shared" si="90"/>
        <v>0.66666666666666663</v>
      </c>
      <c r="K1869">
        <v>188.2</v>
      </c>
      <c r="L1869" s="1">
        <f t="shared" si="88"/>
        <v>6.2733333333333325</v>
      </c>
      <c r="M1869">
        <v>4.0070670297827</v>
      </c>
      <c r="N1869">
        <v>2.0512366938173301</v>
      </c>
      <c r="O1869">
        <v>0.71554768388976797</v>
      </c>
      <c r="P1869">
        <v>0.29121725731895198</v>
      </c>
      <c r="Q1869">
        <v>0.69026549000000004</v>
      </c>
      <c r="U1869">
        <v>4.0070670297827</v>
      </c>
      <c r="V1869">
        <v>3.59510647276739</v>
      </c>
      <c r="X1869">
        <v>3.03184485435485</v>
      </c>
    </row>
    <row r="1870" spans="1:24" x14ac:dyDescent="0.45">
      <c r="A1870">
        <v>1984</v>
      </c>
      <c r="B1870" t="s">
        <v>516</v>
      </c>
      <c r="C1870" t="s">
        <v>88</v>
      </c>
      <c r="D1870">
        <v>12</v>
      </c>
      <c r="E1870">
        <v>14</v>
      </c>
      <c r="F1870">
        <v>0</v>
      </c>
      <c r="G1870">
        <v>34</v>
      </c>
      <c r="H1870">
        <v>34</v>
      </c>
      <c r="I1870">
        <f t="shared" si="89"/>
        <v>26</v>
      </c>
      <c r="J1870" s="2">
        <f t="shared" si="90"/>
        <v>0.76470588235294112</v>
      </c>
      <c r="K1870">
        <v>190</v>
      </c>
      <c r="L1870" s="1">
        <f t="shared" si="88"/>
        <v>5.5882352941176467</v>
      </c>
      <c r="M1870">
        <v>3.3631578947368399</v>
      </c>
      <c r="N1870">
        <v>3.3631578947368399</v>
      </c>
      <c r="O1870">
        <v>0.9</v>
      </c>
      <c r="P1870">
        <v>0.30116959064327398</v>
      </c>
      <c r="Q1870">
        <v>0.64216777999999997</v>
      </c>
      <c r="U1870">
        <v>5.2105263157894699</v>
      </c>
      <c r="V1870">
        <v>4.4419355819099797</v>
      </c>
      <c r="X1870">
        <v>1.5122878551483101</v>
      </c>
    </row>
    <row r="1871" spans="1:24" x14ac:dyDescent="0.45">
      <c r="A1871">
        <v>1984</v>
      </c>
      <c r="B1871" t="s">
        <v>531</v>
      </c>
      <c r="C1871" t="s">
        <v>33</v>
      </c>
      <c r="D1871">
        <v>10</v>
      </c>
      <c r="E1871">
        <v>9</v>
      </c>
      <c r="F1871">
        <v>0</v>
      </c>
      <c r="G1871">
        <v>28</v>
      </c>
      <c r="H1871">
        <v>28</v>
      </c>
      <c r="I1871">
        <f t="shared" si="89"/>
        <v>19</v>
      </c>
      <c r="J1871" s="2">
        <f t="shared" si="90"/>
        <v>0.6785714285714286</v>
      </c>
      <c r="K1871">
        <v>181.2</v>
      </c>
      <c r="L1871" s="1">
        <f t="shared" si="88"/>
        <v>6.4714285714285706</v>
      </c>
      <c r="M1871">
        <v>3.7155962262467899</v>
      </c>
      <c r="N1871">
        <v>2.5266054338478101</v>
      </c>
      <c r="O1871">
        <v>0.54495411318286202</v>
      </c>
      <c r="P1871">
        <v>0.27361563517915299</v>
      </c>
      <c r="Q1871">
        <v>0.73868882999999996</v>
      </c>
      <c r="U1871">
        <v>2.8733944149641801</v>
      </c>
      <c r="V1871">
        <v>3.6049485956644198</v>
      </c>
      <c r="X1871">
        <v>1.8739484548568699</v>
      </c>
    </row>
    <row r="1872" spans="1:24" x14ac:dyDescent="0.45">
      <c r="A1872">
        <v>1984</v>
      </c>
      <c r="B1872" t="s">
        <v>419</v>
      </c>
      <c r="C1872" t="s">
        <v>31</v>
      </c>
      <c r="D1872">
        <v>16</v>
      </c>
      <c r="E1872">
        <v>14</v>
      </c>
      <c r="F1872">
        <v>0</v>
      </c>
      <c r="G1872">
        <v>36</v>
      </c>
      <c r="H1872">
        <v>36</v>
      </c>
      <c r="I1872">
        <f t="shared" si="89"/>
        <v>30</v>
      </c>
      <c r="J1872" s="2">
        <f t="shared" si="90"/>
        <v>0.83333333333333337</v>
      </c>
      <c r="K1872">
        <v>266</v>
      </c>
      <c r="L1872" s="1">
        <f t="shared" si="88"/>
        <v>7.3888888888888893</v>
      </c>
      <c r="M1872">
        <v>5.5488721804511201</v>
      </c>
      <c r="N1872">
        <v>3.18045112781954</v>
      </c>
      <c r="O1872">
        <v>0.87969924812029998</v>
      </c>
      <c r="P1872">
        <v>0.27857142857142803</v>
      </c>
      <c r="Q1872">
        <v>0.72259644999999995</v>
      </c>
      <c r="U1872">
        <v>3.7556390977443601</v>
      </c>
      <c r="V1872">
        <v>3.9674994916844102</v>
      </c>
      <c r="X1872">
        <v>3.14868807792663</v>
      </c>
    </row>
    <row r="1873" spans="1:24" x14ac:dyDescent="0.45">
      <c r="A1873">
        <v>1984</v>
      </c>
      <c r="B1873" t="s">
        <v>551</v>
      </c>
      <c r="C1873" t="s">
        <v>37</v>
      </c>
      <c r="D1873">
        <v>13</v>
      </c>
      <c r="E1873">
        <v>18</v>
      </c>
      <c r="F1873">
        <v>0</v>
      </c>
      <c r="G1873">
        <v>34</v>
      </c>
      <c r="H1873">
        <v>34</v>
      </c>
      <c r="I1873">
        <f t="shared" si="89"/>
        <v>31</v>
      </c>
      <c r="J1873" s="2">
        <f t="shared" si="90"/>
        <v>0.91176470588235292</v>
      </c>
      <c r="K1873">
        <v>235.2</v>
      </c>
      <c r="L1873" s="1">
        <f t="shared" si="88"/>
        <v>6.9176470588235288</v>
      </c>
      <c r="M1873">
        <v>4.8118813958231401</v>
      </c>
      <c r="N1873">
        <v>1.6421500001618601</v>
      </c>
      <c r="O1873">
        <v>1.1838755815120401</v>
      </c>
      <c r="P1873">
        <v>0.27662337662337599</v>
      </c>
      <c r="Q1873">
        <v>0.66371681000000005</v>
      </c>
      <c r="U1873">
        <v>4.46817558183578</v>
      </c>
      <c r="V1873">
        <v>4.0200194593623504</v>
      </c>
      <c r="X1873">
        <v>2.93873786926269</v>
      </c>
    </row>
    <row r="1874" spans="1:24" x14ac:dyDescent="0.45">
      <c r="A1874">
        <v>1984</v>
      </c>
      <c r="B1874" t="s">
        <v>552</v>
      </c>
      <c r="C1874" t="s">
        <v>67</v>
      </c>
      <c r="D1874">
        <v>9</v>
      </c>
      <c r="E1874">
        <v>11</v>
      </c>
      <c r="F1874">
        <v>0</v>
      </c>
      <c r="G1874">
        <v>30</v>
      </c>
      <c r="H1874">
        <v>30</v>
      </c>
      <c r="I1874">
        <f t="shared" si="89"/>
        <v>20</v>
      </c>
      <c r="J1874" s="2">
        <f t="shared" si="90"/>
        <v>0.66666666666666663</v>
      </c>
      <c r="K1874">
        <v>173.2</v>
      </c>
      <c r="L1874" s="1">
        <f t="shared" si="88"/>
        <v>5.7733333333333325</v>
      </c>
      <c r="M1874">
        <v>4.8714014369738399</v>
      </c>
      <c r="N1874">
        <v>2.6948178161982899</v>
      </c>
      <c r="O1874">
        <v>0.62188103450729904</v>
      </c>
      <c r="P1874">
        <v>0.28741496598639399</v>
      </c>
      <c r="Q1874">
        <v>0.61411548999999999</v>
      </c>
      <c r="U1874">
        <v>4.0422267242974401</v>
      </c>
      <c r="V1874">
        <v>3.5168118758831901</v>
      </c>
      <c r="X1874">
        <v>2.1904096603393501</v>
      </c>
    </row>
    <row r="1875" spans="1:24" x14ac:dyDescent="0.45">
      <c r="A1875">
        <v>1984</v>
      </c>
      <c r="B1875" t="s">
        <v>436</v>
      </c>
      <c r="C1875" t="s">
        <v>35</v>
      </c>
      <c r="D1875">
        <v>12</v>
      </c>
      <c r="E1875">
        <v>12</v>
      </c>
      <c r="F1875">
        <v>0</v>
      </c>
      <c r="G1875">
        <v>33</v>
      </c>
      <c r="H1875">
        <v>33</v>
      </c>
      <c r="I1875">
        <f t="shared" si="89"/>
        <v>24</v>
      </c>
      <c r="J1875" s="2">
        <f t="shared" si="90"/>
        <v>0.72727272727272729</v>
      </c>
      <c r="K1875">
        <v>218</v>
      </c>
      <c r="L1875" s="1">
        <f t="shared" si="88"/>
        <v>6.6060606060606064</v>
      </c>
      <c r="M1875">
        <v>5.6146785060862596</v>
      </c>
      <c r="N1875">
        <v>3.6330272686440499</v>
      </c>
      <c r="O1875">
        <v>1.0321100195011499</v>
      </c>
      <c r="P1875">
        <v>0.29445234708392598</v>
      </c>
      <c r="Q1875">
        <v>0.75601375000000004</v>
      </c>
      <c r="U1875">
        <v>3.9220180741043702</v>
      </c>
      <c r="V1875">
        <v>4.3049485115298198</v>
      </c>
      <c r="X1875">
        <v>1.76170337200164</v>
      </c>
    </row>
    <row r="1876" spans="1:24" x14ac:dyDescent="0.45">
      <c r="A1876">
        <v>1984</v>
      </c>
      <c r="B1876" t="s">
        <v>499</v>
      </c>
      <c r="C1876" t="s">
        <v>371</v>
      </c>
      <c r="D1876">
        <v>7</v>
      </c>
      <c r="E1876">
        <v>13</v>
      </c>
      <c r="F1876">
        <v>0</v>
      </c>
      <c r="G1876">
        <v>29</v>
      </c>
      <c r="H1876">
        <v>29</v>
      </c>
      <c r="I1876">
        <f t="shared" si="89"/>
        <v>20</v>
      </c>
      <c r="J1876" s="2">
        <f t="shared" si="90"/>
        <v>0.68965517241379315</v>
      </c>
      <c r="K1876">
        <v>177</v>
      </c>
      <c r="L1876" s="1">
        <f t="shared" si="88"/>
        <v>6.1034482758620694</v>
      </c>
      <c r="M1876">
        <v>2.2881355932203302</v>
      </c>
      <c r="N1876">
        <v>2.7966101694915202</v>
      </c>
      <c r="O1876">
        <v>0.76271186440677896</v>
      </c>
      <c r="P1876">
        <v>0.307575757575757</v>
      </c>
      <c r="Q1876">
        <v>0.70703125</v>
      </c>
      <c r="U1876">
        <v>4.5762711864406702</v>
      </c>
      <c r="V1876">
        <v>4.3614717103667102</v>
      </c>
      <c r="X1876">
        <v>1.71488356590271</v>
      </c>
    </row>
    <row r="1877" spans="1:24" x14ac:dyDescent="0.45">
      <c r="A1877">
        <v>1984</v>
      </c>
      <c r="B1877" t="s">
        <v>502</v>
      </c>
      <c r="C1877" t="s">
        <v>49</v>
      </c>
      <c r="D1877">
        <v>15</v>
      </c>
      <c r="E1877">
        <v>10</v>
      </c>
      <c r="F1877">
        <v>0</v>
      </c>
      <c r="G1877">
        <v>34</v>
      </c>
      <c r="H1877">
        <v>34</v>
      </c>
      <c r="I1877">
        <f t="shared" si="89"/>
        <v>25</v>
      </c>
      <c r="J1877" s="2">
        <f t="shared" si="90"/>
        <v>0.73529411764705888</v>
      </c>
      <c r="K1877">
        <v>231</v>
      </c>
      <c r="L1877" s="1">
        <f t="shared" si="88"/>
        <v>6.7941176470588234</v>
      </c>
      <c r="M1877">
        <v>5.2987009486936696</v>
      </c>
      <c r="N1877">
        <v>2.1428570013099399</v>
      </c>
      <c r="O1877">
        <v>1.0129869460737899</v>
      </c>
      <c r="P1877">
        <v>0.26859504132231399</v>
      </c>
      <c r="Q1877">
        <v>0.76475477999999997</v>
      </c>
      <c r="U1877">
        <v>3.2337660201586398</v>
      </c>
      <c r="V1877">
        <v>3.7812383174574502</v>
      </c>
      <c r="X1877">
        <v>1.60343885421752</v>
      </c>
    </row>
    <row r="1878" spans="1:24" x14ac:dyDescent="0.45">
      <c r="A1878">
        <v>1984</v>
      </c>
      <c r="B1878" t="s">
        <v>564</v>
      </c>
      <c r="C1878" t="s">
        <v>67</v>
      </c>
      <c r="D1878">
        <v>14</v>
      </c>
      <c r="E1878">
        <v>15</v>
      </c>
      <c r="F1878">
        <v>0</v>
      </c>
      <c r="G1878">
        <v>34</v>
      </c>
      <c r="H1878">
        <v>34</v>
      </c>
      <c r="I1878">
        <f t="shared" si="89"/>
        <v>29</v>
      </c>
      <c r="J1878" s="2">
        <f t="shared" si="90"/>
        <v>0.8529411764705882</v>
      </c>
      <c r="K1878">
        <v>222.1</v>
      </c>
      <c r="L1878" s="1">
        <f t="shared" si="88"/>
        <v>6.5323529411764705</v>
      </c>
      <c r="M1878">
        <v>5.4242879801620099</v>
      </c>
      <c r="N1878">
        <v>2.4287856627591098</v>
      </c>
      <c r="O1878">
        <v>0.32383808836788103</v>
      </c>
      <c r="P1878">
        <v>0.302702702702702</v>
      </c>
      <c r="Q1878">
        <v>0.70472162999999999</v>
      </c>
      <c r="U1878">
        <v>3.2788606447248001</v>
      </c>
      <c r="V1878">
        <v>2.8806951520669499</v>
      </c>
      <c r="X1878">
        <v>4.6277117729187003</v>
      </c>
    </row>
    <row r="1879" spans="1:24" x14ac:dyDescent="0.45">
      <c r="A1879">
        <v>1984</v>
      </c>
      <c r="B1879" t="s">
        <v>533</v>
      </c>
      <c r="C1879" t="s">
        <v>65</v>
      </c>
      <c r="D1879">
        <v>11</v>
      </c>
      <c r="E1879">
        <v>12</v>
      </c>
      <c r="F1879">
        <v>0</v>
      </c>
      <c r="G1879">
        <v>33</v>
      </c>
      <c r="H1879">
        <v>33</v>
      </c>
      <c r="I1879">
        <f t="shared" si="89"/>
        <v>23</v>
      </c>
      <c r="J1879" s="2">
        <f t="shared" si="90"/>
        <v>0.69696969696969702</v>
      </c>
      <c r="K1879">
        <v>196</v>
      </c>
      <c r="L1879" s="1">
        <f t="shared" si="88"/>
        <v>5.9393939393939394</v>
      </c>
      <c r="M1879">
        <v>6.3367351871984896</v>
      </c>
      <c r="N1879">
        <v>3.5816329318947999</v>
      </c>
      <c r="O1879">
        <v>1.0102041602780201</v>
      </c>
      <c r="P1879">
        <v>0.32407407407407401</v>
      </c>
      <c r="Q1879">
        <v>0.69669247000000001</v>
      </c>
      <c r="U1879">
        <v>4.6377554630945497</v>
      </c>
      <c r="V1879">
        <v>4.0896800456867304</v>
      </c>
      <c r="X1879">
        <v>1.10186719894409</v>
      </c>
    </row>
    <row r="1880" spans="1:24" x14ac:dyDescent="0.45">
      <c r="A1880">
        <v>1984</v>
      </c>
      <c r="B1880" t="s">
        <v>400</v>
      </c>
      <c r="C1880" t="s">
        <v>121</v>
      </c>
      <c r="D1880">
        <v>16</v>
      </c>
      <c r="E1880">
        <v>10</v>
      </c>
      <c r="F1880">
        <v>0</v>
      </c>
      <c r="G1880">
        <v>33</v>
      </c>
      <c r="H1880">
        <v>33</v>
      </c>
      <c r="I1880">
        <f t="shared" si="89"/>
        <v>26</v>
      </c>
      <c r="J1880" s="2">
        <f t="shared" si="90"/>
        <v>0.78787878787878785</v>
      </c>
      <c r="K1880">
        <v>220.1</v>
      </c>
      <c r="L1880" s="1">
        <f t="shared" si="88"/>
        <v>6.6696969696969699</v>
      </c>
      <c r="M1880">
        <v>8.0877465864400495</v>
      </c>
      <c r="N1880">
        <v>4.73827577791437</v>
      </c>
      <c r="O1880">
        <v>0.65355527971232696</v>
      </c>
      <c r="P1880">
        <v>0.27796052631578899</v>
      </c>
      <c r="Q1880">
        <v>0.73272853999999998</v>
      </c>
      <c r="U1880">
        <v>3.4720124234717402</v>
      </c>
      <c r="V1880">
        <v>3.60334978434941</v>
      </c>
      <c r="X1880">
        <v>4.2109022140502903</v>
      </c>
    </row>
    <row r="1881" spans="1:24" x14ac:dyDescent="0.45">
      <c r="A1881">
        <v>1984</v>
      </c>
      <c r="B1881" t="s">
        <v>503</v>
      </c>
      <c r="C1881" t="s">
        <v>47</v>
      </c>
      <c r="D1881">
        <v>12</v>
      </c>
      <c r="E1881">
        <v>10</v>
      </c>
      <c r="F1881">
        <v>0</v>
      </c>
      <c r="G1881">
        <v>33</v>
      </c>
      <c r="H1881">
        <v>33</v>
      </c>
      <c r="I1881">
        <f t="shared" si="89"/>
        <v>22</v>
      </c>
      <c r="J1881" s="2">
        <f t="shared" si="90"/>
        <v>0.66666666666666663</v>
      </c>
      <c r="K1881">
        <v>193</v>
      </c>
      <c r="L1881" s="1">
        <f t="shared" si="88"/>
        <v>5.8484848484848486</v>
      </c>
      <c r="M1881">
        <v>6.0621766450853602</v>
      </c>
      <c r="N1881">
        <v>3.5906738590120901</v>
      </c>
      <c r="O1881">
        <v>0.419689152352063</v>
      </c>
      <c r="P1881">
        <v>0.32131147540983601</v>
      </c>
      <c r="Q1881">
        <v>0.69896449999999999</v>
      </c>
      <c r="U1881">
        <v>3.9637308833250402</v>
      </c>
      <c r="V1881">
        <v>3.2397539993347499</v>
      </c>
      <c r="X1881">
        <v>3.01384401321411</v>
      </c>
    </row>
    <row r="1882" spans="1:24" x14ac:dyDescent="0.45">
      <c r="A1882">
        <v>1984</v>
      </c>
      <c r="B1882" t="s">
        <v>565</v>
      </c>
      <c r="C1882" t="s">
        <v>65</v>
      </c>
      <c r="D1882">
        <v>8</v>
      </c>
      <c r="E1882">
        <v>14</v>
      </c>
      <c r="F1882">
        <v>0</v>
      </c>
      <c r="G1882">
        <v>34</v>
      </c>
      <c r="H1882">
        <v>34</v>
      </c>
      <c r="I1882">
        <f t="shared" si="89"/>
        <v>22</v>
      </c>
      <c r="J1882" s="2">
        <f t="shared" si="90"/>
        <v>0.6470588235294118</v>
      </c>
      <c r="K1882">
        <v>206.2</v>
      </c>
      <c r="L1882" s="1">
        <f t="shared" si="88"/>
        <v>6.0647058823529409</v>
      </c>
      <c r="M1882">
        <v>3.0919351794891101</v>
      </c>
      <c r="N1882">
        <v>2.1774191404852901</v>
      </c>
      <c r="O1882">
        <v>0.87096765619411698</v>
      </c>
      <c r="P1882">
        <v>0.27359781121750998</v>
      </c>
      <c r="Q1882">
        <v>0.66129031999999999</v>
      </c>
      <c r="U1882">
        <v>4.3548382809705801</v>
      </c>
      <c r="V1882">
        <v>4.1521222028920901</v>
      </c>
      <c r="X1882">
        <v>1.0130879878997801</v>
      </c>
    </row>
    <row r="1883" spans="1:24" x14ac:dyDescent="0.45">
      <c r="A1883">
        <v>1984</v>
      </c>
      <c r="B1883" t="s">
        <v>566</v>
      </c>
      <c r="C1883" t="s">
        <v>233</v>
      </c>
      <c r="D1883">
        <v>15</v>
      </c>
      <c r="E1883">
        <v>10</v>
      </c>
      <c r="F1883">
        <v>0</v>
      </c>
      <c r="G1883">
        <v>30</v>
      </c>
      <c r="H1883">
        <v>30</v>
      </c>
      <c r="I1883">
        <f t="shared" si="89"/>
        <v>25</v>
      </c>
      <c r="J1883" s="2">
        <f t="shared" si="90"/>
        <v>0.83333333333333337</v>
      </c>
      <c r="K1883">
        <v>224.1</v>
      </c>
      <c r="L1883" s="1">
        <f t="shared" si="88"/>
        <v>7.47</v>
      </c>
      <c r="M1883">
        <v>4.9346212114358696</v>
      </c>
      <c r="N1883">
        <v>2.7280832713629199</v>
      </c>
      <c r="O1883">
        <v>0.76225856111611001</v>
      </c>
      <c r="P1883">
        <v>0.25390070921985802</v>
      </c>
      <c r="Q1883">
        <v>0.77145215</v>
      </c>
      <c r="U1883">
        <v>2.88855875791368</v>
      </c>
      <c r="V1883">
        <v>3.7221889858798498</v>
      </c>
      <c r="X1883">
        <v>2.3490574359893799</v>
      </c>
    </row>
    <row r="1884" spans="1:24" x14ac:dyDescent="0.45">
      <c r="A1884">
        <v>1984</v>
      </c>
      <c r="B1884" t="s">
        <v>567</v>
      </c>
      <c r="C1884" t="s">
        <v>44</v>
      </c>
      <c r="D1884">
        <v>13</v>
      </c>
      <c r="E1884">
        <v>8</v>
      </c>
      <c r="F1884">
        <v>0</v>
      </c>
      <c r="G1884">
        <v>35</v>
      </c>
      <c r="H1884">
        <v>35</v>
      </c>
      <c r="I1884">
        <f t="shared" si="89"/>
        <v>21</v>
      </c>
      <c r="J1884" s="2">
        <f t="shared" si="90"/>
        <v>0.6</v>
      </c>
      <c r="K1884">
        <v>222.1</v>
      </c>
      <c r="L1884" s="1">
        <f t="shared" si="88"/>
        <v>6.3457142857142852</v>
      </c>
      <c r="M1884">
        <v>5.4242876078918698</v>
      </c>
      <c r="N1884">
        <v>3.11694138662443</v>
      </c>
      <c r="O1884">
        <v>1.0929534732319399</v>
      </c>
      <c r="P1884">
        <v>0.27439886845827399</v>
      </c>
      <c r="Q1884">
        <v>0.74186222999999996</v>
      </c>
      <c r="U1884">
        <v>3.8860567937135801</v>
      </c>
      <c r="V1884">
        <v>4.2345181708635504</v>
      </c>
      <c r="X1884">
        <v>2.2767269611358598</v>
      </c>
    </row>
    <row r="1885" spans="1:24" x14ac:dyDescent="0.45">
      <c r="A1885">
        <v>1984</v>
      </c>
      <c r="B1885" t="s">
        <v>568</v>
      </c>
      <c r="C1885" t="s">
        <v>73</v>
      </c>
      <c r="D1885">
        <v>11</v>
      </c>
      <c r="E1885">
        <v>13</v>
      </c>
      <c r="F1885">
        <v>0</v>
      </c>
      <c r="G1885">
        <v>31</v>
      </c>
      <c r="H1885">
        <v>31</v>
      </c>
      <c r="I1885">
        <f t="shared" si="89"/>
        <v>24</v>
      </c>
      <c r="J1885" s="2">
        <f t="shared" si="90"/>
        <v>0.77419354838709675</v>
      </c>
      <c r="K1885">
        <v>195.2</v>
      </c>
      <c r="L1885" s="1">
        <f t="shared" si="88"/>
        <v>6.2967741935483863</v>
      </c>
      <c r="M1885">
        <v>6.02555397595453</v>
      </c>
      <c r="N1885">
        <v>4.8296424998108902</v>
      </c>
      <c r="O1885">
        <v>0.82793871425329502</v>
      </c>
      <c r="P1885">
        <v>0.25817555938037801</v>
      </c>
      <c r="Q1885">
        <v>0.74356913000000002</v>
      </c>
      <c r="U1885">
        <v>3.909710595085</v>
      </c>
      <c r="V1885">
        <v>4.2503638845531402</v>
      </c>
      <c r="X1885">
        <v>0.91100823879241899</v>
      </c>
    </row>
    <row r="1886" spans="1:24" x14ac:dyDescent="0.45">
      <c r="A1886">
        <v>1984</v>
      </c>
      <c r="B1886" t="s">
        <v>487</v>
      </c>
      <c r="C1886" t="s">
        <v>128</v>
      </c>
      <c r="D1886">
        <v>13</v>
      </c>
      <c r="E1886">
        <v>10</v>
      </c>
      <c r="F1886">
        <v>0</v>
      </c>
      <c r="G1886">
        <v>29</v>
      </c>
      <c r="H1886">
        <v>29</v>
      </c>
      <c r="I1886">
        <f t="shared" si="89"/>
        <v>23</v>
      </c>
      <c r="J1886" s="2">
        <f t="shared" si="90"/>
        <v>0.7931034482758621</v>
      </c>
      <c r="K1886">
        <v>206</v>
      </c>
      <c r="L1886" s="1">
        <f t="shared" si="88"/>
        <v>7.1034482758620694</v>
      </c>
      <c r="M1886">
        <v>4.3689320388349504</v>
      </c>
      <c r="N1886">
        <v>2.57766990291262</v>
      </c>
      <c r="O1886">
        <v>0.56796116504854299</v>
      </c>
      <c r="P1886">
        <v>0.26911764705882302</v>
      </c>
      <c r="Q1886">
        <v>0.73170732000000005</v>
      </c>
      <c r="U1886">
        <v>3.2766990291262101</v>
      </c>
      <c r="V1886">
        <v>3.4915523422574499</v>
      </c>
      <c r="X1886">
        <v>3.1987566947936998</v>
      </c>
    </row>
    <row r="1887" spans="1:24" x14ac:dyDescent="0.45">
      <c r="A1887">
        <v>1984</v>
      </c>
      <c r="B1887" t="s">
        <v>569</v>
      </c>
      <c r="C1887" t="s">
        <v>105</v>
      </c>
      <c r="D1887">
        <v>7</v>
      </c>
      <c r="E1887">
        <v>13</v>
      </c>
      <c r="F1887">
        <v>0</v>
      </c>
      <c r="G1887">
        <v>30</v>
      </c>
      <c r="H1887">
        <v>30</v>
      </c>
      <c r="I1887">
        <f t="shared" si="89"/>
        <v>20</v>
      </c>
      <c r="J1887" s="2">
        <f t="shared" si="90"/>
        <v>0.66666666666666663</v>
      </c>
      <c r="K1887">
        <v>177.1</v>
      </c>
      <c r="L1887" s="1">
        <f t="shared" si="88"/>
        <v>5.9033333333333333</v>
      </c>
      <c r="M1887">
        <v>3.1973682376392198</v>
      </c>
      <c r="N1887">
        <v>3.6033832519426099</v>
      </c>
      <c r="O1887">
        <v>1.2180450429101699</v>
      </c>
      <c r="P1887">
        <v>0.28571428571428498</v>
      </c>
      <c r="Q1887">
        <v>0.72379367999999999</v>
      </c>
      <c r="U1887">
        <v>4.77067641806486</v>
      </c>
      <c r="V1887">
        <v>5.0351685345776103</v>
      </c>
      <c r="X1887">
        <v>0.15623465180397</v>
      </c>
    </row>
    <row r="1888" spans="1:24" x14ac:dyDescent="0.45">
      <c r="A1888">
        <v>1984</v>
      </c>
      <c r="B1888" t="s">
        <v>536</v>
      </c>
      <c r="C1888" t="s">
        <v>95</v>
      </c>
      <c r="D1888">
        <v>15</v>
      </c>
      <c r="E1888">
        <v>12</v>
      </c>
      <c r="F1888">
        <v>0</v>
      </c>
      <c r="G1888">
        <v>30</v>
      </c>
      <c r="H1888">
        <v>30</v>
      </c>
      <c r="I1888">
        <f t="shared" si="89"/>
        <v>27</v>
      </c>
      <c r="J1888" s="2">
        <f t="shared" si="90"/>
        <v>0.9</v>
      </c>
      <c r="K1888">
        <v>196.1</v>
      </c>
      <c r="L1888" s="1">
        <f t="shared" si="88"/>
        <v>6.5366666666666662</v>
      </c>
      <c r="M1888">
        <v>3.07130761877375</v>
      </c>
      <c r="N1888">
        <v>2.4753822599072</v>
      </c>
      <c r="O1888">
        <v>0.82512741996906702</v>
      </c>
      <c r="P1888">
        <v>0.284482758620689</v>
      </c>
      <c r="Q1888">
        <v>0.72858286999999999</v>
      </c>
      <c r="U1888">
        <v>3.94227545096332</v>
      </c>
      <c r="V1888">
        <v>4.1791173919480604</v>
      </c>
      <c r="X1888">
        <v>2.12038922309875</v>
      </c>
    </row>
    <row r="1889" spans="1:24" x14ac:dyDescent="0.45">
      <c r="A1889">
        <v>1984</v>
      </c>
      <c r="B1889" t="s">
        <v>570</v>
      </c>
      <c r="C1889" t="s">
        <v>128</v>
      </c>
      <c r="D1889">
        <v>9</v>
      </c>
      <c r="E1889">
        <v>15</v>
      </c>
      <c r="F1889">
        <v>0</v>
      </c>
      <c r="G1889">
        <v>30</v>
      </c>
      <c r="H1889">
        <v>30</v>
      </c>
      <c r="I1889">
        <f t="shared" si="89"/>
        <v>24</v>
      </c>
      <c r="J1889" s="2">
        <f t="shared" si="90"/>
        <v>0.8</v>
      </c>
      <c r="K1889">
        <v>168.2</v>
      </c>
      <c r="L1889" s="1">
        <f t="shared" si="88"/>
        <v>5.6066666666666665</v>
      </c>
      <c r="M1889">
        <v>4.7490121441271702</v>
      </c>
      <c r="N1889">
        <v>4.8557315181525</v>
      </c>
      <c r="O1889">
        <v>0.85375499220263695</v>
      </c>
      <c r="P1889">
        <v>0.27272727272727199</v>
      </c>
      <c r="Q1889">
        <v>0.71367153999999999</v>
      </c>
      <c r="U1889">
        <v>4.2154152740005202</v>
      </c>
      <c r="V1889">
        <v>4.5824807298142698</v>
      </c>
      <c r="X1889">
        <v>0.51758503913879395</v>
      </c>
    </row>
    <row r="1890" spans="1:24" x14ac:dyDescent="0.45">
      <c r="A1890">
        <v>1984</v>
      </c>
      <c r="B1890" t="s">
        <v>571</v>
      </c>
      <c r="C1890" t="s">
        <v>99</v>
      </c>
      <c r="D1890">
        <v>12</v>
      </c>
      <c r="E1890">
        <v>11</v>
      </c>
      <c r="F1890">
        <v>0</v>
      </c>
      <c r="G1890">
        <v>32</v>
      </c>
      <c r="H1890">
        <v>32</v>
      </c>
      <c r="I1890">
        <f t="shared" si="89"/>
        <v>23</v>
      </c>
      <c r="J1890" s="2">
        <f t="shared" si="90"/>
        <v>0.71875</v>
      </c>
      <c r="K1890">
        <v>226.1</v>
      </c>
      <c r="L1890" s="1">
        <f t="shared" si="88"/>
        <v>7.0656249999999998</v>
      </c>
      <c r="M1890">
        <v>5.9248896765929899</v>
      </c>
      <c r="N1890">
        <v>3.1016200991560599</v>
      </c>
      <c r="O1890">
        <v>0.71575848442062995</v>
      </c>
      <c r="P1890">
        <v>0.29420084865629398</v>
      </c>
      <c r="Q1890">
        <v>0.78347577999999996</v>
      </c>
      <c r="U1890">
        <v>2.9425626581737001</v>
      </c>
      <c r="V1890">
        <v>3.5458655272974302</v>
      </c>
      <c r="X1890">
        <v>2.9176888465881299</v>
      </c>
    </row>
    <row r="1891" spans="1:24" x14ac:dyDescent="0.45">
      <c r="A1891">
        <v>1984</v>
      </c>
      <c r="B1891" t="s">
        <v>422</v>
      </c>
      <c r="C1891" t="s">
        <v>121</v>
      </c>
      <c r="D1891">
        <v>7</v>
      </c>
      <c r="E1891">
        <v>17</v>
      </c>
      <c r="F1891">
        <v>0</v>
      </c>
      <c r="G1891">
        <v>33</v>
      </c>
      <c r="H1891">
        <v>33</v>
      </c>
      <c r="I1891">
        <f t="shared" si="89"/>
        <v>24</v>
      </c>
      <c r="J1891" s="2">
        <f t="shared" si="90"/>
        <v>0.72727272727272729</v>
      </c>
      <c r="K1891">
        <v>210.2</v>
      </c>
      <c r="L1891" s="1">
        <f t="shared" si="88"/>
        <v>6.3696969696969692</v>
      </c>
      <c r="M1891">
        <v>6.6645568011185601</v>
      </c>
      <c r="N1891">
        <v>3.6313290262505</v>
      </c>
      <c r="O1891">
        <v>0.68354428729421102</v>
      </c>
      <c r="P1891">
        <v>0.32786885245901598</v>
      </c>
      <c r="Q1891">
        <v>0.65546771999999998</v>
      </c>
      <c r="U1891">
        <v>4.9984176008389198</v>
      </c>
      <c r="V1891">
        <v>3.5562260359033799</v>
      </c>
      <c r="X1891">
        <v>4.1404519081115696</v>
      </c>
    </row>
    <row r="1892" spans="1:24" x14ac:dyDescent="0.45">
      <c r="A1892">
        <v>1984</v>
      </c>
      <c r="B1892" t="s">
        <v>441</v>
      </c>
      <c r="C1892" t="s">
        <v>79</v>
      </c>
      <c r="D1892">
        <v>19</v>
      </c>
      <c r="E1892">
        <v>11</v>
      </c>
      <c r="F1892">
        <v>0</v>
      </c>
      <c r="G1892">
        <v>35</v>
      </c>
      <c r="H1892">
        <v>35</v>
      </c>
      <c r="I1892">
        <f t="shared" si="89"/>
        <v>30</v>
      </c>
      <c r="J1892" s="2">
        <f t="shared" si="90"/>
        <v>0.8571428571428571</v>
      </c>
      <c r="K1892">
        <v>240.1</v>
      </c>
      <c r="L1892" s="1">
        <f t="shared" si="88"/>
        <v>6.8599999999999994</v>
      </c>
      <c r="M1892">
        <v>5.5423024751301302</v>
      </c>
      <c r="N1892">
        <v>3.2579751036237901</v>
      </c>
      <c r="O1892">
        <v>0.74895979393650403</v>
      </c>
      <c r="P1892">
        <v>0.26517150395778299</v>
      </c>
      <c r="Q1892">
        <v>0.71631206000000003</v>
      </c>
      <c r="U1892">
        <v>3.5950070108952201</v>
      </c>
      <c r="V1892">
        <v>3.7294164402688401</v>
      </c>
      <c r="X1892">
        <v>3.9705646038055402</v>
      </c>
    </row>
    <row r="1893" spans="1:24" x14ac:dyDescent="0.45">
      <c r="A1893">
        <v>1984</v>
      </c>
      <c r="B1893" t="s">
        <v>555</v>
      </c>
      <c r="C1893" t="s">
        <v>49</v>
      </c>
      <c r="D1893">
        <v>16</v>
      </c>
      <c r="E1893">
        <v>12</v>
      </c>
      <c r="F1893">
        <v>0</v>
      </c>
      <c r="G1893">
        <v>38</v>
      </c>
      <c r="H1893">
        <v>38</v>
      </c>
      <c r="I1893">
        <f t="shared" si="89"/>
        <v>28</v>
      </c>
      <c r="J1893" s="2">
        <f t="shared" si="90"/>
        <v>0.73684210526315785</v>
      </c>
      <c r="K1893">
        <v>248.1</v>
      </c>
      <c r="L1893" s="1">
        <f t="shared" si="88"/>
        <v>6.5289473684210524</v>
      </c>
      <c r="M1893">
        <v>4.6026843752177404</v>
      </c>
      <c r="N1893">
        <v>3.2255032235777898</v>
      </c>
      <c r="O1893">
        <v>0.57986574805892799</v>
      </c>
      <c r="P1893">
        <v>0.26169405815423502</v>
      </c>
      <c r="Q1893">
        <v>0.72207083999999999</v>
      </c>
      <c r="U1893">
        <v>3.0442951773093698</v>
      </c>
      <c r="V1893">
        <v>3.7065063665067899</v>
      </c>
      <c r="X1893">
        <v>1.95142638683319</v>
      </c>
    </row>
    <row r="1894" spans="1:24" x14ac:dyDescent="0.45">
      <c r="A1894">
        <v>1984</v>
      </c>
      <c r="B1894" t="s">
        <v>537</v>
      </c>
      <c r="C1894" t="s">
        <v>62</v>
      </c>
      <c r="D1894">
        <v>16</v>
      </c>
      <c r="E1894">
        <v>8</v>
      </c>
      <c r="F1894">
        <v>0</v>
      </c>
      <c r="G1894">
        <v>31</v>
      </c>
      <c r="H1894">
        <v>31</v>
      </c>
      <c r="I1894">
        <f t="shared" si="89"/>
        <v>24</v>
      </c>
      <c r="J1894" s="2">
        <f t="shared" si="90"/>
        <v>0.77419354838709675</v>
      </c>
      <c r="K1894">
        <v>214.2</v>
      </c>
      <c r="L1894" s="1">
        <f t="shared" si="88"/>
        <v>6.9096774193548383</v>
      </c>
      <c r="M1894">
        <v>5.7018632189386196</v>
      </c>
      <c r="N1894">
        <v>3.1444098633852602</v>
      </c>
      <c r="O1894">
        <v>0.62888197267705304</v>
      </c>
      <c r="P1894">
        <v>0.29868228404099501</v>
      </c>
      <c r="Q1894">
        <v>0.76811594000000005</v>
      </c>
      <c r="U1894">
        <v>3.1024843985401298</v>
      </c>
      <c r="V1894">
        <v>3.4996178136821601</v>
      </c>
      <c r="X1894">
        <v>3.7852041721343901</v>
      </c>
    </row>
    <row r="1895" spans="1:24" x14ac:dyDescent="0.45">
      <c r="A1895">
        <v>1984</v>
      </c>
      <c r="B1895" t="s">
        <v>519</v>
      </c>
      <c r="C1895" t="s">
        <v>35</v>
      </c>
      <c r="D1895">
        <v>11</v>
      </c>
      <c r="E1895">
        <v>6</v>
      </c>
      <c r="F1895">
        <v>0</v>
      </c>
      <c r="G1895">
        <v>24</v>
      </c>
      <c r="H1895">
        <v>24</v>
      </c>
      <c r="I1895">
        <f t="shared" si="89"/>
        <v>17</v>
      </c>
      <c r="J1895" s="2">
        <f t="shared" si="90"/>
        <v>0.70833333333333337</v>
      </c>
      <c r="K1895">
        <v>165</v>
      </c>
      <c r="L1895" s="1">
        <f t="shared" si="88"/>
        <v>6.875</v>
      </c>
      <c r="M1895">
        <v>4.2545458479952503</v>
      </c>
      <c r="N1895">
        <v>2.4545456815357198</v>
      </c>
      <c r="O1895">
        <v>0.87272735343492402</v>
      </c>
      <c r="P1895">
        <v>0.26785714285714202</v>
      </c>
      <c r="Q1895">
        <v>0.71063394999999996</v>
      </c>
      <c r="U1895">
        <v>3.9818185500468402</v>
      </c>
      <c r="V1895">
        <v>4.0288575485674398</v>
      </c>
      <c r="X1895">
        <v>1.84989297389984</v>
      </c>
    </row>
    <row r="1896" spans="1:24" x14ac:dyDescent="0.45">
      <c r="A1896">
        <v>1984</v>
      </c>
      <c r="B1896" t="s">
        <v>443</v>
      </c>
      <c r="C1896" t="s">
        <v>35</v>
      </c>
      <c r="D1896">
        <v>12</v>
      </c>
      <c r="E1896">
        <v>12</v>
      </c>
      <c r="F1896">
        <v>0</v>
      </c>
      <c r="G1896">
        <v>32</v>
      </c>
      <c r="H1896">
        <v>32</v>
      </c>
      <c r="I1896">
        <f t="shared" si="89"/>
        <v>24</v>
      </c>
      <c r="J1896" s="2">
        <f t="shared" si="90"/>
        <v>0.75</v>
      </c>
      <c r="K1896">
        <v>214</v>
      </c>
      <c r="L1896" s="1">
        <f t="shared" si="88"/>
        <v>6.6875</v>
      </c>
      <c r="M1896">
        <v>5.6775704982843402</v>
      </c>
      <c r="N1896">
        <v>4.0373834654466396</v>
      </c>
      <c r="O1896">
        <v>0.71495332200617701</v>
      </c>
      <c r="P1896">
        <v>0.28955223880596997</v>
      </c>
      <c r="Q1896">
        <v>0.71178121000000005</v>
      </c>
      <c r="U1896">
        <v>4.0373834654466396</v>
      </c>
      <c r="V1896">
        <v>3.91311126609944</v>
      </c>
      <c r="X1896">
        <v>2.6863701343536301</v>
      </c>
    </row>
    <row r="1897" spans="1:24" x14ac:dyDescent="0.45">
      <c r="A1897">
        <v>1984</v>
      </c>
      <c r="B1897" t="s">
        <v>572</v>
      </c>
      <c r="C1897" t="s">
        <v>33</v>
      </c>
      <c r="D1897">
        <v>12</v>
      </c>
      <c r="E1897">
        <v>6</v>
      </c>
      <c r="F1897">
        <v>0</v>
      </c>
      <c r="G1897">
        <v>28</v>
      </c>
      <c r="H1897">
        <v>28</v>
      </c>
      <c r="I1897">
        <f t="shared" si="89"/>
        <v>18</v>
      </c>
      <c r="J1897" s="2">
        <f t="shared" si="90"/>
        <v>0.6428571428571429</v>
      </c>
      <c r="K1897">
        <v>199.1</v>
      </c>
      <c r="L1897" s="1">
        <f t="shared" si="88"/>
        <v>7.1107142857142858</v>
      </c>
      <c r="M1897">
        <v>6.0953178812828899</v>
      </c>
      <c r="N1897">
        <v>2.0769231299186099</v>
      </c>
      <c r="O1897">
        <v>0.316053519770224</v>
      </c>
      <c r="P1897">
        <v>0.28778135048231501</v>
      </c>
      <c r="Q1897">
        <v>0.74600354999999996</v>
      </c>
      <c r="U1897">
        <v>2.4832776553374698</v>
      </c>
      <c r="V1897">
        <v>2.60771625023053</v>
      </c>
      <c r="X1897">
        <v>4.6958656311035103</v>
      </c>
    </row>
    <row r="1898" spans="1:24" x14ac:dyDescent="0.45">
      <c r="A1898">
        <v>1984</v>
      </c>
      <c r="B1898" t="s">
        <v>488</v>
      </c>
      <c r="C1898" t="s">
        <v>128</v>
      </c>
      <c r="D1898">
        <v>14</v>
      </c>
      <c r="E1898">
        <v>8</v>
      </c>
      <c r="F1898">
        <v>0</v>
      </c>
      <c r="G1898">
        <v>30</v>
      </c>
      <c r="H1898">
        <v>30</v>
      </c>
      <c r="I1898">
        <f t="shared" si="89"/>
        <v>22</v>
      </c>
      <c r="J1898" s="2">
        <f t="shared" si="90"/>
        <v>0.73333333333333328</v>
      </c>
      <c r="K1898">
        <v>211.2</v>
      </c>
      <c r="L1898" s="1">
        <f t="shared" si="88"/>
        <v>7.04</v>
      </c>
      <c r="M1898">
        <v>6.1653541825577296</v>
      </c>
      <c r="N1898">
        <v>2.1685038848996099</v>
      </c>
      <c r="O1898">
        <v>1.10551178445862</v>
      </c>
      <c r="P1898">
        <v>0.28482003129890399</v>
      </c>
      <c r="Q1898">
        <v>0.73581560000000001</v>
      </c>
      <c r="U1898">
        <v>3.7417321935522798</v>
      </c>
      <c r="V1898">
        <v>3.76037733179525</v>
      </c>
      <c r="X1898">
        <v>2.60870337486267</v>
      </c>
    </row>
    <row r="1899" spans="1:24" x14ac:dyDescent="0.45">
      <c r="A1899">
        <v>1984</v>
      </c>
      <c r="B1899" t="s">
        <v>556</v>
      </c>
      <c r="C1899" t="s">
        <v>79</v>
      </c>
      <c r="D1899">
        <v>18</v>
      </c>
      <c r="E1899">
        <v>8</v>
      </c>
      <c r="F1899">
        <v>0</v>
      </c>
      <c r="G1899">
        <v>35</v>
      </c>
      <c r="H1899">
        <v>35</v>
      </c>
      <c r="I1899">
        <f t="shared" si="89"/>
        <v>26</v>
      </c>
      <c r="J1899" s="2">
        <f t="shared" si="90"/>
        <v>0.74285714285714288</v>
      </c>
      <c r="K1899">
        <v>233.1</v>
      </c>
      <c r="L1899" s="1">
        <f t="shared" si="88"/>
        <v>6.66</v>
      </c>
      <c r="M1899">
        <v>5.5542858353595301</v>
      </c>
      <c r="N1899">
        <v>2.54571434120645</v>
      </c>
      <c r="O1899">
        <v>0.81000001765659901</v>
      </c>
      <c r="P1899">
        <v>0.28610354223433199</v>
      </c>
      <c r="Q1899">
        <v>0.76127124999999995</v>
      </c>
      <c r="U1899">
        <v>3.2400000706263898</v>
      </c>
      <c r="V1899">
        <v>3.5911085321776701</v>
      </c>
      <c r="X1899">
        <v>4.2350835800170898</v>
      </c>
    </row>
    <row r="1900" spans="1:24" x14ac:dyDescent="0.45">
      <c r="A1900">
        <v>1984</v>
      </c>
      <c r="B1900" t="s">
        <v>573</v>
      </c>
      <c r="C1900" t="s">
        <v>71</v>
      </c>
      <c r="D1900">
        <v>7</v>
      </c>
      <c r="E1900">
        <v>13</v>
      </c>
      <c r="F1900">
        <v>0</v>
      </c>
      <c r="G1900">
        <v>30</v>
      </c>
      <c r="H1900">
        <v>30</v>
      </c>
      <c r="I1900">
        <f t="shared" si="89"/>
        <v>20</v>
      </c>
      <c r="J1900" s="2">
        <f t="shared" si="90"/>
        <v>0.66666666666666663</v>
      </c>
      <c r="K1900">
        <v>171.2</v>
      </c>
      <c r="L1900" s="1">
        <f t="shared" si="88"/>
        <v>5.7066666666666661</v>
      </c>
      <c r="M1900">
        <v>6.7631071968808696</v>
      </c>
      <c r="N1900">
        <v>3.1980584419359102</v>
      </c>
      <c r="O1900">
        <v>0.99611656388167902</v>
      </c>
      <c r="P1900">
        <v>0.292364990689013</v>
      </c>
      <c r="Q1900">
        <v>0.69679849000000005</v>
      </c>
      <c r="U1900">
        <v>4.1941750058175904</v>
      </c>
      <c r="V1900">
        <v>3.8051446367107902</v>
      </c>
      <c r="X1900">
        <v>1.7840490341186499</v>
      </c>
    </row>
    <row r="1901" spans="1:24" x14ac:dyDescent="0.45">
      <c r="A1901">
        <v>1984</v>
      </c>
      <c r="B1901" t="s">
        <v>506</v>
      </c>
      <c r="C1901" t="s">
        <v>99</v>
      </c>
      <c r="D1901">
        <v>14</v>
      </c>
      <c r="E1901">
        <v>9</v>
      </c>
      <c r="F1901">
        <v>0</v>
      </c>
      <c r="G1901">
        <v>33</v>
      </c>
      <c r="H1901">
        <v>33</v>
      </c>
      <c r="I1901">
        <f t="shared" si="89"/>
        <v>23</v>
      </c>
      <c r="J1901" s="2">
        <f t="shared" si="90"/>
        <v>0.69696969696969702</v>
      </c>
      <c r="K1901">
        <v>238.1</v>
      </c>
      <c r="L1901" s="1">
        <f t="shared" si="88"/>
        <v>7.2151515151515149</v>
      </c>
      <c r="M1901">
        <v>5.1356644452643598</v>
      </c>
      <c r="N1901">
        <v>2.3412587912234599</v>
      </c>
      <c r="O1901">
        <v>0.49090910138556398</v>
      </c>
      <c r="P1901">
        <v>0.27102803738317699</v>
      </c>
      <c r="Q1901">
        <v>0.75920244999999997</v>
      </c>
      <c r="U1901">
        <v>2.7188811769046599</v>
      </c>
      <c r="V1901">
        <v>3.1290905399234799</v>
      </c>
      <c r="X1901">
        <v>4.32651567459106</v>
      </c>
    </row>
    <row r="1902" spans="1:24" x14ac:dyDescent="0.45">
      <c r="A1902">
        <v>1984</v>
      </c>
      <c r="B1902" t="s">
        <v>507</v>
      </c>
      <c r="C1902" t="s">
        <v>65</v>
      </c>
      <c r="D1902">
        <v>7</v>
      </c>
      <c r="E1902">
        <v>15</v>
      </c>
      <c r="F1902">
        <v>0</v>
      </c>
      <c r="G1902">
        <v>33</v>
      </c>
      <c r="H1902">
        <v>33</v>
      </c>
      <c r="I1902">
        <f t="shared" si="89"/>
        <v>22</v>
      </c>
      <c r="J1902" s="2">
        <f t="shared" si="90"/>
        <v>0.66666666666666663</v>
      </c>
      <c r="K1902">
        <v>169.2</v>
      </c>
      <c r="L1902" s="1">
        <f t="shared" si="88"/>
        <v>5.127272727272727</v>
      </c>
      <c r="M1902">
        <v>5.4106093617263102</v>
      </c>
      <c r="N1902">
        <v>2.7053046808631498</v>
      </c>
      <c r="O1902">
        <v>0.63654227785015405</v>
      </c>
      <c r="P1902">
        <v>0.31448763250883299</v>
      </c>
      <c r="Q1902">
        <v>0.65743945000000004</v>
      </c>
      <c r="U1902">
        <v>4.4557959449510802</v>
      </c>
      <c r="V1902">
        <v>3.5108840288755099</v>
      </c>
      <c r="X1902">
        <v>2.1351761817932098</v>
      </c>
    </row>
    <row r="1903" spans="1:24" x14ac:dyDescent="0.45">
      <c r="A1903">
        <v>1984</v>
      </c>
      <c r="B1903" t="s">
        <v>574</v>
      </c>
      <c r="C1903" t="s">
        <v>233</v>
      </c>
      <c r="D1903">
        <v>6</v>
      </c>
      <c r="E1903">
        <v>15</v>
      </c>
      <c r="F1903">
        <v>0</v>
      </c>
      <c r="G1903">
        <v>28</v>
      </c>
      <c r="H1903">
        <v>28</v>
      </c>
      <c r="I1903">
        <f t="shared" si="89"/>
        <v>21</v>
      </c>
      <c r="J1903" s="2">
        <f t="shared" si="90"/>
        <v>0.75</v>
      </c>
      <c r="K1903">
        <v>164</v>
      </c>
      <c r="L1903" s="1">
        <f t="shared" si="88"/>
        <v>5.8571428571428568</v>
      </c>
      <c r="M1903">
        <v>3.2378051792986899</v>
      </c>
      <c r="N1903">
        <v>4.22561014925423</v>
      </c>
      <c r="O1903">
        <v>0.65853664663702305</v>
      </c>
      <c r="P1903">
        <v>0.28141592920353897</v>
      </c>
      <c r="Q1903">
        <v>0.67324185000000003</v>
      </c>
      <c r="U1903">
        <v>4.4451223647999001</v>
      </c>
      <c r="V1903">
        <v>4.4450807956908998</v>
      </c>
      <c r="X1903">
        <v>0.33883711695670998</v>
      </c>
    </row>
    <row r="1904" spans="1:24" x14ac:dyDescent="0.45">
      <c r="A1904">
        <v>1984</v>
      </c>
      <c r="B1904" t="s">
        <v>557</v>
      </c>
      <c r="C1904" t="s">
        <v>371</v>
      </c>
      <c r="D1904">
        <v>12</v>
      </c>
      <c r="E1904">
        <v>12</v>
      </c>
      <c r="F1904">
        <v>0</v>
      </c>
      <c r="G1904">
        <v>33</v>
      </c>
      <c r="H1904">
        <v>33</v>
      </c>
      <c r="I1904">
        <f t="shared" si="89"/>
        <v>24</v>
      </c>
      <c r="J1904" s="2">
        <f t="shared" si="90"/>
        <v>0.72727272727272729</v>
      </c>
      <c r="K1904">
        <v>229.2</v>
      </c>
      <c r="L1904" s="1">
        <f t="shared" si="88"/>
        <v>6.9454545454545453</v>
      </c>
      <c r="M1904">
        <v>3.4092889753893201</v>
      </c>
      <c r="N1904">
        <v>2.39042100573274</v>
      </c>
      <c r="O1904">
        <v>0.90130628085005005</v>
      </c>
      <c r="P1904">
        <v>0.27192982456140302</v>
      </c>
      <c r="Q1904">
        <v>0.72580644999999999</v>
      </c>
      <c r="U1904">
        <v>3.7619740418088998</v>
      </c>
      <c r="V1904">
        <v>4.1615750905721498</v>
      </c>
      <c r="X1904">
        <v>2.7304763793945299</v>
      </c>
    </row>
    <row r="1905" spans="1:24" x14ac:dyDescent="0.45">
      <c r="A1905">
        <v>1984</v>
      </c>
      <c r="B1905" t="s">
        <v>508</v>
      </c>
      <c r="C1905" t="s">
        <v>71</v>
      </c>
      <c r="D1905">
        <v>6</v>
      </c>
      <c r="E1905">
        <v>18</v>
      </c>
      <c r="F1905">
        <v>0</v>
      </c>
      <c r="G1905">
        <v>30</v>
      </c>
      <c r="H1905">
        <v>30</v>
      </c>
      <c r="I1905">
        <f t="shared" si="89"/>
        <v>24</v>
      </c>
      <c r="J1905" s="2">
        <f t="shared" si="90"/>
        <v>0.8</v>
      </c>
      <c r="K1905">
        <v>173.1</v>
      </c>
      <c r="L1905" s="1">
        <f t="shared" si="88"/>
        <v>5.77</v>
      </c>
      <c r="M1905">
        <v>5.0365386093297699</v>
      </c>
      <c r="N1905">
        <v>3.2711539421420102</v>
      </c>
      <c r="O1905">
        <v>0.77884617670047895</v>
      </c>
      <c r="P1905">
        <v>0.28272251308900498</v>
      </c>
      <c r="Q1905">
        <v>0.65919282999999995</v>
      </c>
      <c r="U1905">
        <v>4.4653847464160803</v>
      </c>
      <c r="V1905">
        <v>3.9336360209651202</v>
      </c>
      <c r="X1905">
        <v>1.5392537117004299</v>
      </c>
    </row>
    <row r="1906" spans="1:24" x14ac:dyDescent="0.45">
      <c r="A1906">
        <v>1984</v>
      </c>
      <c r="B1906" t="s">
        <v>455</v>
      </c>
      <c r="C1906" t="s">
        <v>49</v>
      </c>
      <c r="D1906">
        <v>12</v>
      </c>
      <c r="E1906">
        <v>11</v>
      </c>
      <c r="F1906">
        <v>0</v>
      </c>
      <c r="G1906">
        <v>30</v>
      </c>
      <c r="H1906">
        <v>30</v>
      </c>
      <c r="I1906">
        <f t="shared" si="89"/>
        <v>23</v>
      </c>
      <c r="J1906" s="2">
        <f t="shared" si="90"/>
        <v>0.76666666666666672</v>
      </c>
      <c r="K1906">
        <v>183.2</v>
      </c>
      <c r="L1906" s="1">
        <f t="shared" si="88"/>
        <v>6.1066666666666665</v>
      </c>
      <c r="M1906">
        <v>9.6533572644309498</v>
      </c>
      <c r="N1906">
        <v>3.38112513322708</v>
      </c>
      <c r="O1906">
        <v>0.58802176230036296</v>
      </c>
      <c r="P1906">
        <v>0.27405857740585698</v>
      </c>
      <c r="Q1906">
        <v>0.69277107999999998</v>
      </c>
      <c r="U1906">
        <v>3.0381124385518699</v>
      </c>
      <c r="V1906">
        <v>2.66480309838638</v>
      </c>
      <c r="X1906">
        <v>3.9750206470489502</v>
      </c>
    </row>
    <row r="1907" spans="1:24" x14ac:dyDescent="0.45">
      <c r="A1907">
        <v>1984</v>
      </c>
      <c r="B1907" t="s">
        <v>540</v>
      </c>
      <c r="C1907" t="s">
        <v>37</v>
      </c>
      <c r="D1907">
        <v>14</v>
      </c>
      <c r="E1907">
        <v>11</v>
      </c>
      <c r="F1907">
        <v>0</v>
      </c>
      <c r="G1907">
        <v>33</v>
      </c>
      <c r="H1907">
        <v>33</v>
      </c>
      <c r="I1907">
        <f t="shared" si="89"/>
        <v>25</v>
      </c>
      <c r="J1907" s="2">
        <f t="shared" si="90"/>
        <v>0.75757575757575757</v>
      </c>
      <c r="K1907">
        <v>235.2</v>
      </c>
      <c r="L1907" s="1">
        <f t="shared" si="88"/>
        <v>7.127272727272727</v>
      </c>
      <c r="M1907">
        <v>5.0028287463407199</v>
      </c>
      <c r="N1907">
        <v>2.3295614773036899</v>
      </c>
      <c r="O1907">
        <v>1.03111737519999</v>
      </c>
      <c r="P1907">
        <v>0.24933687002652499</v>
      </c>
      <c r="Q1907">
        <v>0.70774355</v>
      </c>
      <c r="U1907">
        <v>3.9717113711407199</v>
      </c>
      <c r="V1907">
        <v>3.9478835948634901</v>
      </c>
      <c r="X1907">
        <v>3.1334547996520898</v>
      </c>
    </row>
    <row r="1908" spans="1:24" x14ac:dyDescent="0.45">
      <c r="A1908">
        <v>1984</v>
      </c>
      <c r="B1908" t="s">
        <v>509</v>
      </c>
      <c r="C1908" t="s">
        <v>73</v>
      </c>
      <c r="D1908">
        <v>15</v>
      </c>
      <c r="E1908">
        <v>9</v>
      </c>
      <c r="F1908">
        <v>0</v>
      </c>
      <c r="G1908">
        <v>32</v>
      </c>
      <c r="H1908">
        <v>32</v>
      </c>
      <c r="I1908">
        <f t="shared" si="89"/>
        <v>24</v>
      </c>
      <c r="J1908" s="2">
        <f t="shared" si="90"/>
        <v>0.75</v>
      </c>
      <c r="K1908">
        <v>206.2</v>
      </c>
      <c r="L1908" s="1">
        <f t="shared" si="88"/>
        <v>6.4437499999999996</v>
      </c>
      <c r="M1908">
        <v>4.5290321466007297</v>
      </c>
      <c r="N1908">
        <v>3.8322579702006099</v>
      </c>
      <c r="O1908">
        <v>0.78387094845012595</v>
      </c>
      <c r="P1908">
        <v>0.242283950617283</v>
      </c>
      <c r="Q1908">
        <v>0.74028121999999996</v>
      </c>
      <c r="U1908">
        <v>3.39677410995054</v>
      </c>
      <c r="V1908">
        <v>4.2295416580005698</v>
      </c>
      <c r="X1908">
        <v>1.0122330188751201</v>
      </c>
    </row>
    <row r="1909" spans="1:24" x14ac:dyDescent="0.45">
      <c r="A1909">
        <v>1984</v>
      </c>
      <c r="B1909" t="s">
        <v>456</v>
      </c>
      <c r="C1909" t="s">
        <v>233</v>
      </c>
      <c r="D1909">
        <v>12</v>
      </c>
      <c r="E1909">
        <v>13</v>
      </c>
      <c r="F1909">
        <v>0</v>
      </c>
      <c r="G1909">
        <v>28</v>
      </c>
      <c r="H1909">
        <v>28</v>
      </c>
      <c r="I1909">
        <f t="shared" si="89"/>
        <v>25</v>
      </c>
      <c r="J1909" s="2">
        <f t="shared" si="90"/>
        <v>0.8928571428571429</v>
      </c>
      <c r="K1909">
        <v>179</v>
      </c>
      <c r="L1909" s="1">
        <f t="shared" si="88"/>
        <v>6.3928571428571432</v>
      </c>
      <c r="M1909">
        <v>5.0782127233931602</v>
      </c>
      <c r="N1909">
        <v>2.56424602864407</v>
      </c>
      <c r="O1909">
        <v>0.75419000842472705</v>
      </c>
      <c r="P1909">
        <v>0.28055077452667798</v>
      </c>
      <c r="Q1909">
        <v>0.75829384</v>
      </c>
      <c r="U1909">
        <v>3.3184360370688002</v>
      </c>
      <c r="V1909">
        <v>3.63417323290835</v>
      </c>
      <c r="X1909">
        <v>2.0647280216217001</v>
      </c>
    </row>
    <row r="1910" spans="1:24" x14ac:dyDescent="0.45">
      <c r="A1910">
        <v>1984</v>
      </c>
      <c r="B1910" t="s">
        <v>541</v>
      </c>
      <c r="C1910" t="s">
        <v>115</v>
      </c>
      <c r="D1910">
        <v>15</v>
      </c>
      <c r="E1910">
        <v>13</v>
      </c>
      <c r="F1910">
        <v>0</v>
      </c>
      <c r="G1910">
        <v>36</v>
      </c>
      <c r="H1910">
        <v>36</v>
      </c>
      <c r="I1910">
        <f t="shared" si="89"/>
        <v>28</v>
      </c>
      <c r="J1910" s="2">
        <f t="shared" si="90"/>
        <v>0.77777777777777779</v>
      </c>
      <c r="K1910">
        <v>252</v>
      </c>
      <c r="L1910" s="1">
        <f t="shared" si="88"/>
        <v>7</v>
      </c>
      <c r="M1910">
        <v>5.1428574542610201</v>
      </c>
      <c r="N1910">
        <v>1.92857154534788</v>
      </c>
      <c r="O1910">
        <v>1.25000007568844</v>
      </c>
      <c r="P1910">
        <v>0.261786600496277</v>
      </c>
      <c r="Q1910">
        <v>0.75289574999999997</v>
      </c>
      <c r="U1910">
        <v>3.6785716513116999</v>
      </c>
      <c r="V1910">
        <v>4.1690451069964301</v>
      </c>
      <c r="X1910">
        <v>2.7120132446289</v>
      </c>
    </row>
    <row r="1911" spans="1:24" x14ac:dyDescent="0.45">
      <c r="A1911">
        <v>1984</v>
      </c>
      <c r="B1911" t="s">
        <v>558</v>
      </c>
      <c r="C1911" t="s">
        <v>71</v>
      </c>
      <c r="D1911">
        <v>18</v>
      </c>
      <c r="E1911">
        <v>7</v>
      </c>
      <c r="F1911">
        <v>0</v>
      </c>
      <c r="G1911">
        <v>33</v>
      </c>
      <c r="H1911">
        <v>33</v>
      </c>
      <c r="I1911">
        <f t="shared" si="89"/>
        <v>25</v>
      </c>
      <c r="J1911" s="2">
        <f t="shared" si="90"/>
        <v>0.75757575757575757</v>
      </c>
      <c r="K1911">
        <v>237.1</v>
      </c>
      <c r="L1911" s="1">
        <f t="shared" si="88"/>
        <v>7.1848484848484846</v>
      </c>
      <c r="M1911">
        <v>7.0154495885495303</v>
      </c>
      <c r="N1911">
        <v>3.2991573740746398</v>
      </c>
      <c r="O1911">
        <v>0.98595507730966303</v>
      </c>
      <c r="P1911">
        <v>0.23203592814371199</v>
      </c>
      <c r="Q1911">
        <v>0.72273880000000001</v>
      </c>
      <c r="U1911">
        <v>3.5266854688384099</v>
      </c>
      <c r="V1911">
        <v>3.7963412810569901</v>
      </c>
      <c r="X1911">
        <v>2.4921274185180602</v>
      </c>
    </row>
    <row r="1912" spans="1:24" x14ac:dyDescent="0.45">
      <c r="A1912">
        <v>1984</v>
      </c>
      <c r="B1912" t="s">
        <v>425</v>
      </c>
      <c r="C1912" t="s">
        <v>31</v>
      </c>
      <c r="D1912">
        <v>7</v>
      </c>
      <c r="E1912">
        <v>13</v>
      </c>
      <c r="F1912">
        <v>0</v>
      </c>
      <c r="G1912">
        <v>27</v>
      </c>
      <c r="H1912">
        <v>27</v>
      </c>
      <c r="I1912">
        <f t="shared" si="89"/>
        <v>20</v>
      </c>
      <c r="J1912" s="2">
        <f t="shared" si="90"/>
        <v>0.7407407407407407</v>
      </c>
      <c r="K1912">
        <v>175.2</v>
      </c>
      <c r="L1912" s="1">
        <f t="shared" si="88"/>
        <v>6.488888888888888</v>
      </c>
      <c r="M1912">
        <v>5.0721061150015201</v>
      </c>
      <c r="N1912">
        <v>4.2523717933851097</v>
      </c>
      <c r="O1912">
        <v>1.22960148242461</v>
      </c>
      <c r="P1912">
        <v>0.27670753064798598</v>
      </c>
      <c r="Q1912">
        <v>0.73067119999999997</v>
      </c>
      <c r="U1912">
        <v>4.7134723492943396</v>
      </c>
      <c r="V1912">
        <v>4.9029761672597196</v>
      </c>
      <c r="X1912">
        <v>0.26800423860549899</v>
      </c>
    </row>
    <row r="1913" spans="1:24" x14ac:dyDescent="0.45">
      <c r="A1913">
        <v>1984</v>
      </c>
      <c r="B1913" t="s">
        <v>471</v>
      </c>
      <c r="C1913" t="s">
        <v>44</v>
      </c>
      <c r="D1913">
        <v>16</v>
      </c>
      <c r="E1913">
        <v>8</v>
      </c>
      <c r="F1913">
        <v>0</v>
      </c>
      <c r="G1913">
        <v>35</v>
      </c>
      <c r="H1913">
        <v>35</v>
      </c>
      <c r="I1913">
        <f t="shared" si="89"/>
        <v>24</v>
      </c>
      <c r="J1913" s="2">
        <f t="shared" si="90"/>
        <v>0.68571428571428572</v>
      </c>
      <c r="K1913">
        <v>267</v>
      </c>
      <c r="L1913" s="1">
        <f t="shared" si="88"/>
        <v>7.628571428571429</v>
      </c>
      <c r="M1913">
        <v>6.6741573033707802</v>
      </c>
      <c r="N1913">
        <v>2.9662921348314599</v>
      </c>
      <c r="O1913">
        <v>0.64044943820224698</v>
      </c>
      <c r="P1913">
        <v>0.254876462938881</v>
      </c>
      <c r="Q1913">
        <v>0.78983994000000002</v>
      </c>
      <c r="U1913">
        <v>2.8314606741573001</v>
      </c>
      <c r="V1913">
        <v>3.3225584874885299</v>
      </c>
      <c r="X1913">
        <v>5.5998325347900302</v>
      </c>
    </row>
    <row r="1914" spans="1:24" x14ac:dyDescent="0.45">
      <c r="A1914">
        <v>1984</v>
      </c>
      <c r="B1914" t="s">
        <v>426</v>
      </c>
      <c r="C1914" t="s">
        <v>27</v>
      </c>
      <c r="D1914">
        <v>20</v>
      </c>
      <c r="E1914">
        <v>6</v>
      </c>
      <c r="F1914">
        <v>0</v>
      </c>
      <c r="G1914">
        <v>35</v>
      </c>
      <c r="H1914">
        <v>35</v>
      </c>
      <c r="I1914">
        <f t="shared" si="89"/>
        <v>26</v>
      </c>
      <c r="J1914" s="2">
        <f t="shared" si="90"/>
        <v>0.74285714285714288</v>
      </c>
      <c r="K1914">
        <v>244.2</v>
      </c>
      <c r="L1914" s="1">
        <f t="shared" si="88"/>
        <v>6.9771428571428569</v>
      </c>
      <c r="M1914">
        <v>7.8351504338449196</v>
      </c>
      <c r="N1914">
        <v>3.1267032247737898</v>
      </c>
      <c r="O1914">
        <v>0.588555901133891</v>
      </c>
      <c r="P1914">
        <v>0.30575035063113598</v>
      </c>
      <c r="Q1914">
        <v>0.69759680000000002</v>
      </c>
      <c r="U1914">
        <v>3.6416896382659498</v>
      </c>
      <c r="V1914">
        <v>2.9562622842458799</v>
      </c>
      <c r="X1914">
        <v>5.9934210777282697</v>
      </c>
    </row>
    <row r="1915" spans="1:24" x14ac:dyDescent="0.45">
      <c r="A1915">
        <v>1984</v>
      </c>
      <c r="B1915" t="s">
        <v>522</v>
      </c>
      <c r="C1915" t="s">
        <v>54</v>
      </c>
      <c r="D1915">
        <v>14</v>
      </c>
      <c r="E1915">
        <v>12</v>
      </c>
      <c r="F1915">
        <v>0</v>
      </c>
      <c r="G1915">
        <v>33</v>
      </c>
      <c r="H1915">
        <v>33</v>
      </c>
      <c r="I1915">
        <f t="shared" si="89"/>
        <v>26</v>
      </c>
      <c r="J1915" s="2">
        <f t="shared" si="90"/>
        <v>0.78787878787878785</v>
      </c>
      <c r="K1915">
        <v>212.2</v>
      </c>
      <c r="L1915" s="1">
        <f t="shared" si="88"/>
        <v>6.4303030303030297</v>
      </c>
      <c r="M1915">
        <v>6.0517244274043396</v>
      </c>
      <c r="N1915">
        <v>2.1583073132700799</v>
      </c>
      <c r="O1915">
        <v>1.01567402977415</v>
      </c>
      <c r="P1915">
        <v>0.28943560057887102</v>
      </c>
      <c r="Q1915">
        <v>0.71603927999999994</v>
      </c>
      <c r="U1915">
        <v>3.7664578604124901</v>
      </c>
      <c r="V1915">
        <v>3.6522639528537599</v>
      </c>
      <c r="X1915">
        <v>3.2708570957183798</v>
      </c>
    </row>
    <row r="1916" spans="1:24" x14ac:dyDescent="0.45">
      <c r="A1916">
        <v>1984</v>
      </c>
      <c r="B1916" t="s">
        <v>428</v>
      </c>
      <c r="C1916" t="s">
        <v>31</v>
      </c>
      <c r="D1916">
        <v>15</v>
      </c>
      <c r="E1916">
        <v>15</v>
      </c>
      <c r="F1916">
        <v>0</v>
      </c>
      <c r="G1916">
        <v>35</v>
      </c>
      <c r="H1916">
        <v>35</v>
      </c>
      <c r="I1916">
        <f t="shared" si="89"/>
        <v>30</v>
      </c>
      <c r="J1916" s="2">
        <f t="shared" si="90"/>
        <v>0.8571428571428571</v>
      </c>
      <c r="K1916">
        <v>246.1</v>
      </c>
      <c r="L1916" s="1">
        <f t="shared" si="88"/>
        <v>7.0314285714285711</v>
      </c>
      <c r="M1916">
        <v>5.1515559442313696</v>
      </c>
      <c r="N1916">
        <v>2.9594044786009999</v>
      </c>
      <c r="O1916">
        <v>1.09607573281518</v>
      </c>
      <c r="P1916">
        <v>0.25628140703517499</v>
      </c>
      <c r="Q1916">
        <v>0.73118280000000002</v>
      </c>
      <c r="U1916">
        <v>3.2516913406850501</v>
      </c>
      <c r="V1916">
        <v>4.2662215395644196</v>
      </c>
      <c r="X1916">
        <v>2.0774037837982098</v>
      </c>
    </row>
    <row r="1917" spans="1:24" x14ac:dyDescent="0.45">
      <c r="A1917">
        <v>1984</v>
      </c>
      <c r="B1917" t="s">
        <v>458</v>
      </c>
      <c r="C1917" t="s">
        <v>58</v>
      </c>
      <c r="D1917">
        <v>11</v>
      </c>
      <c r="E1917">
        <v>12</v>
      </c>
      <c r="F1917">
        <v>0</v>
      </c>
      <c r="G1917">
        <v>33</v>
      </c>
      <c r="H1917">
        <v>33</v>
      </c>
      <c r="I1917">
        <f t="shared" si="89"/>
        <v>23</v>
      </c>
      <c r="J1917" s="2">
        <f t="shared" si="90"/>
        <v>0.69696969696969702</v>
      </c>
      <c r="K1917">
        <v>215</v>
      </c>
      <c r="L1917" s="1">
        <f t="shared" si="88"/>
        <v>6.5151515151515156</v>
      </c>
      <c r="M1917">
        <v>4.7720930232558096</v>
      </c>
      <c r="N1917">
        <v>3.34883720930232</v>
      </c>
      <c r="O1917">
        <v>0.669767441860465</v>
      </c>
      <c r="P1917">
        <v>0.30337078651685301</v>
      </c>
      <c r="Q1917">
        <v>0.73910081999999999</v>
      </c>
      <c r="U1917">
        <v>3.5162790697674402</v>
      </c>
      <c r="V1917">
        <v>3.84732113882552</v>
      </c>
      <c r="X1917">
        <v>1.6833072900771999</v>
      </c>
    </row>
    <row r="1918" spans="1:24" x14ac:dyDescent="0.45">
      <c r="A1918">
        <v>1984</v>
      </c>
      <c r="B1918" t="s">
        <v>575</v>
      </c>
      <c r="C1918" t="s">
        <v>73</v>
      </c>
      <c r="D1918">
        <v>14</v>
      </c>
      <c r="E1918">
        <v>7</v>
      </c>
      <c r="F1918">
        <v>0</v>
      </c>
      <c r="G1918">
        <v>29</v>
      </c>
      <c r="H1918">
        <v>29</v>
      </c>
      <c r="I1918">
        <f t="shared" si="89"/>
        <v>21</v>
      </c>
      <c r="J1918" s="2">
        <f t="shared" si="90"/>
        <v>0.72413793103448276</v>
      </c>
      <c r="K1918">
        <v>175.2</v>
      </c>
      <c r="L1918" s="1">
        <f t="shared" si="88"/>
        <v>6.0413793103448272</v>
      </c>
      <c r="M1918">
        <v>2.8178367305564</v>
      </c>
      <c r="N1918">
        <v>2.7666033354553701</v>
      </c>
      <c r="O1918">
        <v>0.61480074121230499</v>
      </c>
      <c r="P1918">
        <v>0.25490196078431299</v>
      </c>
      <c r="Q1918">
        <v>0.75536062000000004</v>
      </c>
      <c r="U1918">
        <v>3.0227703109605</v>
      </c>
      <c r="V1918">
        <v>3.9523120581629199</v>
      </c>
      <c r="X1918">
        <v>1.41982674598693</v>
      </c>
    </row>
    <row r="1919" spans="1:24" x14ac:dyDescent="0.45">
      <c r="A1919">
        <v>1984</v>
      </c>
      <c r="B1919" t="s">
        <v>576</v>
      </c>
      <c r="C1919" t="s">
        <v>29</v>
      </c>
      <c r="D1919">
        <v>13</v>
      </c>
      <c r="E1919">
        <v>6</v>
      </c>
      <c r="F1919">
        <v>0</v>
      </c>
      <c r="G1919">
        <v>31</v>
      </c>
      <c r="H1919">
        <v>31</v>
      </c>
      <c r="I1919">
        <f t="shared" si="89"/>
        <v>19</v>
      </c>
      <c r="J1919" s="2">
        <f t="shared" si="90"/>
        <v>0.61290322580645162</v>
      </c>
      <c r="K1919">
        <v>189</v>
      </c>
      <c r="L1919" s="1">
        <f t="shared" si="88"/>
        <v>6.096774193548387</v>
      </c>
      <c r="M1919">
        <v>3.8571431685467399</v>
      </c>
      <c r="N1919">
        <v>2.8095240363488601</v>
      </c>
      <c r="O1919">
        <v>0.33333336024478</v>
      </c>
      <c r="P1919">
        <v>0.306853582554517</v>
      </c>
      <c r="Q1919">
        <v>0.73275862000000003</v>
      </c>
      <c r="U1919">
        <v>3.4285717053748801</v>
      </c>
      <c r="V1919">
        <v>3.3608440118188301</v>
      </c>
      <c r="X1919">
        <v>3.3407609462738002</v>
      </c>
    </row>
    <row r="1920" spans="1:24" x14ac:dyDescent="0.45">
      <c r="A1920">
        <v>1984</v>
      </c>
      <c r="B1920" t="s">
        <v>511</v>
      </c>
      <c r="C1920" t="s">
        <v>99</v>
      </c>
      <c r="D1920">
        <v>12</v>
      </c>
      <c r="E1920">
        <v>11</v>
      </c>
      <c r="F1920">
        <v>0</v>
      </c>
      <c r="G1920">
        <v>32</v>
      </c>
      <c r="H1920">
        <v>32</v>
      </c>
      <c r="I1920">
        <f t="shared" si="89"/>
        <v>23</v>
      </c>
      <c r="J1920" s="2">
        <f t="shared" si="90"/>
        <v>0.71875</v>
      </c>
      <c r="K1920">
        <v>212</v>
      </c>
      <c r="L1920" s="1">
        <f t="shared" si="88"/>
        <v>6.625</v>
      </c>
      <c r="M1920">
        <v>4.9669807745749397</v>
      </c>
      <c r="N1920">
        <v>2.3773583194546699</v>
      </c>
      <c r="O1920">
        <v>0.80660371552926402</v>
      </c>
      <c r="P1920">
        <v>0.26308139534883701</v>
      </c>
      <c r="Q1920">
        <v>0.76388889000000004</v>
      </c>
      <c r="U1920">
        <v>3.26886768925017</v>
      </c>
      <c r="V1920">
        <v>3.63617583721632</v>
      </c>
      <c r="X1920">
        <v>2.4992468357086102</v>
      </c>
    </row>
    <row r="1921" spans="1:24" x14ac:dyDescent="0.45">
      <c r="A1921">
        <v>1984</v>
      </c>
      <c r="B1921" t="s">
        <v>387</v>
      </c>
      <c r="C1921" t="s">
        <v>33</v>
      </c>
      <c r="D1921">
        <v>12</v>
      </c>
      <c r="E1921">
        <v>17</v>
      </c>
      <c r="F1921">
        <v>0</v>
      </c>
      <c r="G1921">
        <v>34</v>
      </c>
      <c r="H1921">
        <v>34</v>
      </c>
      <c r="I1921">
        <f t="shared" si="89"/>
        <v>29</v>
      </c>
      <c r="J1921" s="2">
        <f t="shared" si="90"/>
        <v>0.8529411764705882</v>
      </c>
      <c r="K1921">
        <v>261</v>
      </c>
      <c r="L1921" s="1">
        <f t="shared" si="88"/>
        <v>7.6764705882352944</v>
      </c>
      <c r="M1921">
        <v>8.2758620689655107</v>
      </c>
      <c r="N1921">
        <v>3.6551724137931001</v>
      </c>
      <c r="O1921">
        <v>0.48275862068965503</v>
      </c>
      <c r="P1921">
        <v>0.28491620111731802</v>
      </c>
      <c r="Q1921">
        <v>0.70822454000000001</v>
      </c>
      <c r="U1921">
        <v>3.0344827586206802</v>
      </c>
      <c r="V1921">
        <v>2.8678682296212101</v>
      </c>
      <c r="X1921">
        <v>5.2066583633422798</v>
      </c>
    </row>
    <row r="1922" spans="1:24" x14ac:dyDescent="0.45">
      <c r="A1922">
        <v>1984</v>
      </c>
      <c r="B1922" t="s">
        <v>429</v>
      </c>
      <c r="C1922" t="s">
        <v>115</v>
      </c>
      <c r="D1922">
        <v>18</v>
      </c>
      <c r="E1922">
        <v>12</v>
      </c>
      <c r="F1922">
        <v>0</v>
      </c>
      <c r="G1922">
        <v>35</v>
      </c>
      <c r="H1922">
        <v>35</v>
      </c>
      <c r="I1922">
        <f t="shared" si="89"/>
        <v>30</v>
      </c>
      <c r="J1922" s="2">
        <f t="shared" si="90"/>
        <v>0.8571428571428571</v>
      </c>
      <c r="K1922">
        <v>257.2</v>
      </c>
      <c r="L1922" s="1">
        <f t="shared" si="88"/>
        <v>7.3485714285714279</v>
      </c>
      <c r="M1922">
        <v>5.2043980366736697</v>
      </c>
      <c r="N1922">
        <v>2.5498057495112598</v>
      </c>
      <c r="O1922">
        <v>0.97800768474404598</v>
      </c>
      <c r="P1922">
        <v>0.24842370744010001</v>
      </c>
      <c r="Q1922">
        <v>0.76484017999999998</v>
      </c>
      <c r="U1922">
        <v>3.2134538213018602</v>
      </c>
      <c r="V1922">
        <v>3.9209032855462902</v>
      </c>
      <c r="X1922">
        <v>3.5002191066741899</v>
      </c>
    </row>
    <row r="1923" spans="1:24" x14ac:dyDescent="0.45">
      <c r="A1923">
        <v>1984</v>
      </c>
      <c r="B1923" t="s">
        <v>459</v>
      </c>
      <c r="C1923" t="s">
        <v>33</v>
      </c>
      <c r="D1923">
        <v>13</v>
      </c>
      <c r="E1923">
        <v>12</v>
      </c>
      <c r="F1923">
        <v>0</v>
      </c>
      <c r="G1923">
        <v>29</v>
      </c>
      <c r="H1923">
        <v>29</v>
      </c>
      <c r="I1923">
        <f t="shared" si="89"/>
        <v>25</v>
      </c>
      <c r="J1923" s="2">
        <f t="shared" si="90"/>
        <v>0.86206896551724133</v>
      </c>
      <c r="K1923">
        <v>174.1</v>
      </c>
      <c r="L1923" s="1">
        <f t="shared" ref="L1923:L1986" si="91">K1923/H1923</f>
        <v>6.0034482758620689</v>
      </c>
      <c r="M1923">
        <v>6.2466546486912797</v>
      </c>
      <c r="N1923">
        <v>2.7877632316473502</v>
      </c>
      <c r="O1923">
        <v>0.56787769533557098</v>
      </c>
      <c r="P1923">
        <v>0.30645161290322498</v>
      </c>
      <c r="Q1923">
        <v>0.70397111999999995</v>
      </c>
      <c r="U1923">
        <v>3.6653923971659599</v>
      </c>
      <c r="V1923">
        <v>3.14683650160738</v>
      </c>
      <c r="X1923">
        <v>2.8174347877502401</v>
      </c>
    </row>
    <row r="1924" spans="1:24" x14ac:dyDescent="0.45">
      <c r="A1924">
        <v>1984</v>
      </c>
      <c r="B1924" t="s">
        <v>472</v>
      </c>
      <c r="C1924" t="s">
        <v>73</v>
      </c>
      <c r="D1924">
        <v>14</v>
      </c>
      <c r="E1924">
        <v>8</v>
      </c>
      <c r="F1924">
        <v>0</v>
      </c>
      <c r="G1924">
        <v>31</v>
      </c>
      <c r="H1924">
        <v>31</v>
      </c>
      <c r="I1924">
        <f t="shared" ref="I1924:I1987" si="92">SUM(D1924:E1924)</f>
        <v>22</v>
      </c>
      <c r="J1924" s="2">
        <f t="shared" ref="J1924:J1987" si="93">I1924/H1924</f>
        <v>0.70967741935483875</v>
      </c>
      <c r="K1924">
        <v>189</v>
      </c>
      <c r="L1924" s="1">
        <f t="shared" si="91"/>
        <v>6.096774193548387</v>
      </c>
      <c r="M1924">
        <v>4.9047623007446202</v>
      </c>
      <c r="N1924">
        <v>2.0000001614686802</v>
      </c>
      <c r="O1924">
        <v>0.76190482341664001</v>
      </c>
      <c r="P1924">
        <v>0.27093596059113301</v>
      </c>
      <c r="Q1924">
        <v>0.75638506999999999</v>
      </c>
      <c r="U1924">
        <v>3.2380954995207198</v>
      </c>
      <c r="V1924">
        <v>3.4931191547731002</v>
      </c>
      <c r="X1924">
        <v>2.5708382129669101</v>
      </c>
    </row>
    <row r="1925" spans="1:24" x14ac:dyDescent="0.45">
      <c r="A1925">
        <v>1984</v>
      </c>
      <c r="B1925" t="s">
        <v>577</v>
      </c>
      <c r="C1925" t="s">
        <v>79</v>
      </c>
      <c r="D1925">
        <v>17</v>
      </c>
      <c r="E1925">
        <v>8</v>
      </c>
      <c r="F1925">
        <v>0</v>
      </c>
      <c r="G1925">
        <v>33</v>
      </c>
      <c r="H1925">
        <v>33</v>
      </c>
      <c r="I1925">
        <f t="shared" si="92"/>
        <v>25</v>
      </c>
      <c r="J1925" s="2">
        <f t="shared" si="93"/>
        <v>0.75757575757575757</v>
      </c>
      <c r="K1925">
        <v>193.2</v>
      </c>
      <c r="L1925" s="1">
        <f t="shared" si="91"/>
        <v>5.8545454545454545</v>
      </c>
      <c r="M1925">
        <v>5.53012033669029</v>
      </c>
      <c r="N1925">
        <v>3.0671255648870499</v>
      </c>
      <c r="O1925">
        <v>0.60413079308381301</v>
      </c>
      <c r="P1925">
        <v>0.27960526315789402</v>
      </c>
      <c r="Q1925">
        <v>0.66164153999999997</v>
      </c>
      <c r="U1925">
        <v>3.9965575542467602</v>
      </c>
      <c r="V1925">
        <v>3.5582685623394199</v>
      </c>
      <c r="X1925">
        <v>3.5864338874816801</v>
      </c>
    </row>
    <row r="1926" spans="1:24" x14ac:dyDescent="0.45">
      <c r="A1926">
        <v>1984</v>
      </c>
      <c r="B1926" t="s">
        <v>491</v>
      </c>
      <c r="C1926" t="s">
        <v>371</v>
      </c>
      <c r="D1926">
        <v>15</v>
      </c>
      <c r="E1926">
        <v>11</v>
      </c>
      <c r="F1926">
        <v>0</v>
      </c>
      <c r="G1926">
        <v>34</v>
      </c>
      <c r="H1926">
        <v>34</v>
      </c>
      <c r="I1926">
        <f t="shared" si="92"/>
        <v>26</v>
      </c>
      <c r="J1926" s="2">
        <f t="shared" si="93"/>
        <v>0.76470588235294112</v>
      </c>
      <c r="K1926">
        <v>246.2</v>
      </c>
      <c r="L1926" s="1">
        <f t="shared" si="91"/>
        <v>7.2411764705882353</v>
      </c>
      <c r="M1926">
        <v>7.1513516462728797</v>
      </c>
      <c r="N1926">
        <v>3.0648649912598001</v>
      </c>
      <c r="O1926">
        <v>0.62027029585019799</v>
      </c>
      <c r="P1926">
        <v>0.28767123287671198</v>
      </c>
      <c r="Q1926">
        <v>0.72895277000000003</v>
      </c>
      <c r="U1926">
        <v>3.4662163591628699</v>
      </c>
      <c r="V1926">
        <v>3.1574405766229998</v>
      </c>
      <c r="X1926">
        <v>5.86277055740356</v>
      </c>
    </row>
    <row r="1927" spans="1:24" x14ac:dyDescent="0.45">
      <c r="A1927">
        <v>1984</v>
      </c>
      <c r="B1927" t="s">
        <v>578</v>
      </c>
      <c r="C1927" t="s">
        <v>371</v>
      </c>
      <c r="D1927">
        <v>13</v>
      </c>
      <c r="E1927">
        <v>10</v>
      </c>
      <c r="F1927">
        <v>0</v>
      </c>
      <c r="G1927">
        <v>27</v>
      </c>
      <c r="H1927">
        <v>27</v>
      </c>
      <c r="I1927">
        <f t="shared" si="92"/>
        <v>23</v>
      </c>
      <c r="J1927" s="2">
        <f t="shared" si="93"/>
        <v>0.85185185185185186</v>
      </c>
      <c r="K1927">
        <v>199.1</v>
      </c>
      <c r="L1927" s="1">
        <f t="shared" si="91"/>
        <v>7.3740740740740742</v>
      </c>
      <c r="M1927">
        <v>2.7541804614533101</v>
      </c>
      <c r="N1927">
        <v>2.1672239696681799</v>
      </c>
      <c r="O1927">
        <v>0.49665549304895801</v>
      </c>
      <c r="P1927">
        <v>0.26895565092989898</v>
      </c>
      <c r="Q1927">
        <v>0.73086843999999995</v>
      </c>
      <c r="U1927">
        <v>3.1153844563980102</v>
      </c>
      <c r="V1927">
        <v>3.6110606929212898</v>
      </c>
      <c r="X1927">
        <v>3.6317999362945499</v>
      </c>
    </row>
    <row r="1928" spans="1:24" x14ac:dyDescent="0.45">
      <c r="A1928">
        <v>1983</v>
      </c>
      <c r="B1928" t="s">
        <v>544</v>
      </c>
      <c r="C1928" t="s">
        <v>47</v>
      </c>
      <c r="D1928">
        <v>6</v>
      </c>
      <c r="E1928">
        <v>16</v>
      </c>
      <c r="F1928">
        <v>0</v>
      </c>
      <c r="G1928">
        <v>34</v>
      </c>
      <c r="H1928">
        <v>34</v>
      </c>
      <c r="I1928">
        <f t="shared" si="92"/>
        <v>22</v>
      </c>
      <c r="J1928" s="2">
        <f t="shared" si="93"/>
        <v>0.6470588235294118</v>
      </c>
      <c r="K1928">
        <v>217.1</v>
      </c>
      <c r="L1928" s="1">
        <f t="shared" si="91"/>
        <v>6.3852941176470583</v>
      </c>
      <c r="M1928">
        <v>5.0935587590278404</v>
      </c>
      <c r="N1928">
        <v>2.9815953711382499</v>
      </c>
      <c r="O1928">
        <v>0.91104303007002096</v>
      </c>
      <c r="P1928">
        <v>0.26917510853835003</v>
      </c>
      <c r="Q1928">
        <v>0.68992863000000004</v>
      </c>
      <c r="U1928">
        <v>4.1825157289578199</v>
      </c>
      <c r="V1928">
        <v>3.9744259469155399</v>
      </c>
      <c r="X1928">
        <v>1.7111558914184499</v>
      </c>
    </row>
    <row r="1929" spans="1:24" x14ac:dyDescent="0.45">
      <c r="A1929">
        <v>1983</v>
      </c>
      <c r="B1929" t="s">
        <v>492</v>
      </c>
      <c r="C1929" t="s">
        <v>37</v>
      </c>
      <c r="D1929">
        <v>16</v>
      </c>
      <c r="E1929">
        <v>10</v>
      </c>
      <c r="F1929">
        <v>0</v>
      </c>
      <c r="G1929">
        <v>34</v>
      </c>
      <c r="H1929">
        <v>34</v>
      </c>
      <c r="I1929">
        <f t="shared" si="92"/>
        <v>26</v>
      </c>
      <c r="J1929" s="2">
        <f t="shared" si="93"/>
        <v>0.76470588235294112</v>
      </c>
      <c r="K1929">
        <v>217.1</v>
      </c>
      <c r="L1929" s="1">
        <f t="shared" si="91"/>
        <v>6.3852941176470583</v>
      </c>
      <c r="M1929">
        <v>7.9923309142537002</v>
      </c>
      <c r="N1929">
        <v>2.9401839114612001</v>
      </c>
      <c r="O1929">
        <v>0.78680977912342198</v>
      </c>
      <c r="P1929">
        <v>0.27876823338735801</v>
      </c>
      <c r="Q1929">
        <v>0.74136479</v>
      </c>
      <c r="U1929">
        <v>3.3542943215261598</v>
      </c>
      <c r="V1929">
        <v>3.1231988216775401</v>
      </c>
      <c r="X1929">
        <v>5.0357384681701598</v>
      </c>
    </row>
    <row r="1930" spans="1:24" x14ac:dyDescent="0.45">
      <c r="A1930">
        <v>1983</v>
      </c>
      <c r="B1930" t="s">
        <v>579</v>
      </c>
      <c r="C1930" t="s">
        <v>27</v>
      </c>
      <c r="D1930">
        <v>9</v>
      </c>
      <c r="E1930">
        <v>16</v>
      </c>
      <c r="F1930">
        <v>0</v>
      </c>
      <c r="G1930">
        <v>30</v>
      </c>
      <c r="H1930">
        <v>30</v>
      </c>
      <c r="I1930">
        <f t="shared" si="92"/>
        <v>25</v>
      </c>
      <c r="J1930" s="2">
        <f t="shared" si="93"/>
        <v>0.83333333333333337</v>
      </c>
      <c r="K1930">
        <v>182.2</v>
      </c>
      <c r="L1930" s="1">
        <f t="shared" si="91"/>
        <v>6.0733333333333333</v>
      </c>
      <c r="M1930">
        <v>6.2080290242207896</v>
      </c>
      <c r="N1930">
        <v>3.25182472697279</v>
      </c>
      <c r="O1930">
        <v>0.78832114593279901</v>
      </c>
      <c r="P1930">
        <v>0.291519434628975</v>
      </c>
      <c r="Q1930">
        <v>0.61782877000000003</v>
      </c>
      <c r="U1930">
        <v>4.8777370904591901</v>
      </c>
      <c r="V1930">
        <v>3.6310130637673601</v>
      </c>
      <c r="X1930">
        <v>3.0088107585906898</v>
      </c>
    </row>
    <row r="1931" spans="1:24" x14ac:dyDescent="0.45">
      <c r="A1931">
        <v>1983</v>
      </c>
      <c r="B1931" t="s">
        <v>559</v>
      </c>
      <c r="C1931" t="s">
        <v>121</v>
      </c>
      <c r="D1931">
        <v>10</v>
      </c>
      <c r="E1931">
        <v>15</v>
      </c>
      <c r="F1931">
        <v>0</v>
      </c>
      <c r="G1931">
        <v>29</v>
      </c>
      <c r="H1931">
        <v>29</v>
      </c>
      <c r="I1931">
        <f t="shared" si="92"/>
        <v>25</v>
      </c>
      <c r="J1931" s="2">
        <f t="shared" si="93"/>
        <v>0.86206896551724133</v>
      </c>
      <c r="K1931">
        <v>195.2</v>
      </c>
      <c r="L1931" s="1">
        <f t="shared" si="91"/>
        <v>6.7310344827586199</v>
      </c>
      <c r="M1931">
        <v>6.0715500977095296</v>
      </c>
      <c r="N1931">
        <v>2.9897784572054502</v>
      </c>
      <c r="O1931">
        <v>0.55195909979177604</v>
      </c>
      <c r="P1931">
        <v>0.29935275080906099</v>
      </c>
      <c r="Q1931">
        <v>0.70910556000000002</v>
      </c>
      <c r="U1931">
        <v>3.8637136985424299</v>
      </c>
      <c r="V1931">
        <v>3.2457309903236</v>
      </c>
      <c r="X1931">
        <v>4.5016026496887198</v>
      </c>
    </row>
    <row r="1932" spans="1:24" x14ac:dyDescent="0.45">
      <c r="A1932">
        <v>1983</v>
      </c>
      <c r="B1932" t="s">
        <v>560</v>
      </c>
      <c r="C1932" t="s">
        <v>71</v>
      </c>
      <c r="D1932">
        <v>9</v>
      </c>
      <c r="E1932">
        <v>14</v>
      </c>
      <c r="F1932">
        <v>0</v>
      </c>
      <c r="G1932">
        <v>31</v>
      </c>
      <c r="H1932">
        <v>31</v>
      </c>
      <c r="I1932">
        <f t="shared" si="92"/>
        <v>23</v>
      </c>
      <c r="J1932" s="2">
        <f t="shared" si="93"/>
        <v>0.74193548387096775</v>
      </c>
      <c r="K1932">
        <v>185.1</v>
      </c>
      <c r="L1932" s="1">
        <f t="shared" si="91"/>
        <v>5.9709677419354836</v>
      </c>
      <c r="M1932">
        <v>7.2356117093645196</v>
      </c>
      <c r="N1932">
        <v>4.9046763935960804</v>
      </c>
      <c r="O1932">
        <v>0.43705037170658101</v>
      </c>
      <c r="P1932">
        <v>0.29764065335753098</v>
      </c>
      <c r="Q1932">
        <v>0.69740853999999997</v>
      </c>
      <c r="U1932">
        <v>3.8848921929473899</v>
      </c>
      <c r="V1932">
        <v>3.4295611295620598</v>
      </c>
      <c r="X1932">
        <v>3.0248241424560498</v>
      </c>
    </row>
    <row r="1933" spans="1:24" x14ac:dyDescent="0.45">
      <c r="A1933">
        <v>1983</v>
      </c>
      <c r="B1933" t="s">
        <v>447</v>
      </c>
      <c r="C1933" t="s">
        <v>95</v>
      </c>
      <c r="D1933">
        <v>16</v>
      </c>
      <c r="E1933">
        <v>8</v>
      </c>
      <c r="F1933">
        <v>0</v>
      </c>
      <c r="G1933">
        <v>26</v>
      </c>
      <c r="H1933">
        <v>26</v>
      </c>
      <c r="I1933">
        <f t="shared" si="92"/>
        <v>24</v>
      </c>
      <c r="J1933" s="2">
        <f t="shared" si="93"/>
        <v>0.92307692307692313</v>
      </c>
      <c r="K1933">
        <v>177.1</v>
      </c>
      <c r="L1933" s="1">
        <f t="shared" si="91"/>
        <v>6.8115384615384613</v>
      </c>
      <c r="M1933">
        <v>6.0394738574343103</v>
      </c>
      <c r="N1933">
        <v>2.6390978200553299</v>
      </c>
      <c r="O1933">
        <v>0.65977445501383303</v>
      </c>
      <c r="P1933">
        <v>0.24277456647398801</v>
      </c>
      <c r="Q1933">
        <v>0.72916667000000002</v>
      </c>
      <c r="U1933">
        <v>2.7913534635200601</v>
      </c>
      <c r="V1933">
        <v>3.2457021972283799</v>
      </c>
      <c r="X1933">
        <v>3.7686226367950399</v>
      </c>
    </row>
    <row r="1934" spans="1:24" x14ac:dyDescent="0.45">
      <c r="A1934">
        <v>1983</v>
      </c>
      <c r="B1934" t="s">
        <v>580</v>
      </c>
      <c r="C1934" t="s">
        <v>65</v>
      </c>
      <c r="D1934">
        <v>11</v>
      </c>
      <c r="E1934">
        <v>12</v>
      </c>
      <c r="F1934">
        <v>0</v>
      </c>
      <c r="G1934">
        <v>32</v>
      </c>
      <c r="H1934">
        <v>32</v>
      </c>
      <c r="I1934">
        <f t="shared" si="92"/>
        <v>23</v>
      </c>
      <c r="J1934" s="2">
        <f t="shared" si="93"/>
        <v>0.71875</v>
      </c>
      <c r="K1934">
        <v>202.2</v>
      </c>
      <c r="L1934" s="1">
        <f t="shared" si="91"/>
        <v>6.3187499999999996</v>
      </c>
      <c r="M1934">
        <v>5.1957235538150499</v>
      </c>
      <c r="N1934">
        <v>2.6644736173410499</v>
      </c>
      <c r="O1934">
        <v>0.66611840433526204</v>
      </c>
      <c r="P1934">
        <v>0.27868852459016302</v>
      </c>
      <c r="Q1934">
        <v>0.69105691000000002</v>
      </c>
      <c r="U1934">
        <v>3.8190788515221699</v>
      </c>
      <c r="V1934">
        <v>3.5248375021849898</v>
      </c>
      <c r="X1934">
        <v>2.8394694328308101</v>
      </c>
    </row>
    <row r="1935" spans="1:24" x14ac:dyDescent="0.45">
      <c r="A1935">
        <v>1983</v>
      </c>
      <c r="B1935" t="s">
        <v>546</v>
      </c>
      <c r="C1935" t="s">
        <v>37</v>
      </c>
      <c r="D1935">
        <v>9</v>
      </c>
      <c r="E1935">
        <v>11</v>
      </c>
      <c r="F1935">
        <v>0</v>
      </c>
      <c r="G1935">
        <v>26</v>
      </c>
      <c r="H1935">
        <v>26</v>
      </c>
      <c r="I1935">
        <f t="shared" si="92"/>
        <v>20</v>
      </c>
      <c r="J1935" s="2">
        <f t="shared" si="93"/>
        <v>0.76923076923076927</v>
      </c>
      <c r="K1935">
        <v>167.1</v>
      </c>
      <c r="L1935" s="1">
        <f t="shared" si="91"/>
        <v>6.4269230769230763</v>
      </c>
      <c r="M1935">
        <v>6.13147428995791</v>
      </c>
      <c r="N1935">
        <v>2.7968128340158902</v>
      </c>
      <c r="O1935">
        <v>0.75298807069658502</v>
      </c>
      <c r="P1935">
        <v>0.27799227799227799</v>
      </c>
      <c r="Q1935">
        <v>0.70112589999999997</v>
      </c>
      <c r="U1935">
        <v>3.6573706290976999</v>
      </c>
      <c r="V1935">
        <v>3.5021126542949901</v>
      </c>
      <c r="X1935">
        <v>3.09636354446411</v>
      </c>
    </row>
    <row r="1936" spans="1:24" x14ac:dyDescent="0.45">
      <c r="A1936">
        <v>1983</v>
      </c>
      <c r="B1936" t="s">
        <v>581</v>
      </c>
      <c r="C1936" t="s">
        <v>54</v>
      </c>
      <c r="D1936">
        <v>12</v>
      </c>
      <c r="E1936">
        <v>11</v>
      </c>
      <c r="F1936">
        <v>0</v>
      </c>
      <c r="G1936">
        <v>32</v>
      </c>
      <c r="H1936">
        <v>32</v>
      </c>
      <c r="I1936">
        <f t="shared" si="92"/>
        <v>23</v>
      </c>
      <c r="J1936" s="2">
        <f t="shared" si="93"/>
        <v>0.71875</v>
      </c>
      <c r="K1936">
        <v>228.1</v>
      </c>
      <c r="L1936" s="1">
        <f t="shared" si="91"/>
        <v>7.1281249999999998</v>
      </c>
      <c r="M1936">
        <v>2.2861315905611601</v>
      </c>
      <c r="N1936">
        <v>2.0102191572175698</v>
      </c>
      <c r="O1936">
        <v>1.3795621667179401</v>
      </c>
      <c r="P1936">
        <v>0.28363636363636302</v>
      </c>
      <c r="Q1936">
        <v>0.72058823999999999</v>
      </c>
      <c r="U1936">
        <v>4.5328471192161004</v>
      </c>
      <c r="V1936">
        <v>4.9229840842400598</v>
      </c>
      <c r="X1936">
        <v>1.7824731767177499E-2</v>
      </c>
    </row>
    <row r="1937" spans="1:24" x14ac:dyDescent="0.45">
      <c r="A1937">
        <v>1983</v>
      </c>
      <c r="B1937" t="s">
        <v>561</v>
      </c>
      <c r="C1937" t="s">
        <v>99</v>
      </c>
      <c r="D1937">
        <v>15</v>
      </c>
      <c r="E1937">
        <v>8</v>
      </c>
      <c r="F1937">
        <v>0</v>
      </c>
      <c r="G1937">
        <v>32</v>
      </c>
      <c r="H1937">
        <v>32</v>
      </c>
      <c r="I1937">
        <f t="shared" si="92"/>
        <v>23</v>
      </c>
      <c r="J1937" s="2">
        <f t="shared" si="93"/>
        <v>0.71875</v>
      </c>
      <c r="K1937">
        <v>197.1</v>
      </c>
      <c r="L1937" s="1">
        <f t="shared" si="91"/>
        <v>6.1593749999999998</v>
      </c>
      <c r="M1937">
        <v>7.1148644980938602</v>
      </c>
      <c r="N1937">
        <v>2.0523647590655298</v>
      </c>
      <c r="O1937">
        <v>0.68412158635517895</v>
      </c>
      <c r="P1937">
        <v>0.304498269896193</v>
      </c>
      <c r="Q1937">
        <v>0.76036866000000003</v>
      </c>
      <c r="U1937">
        <v>3.2381755087478399</v>
      </c>
      <c r="V1937">
        <v>2.8767222947496101</v>
      </c>
      <c r="X1937">
        <v>4.51378965377807</v>
      </c>
    </row>
    <row r="1938" spans="1:24" x14ac:dyDescent="0.45">
      <c r="A1938">
        <v>1983</v>
      </c>
      <c r="B1938" t="s">
        <v>524</v>
      </c>
      <c r="C1938" t="s">
        <v>67</v>
      </c>
      <c r="D1938">
        <v>15</v>
      </c>
      <c r="E1938">
        <v>16</v>
      </c>
      <c r="F1938">
        <v>0</v>
      </c>
      <c r="G1938">
        <v>37</v>
      </c>
      <c r="H1938">
        <v>37</v>
      </c>
      <c r="I1938">
        <f t="shared" si="92"/>
        <v>31</v>
      </c>
      <c r="J1938" s="2">
        <f t="shared" si="93"/>
        <v>0.83783783783783783</v>
      </c>
      <c r="K1938">
        <v>283.2</v>
      </c>
      <c r="L1938" s="1">
        <f t="shared" si="91"/>
        <v>7.654054054054054</v>
      </c>
      <c r="M1938">
        <v>8.72502969009021</v>
      </c>
      <c r="N1938">
        <v>2.6650999780639202</v>
      </c>
      <c r="O1938">
        <v>0.63454761382474301</v>
      </c>
      <c r="P1938">
        <v>0.32084893882646598</v>
      </c>
      <c r="Q1938">
        <v>0.73511905</v>
      </c>
      <c r="U1938">
        <v>3.1092833077412401</v>
      </c>
      <c r="V1938">
        <v>2.65286800828137</v>
      </c>
      <c r="X1938">
        <v>7.4105348587036097</v>
      </c>
    </row>
    <row r="1939" spans="1:24" x14ac:dyDescent="0.45">
      <c r="A1939">
        <v>1983</v>
      </c>
      <c r="B1939" t="s">
        <v>494</v>
      </c>
      <c r="C1939" t="s">
        <v>44</v>
      </c>
      <c r="D1939">
        <v>15</v>
      </c>
      <c r="E1939">
        <v>11</v>
      </c>
      <c r="F1939">
        <v>0</v>
      </c>
      <c r="G1939">
        <v>34</v>
      </c>
      <c r="H1939">
        <v>34</v>
      </c>
      <c r="I1939">
        <f t="shared" si="92"/>
        <v>26</v>
      </c>
      <c r="J1939" s="2">
        <f t="shared" si="93"/>
        <v>0.76470588235294112</v>
      </c>
      <c r="K1939">
        <v>223</v>
      </c>
      <c r="L1939" s="1">
        <f t="shared" si="91"/>
        <v>6.5588235294117645</v>
      </c>
      <c r="M1939">
        <v>3.99551542167386</v>
      </c>
      <c r="N1939">
        <v>2.4618832396172299</v>
      </c>
      <c r="O1939">
        <v>0.928251057560596</v>
      </c>
      <c r="P1939">
        <v>0.27885862516212701</v>
      </c>
      <c r="Q1939">
        <v>0.69081404000000002</v>
      </c>
      <c r="U1939">
        <v>3.9147979384077298</v>
      </c>
      <c r="V1939">
        <v>4.0420961070299004</v>
      </c>
      <c r="X1939">
        <v>2.7877211570739702</v>
      </c>
    </row>
    <row r="1940" spans="1:24" x14ac:dyDescent="0.45">
      <c r="A1940">
        <v>1983</v>
      </c>
      <c r="B1940" t="s">
        <v>549</v>
      </c>
      <c r="C1940" t="s">
        <v>105</v>
      </c>
      <c r="D1940">
        <v>11</v>
      </c>
      <c r="E1940">
        <v>11</v>
      </c>
      <c r="F1940">
        <v>0</v>
      </c>
      <c r="G1940">
        <v>31</v>
      </c>
      <c r="H1940">
        <v>31</v>
      </c>
      <c r="I1940">
        <f t="shared" si="92"/>
        <v>22</v>
      </c>
      <c r="J1940" s="2">
        <f t="shared" si="93"/>
        <v>0.70967741935483875</v>
      </c>
      <c r="K1940">
        <v>187.2</v>
      </c>
      <c r="L1940" s="1">
        <f t="shared" si="91"/>
        <v>6.0387096774193543</v>
      </c>
      <c r="M1940">
        <v>3.8365895940644501</v>
      </c>
      <c r="N1940">
        <v>3.2611011549547801</v>
      </c>
      <c r="O1940">
        <v>0.76731791881289102</v>
      </c>
      <c r="P1940">
        <v>0.26540284360189498</v>
      </c>
      <c r="Q1940">
        <v>0.65934066000000002</v>
      </c>
      <c r="U1940">
        <v>4.3161632933225098</v>
      </c>
      <c r="V1940">
        <v>4.2098075671470196</v>
      </c>
      <c r="X1940">
        <v>1.78912436962127</v>
      </c>
    </row>
    <row r="1941" spans="1:24" x14ac:dyDescent="0.45">
      <c r="A1941">
        <v>1983</v>
      </c>
      <c r="B1941" t="s">
        <v>411</v>
      </c>
      <c r="C1941" t="s">
        <v>31</v>
      </c>
      <c r="D1941">
        <v>8</v>
      </c>
      <c r="E1941">
        <v>13</v>
      </c>
      <c r="F1941">
        <v>0</v>
      </c>
      <c r="G1941">
        <v>26</v>
      </c>
      <c r="H1941">
        <v>26</v>
      </c>
      <c r="I1941">
        <f t="shared" si="92"/>
        <v>21</v>
      </c>
      <c r="J1941" s="2">
        <f t="shared" si="93"/>
        <v>0.80769230769230771</v>
      </c>
      <c r="K1941">
        <v>176.1</v>
      </c>
      <c r="L1941" s="1">
        <f t="shared" si="91"/>
        <v>6.773076923076923</v>
      </c>
      <c r="M1941">
        <v>4.4404538142834502</v>
      </c>
      <c r="N1941">
        <v>3.0623819408851398</v>
      </c>
      <c r="O1941">
        <v>0.45935729113277102</v>
      </c>
      <c r="P1941">
        <v>0.27272727272727199</v>
      </c>
      <c r="Q1941">
        <v>0.66545122999999995</v>
      </c>
      <c r="U1941">
        <v>3.6238186300474098</v>
      </c>
      <c r="V1941">
        <v>3.46965646560411</v>
      </c>
      <c r="X1941">
        <v>3.09339380264282</v>
      </c>
    </row>
    <row r="1942" spans="1:24" x14ac:dyDescent="0.45">
      <c r="A1942">
        <v>1983</v>
      </c>
      <c r="B1942" t="s">
        <v>480</v>
      </c>
      <c r="C1942" t="s">
        <v>95</v>
      </c>
      <c r="D1942">
        <v>13</v>
      </c>
      <c r="E1942">
        <v>7</v>
      </c>
      <c r="F1942">
        <v>0</v>
      </c>
      <c r="G1942">
        <v>29</v>
      </c>
      <c r="H1942">
        <v>29</v>
      </c>
      <c r="I1942">
        <f t="shared" si="92"/>
        <v>20</v>
      </c>
      <c r="J1942" s="2">
        <f t="shared" si="93"/>
        <v>0.68965517241379315</v>
      </c>
      <c r="K1942">
        <v>186.2</v>
      </c>
      <c r="L1942" s="1">
        <f t="shared" si="91"/>
        <v>6.4206896551724135</v>
      </c>
      <c r="M1942">
        <v>5.5446427060633301</v>
      </c>
      <c r="N1942">
        <v>2.79642849523194</v>
      </c>
      <c r="O1942">
        <v>0.57857141280660795</v>
      </c>
      <c r="P1942">
        <v>0.261617900172117</v>
      </c>
      <c r="Q1942">
        <v>0.68050193000000003</v>
      </c>
      <c r="U1942">
        <v>3.6160713300412999</v>
      </c>
      <c r="V1942">
        <v>3.3229578067818402</v>
      </c>
      <c r="X1942">
        <v>3.7832942008972101</v>
      </c>
    </row>
    <row r="1943" spans="1:24" x14ac:dyDescent="0.45">
      <c r="A1943">
        <v>1983</v>
      </c>
      <c r="B1943" t="s">
        <v>527</v>
      </c>
      <c r="C1943" t="s">
        <v>67</v>
      </c>
      <c r="D1943">
        <v>19</v>
      </c>
      <c r="E1943">
        <v>6</v>
      </c>
      <c r="F1943">
        <v>0</v>
      </c>
      <c r="G1943">
        <v>36</v>
      </c>
      <c r="H1943">
        <v>36</v>
      </c>
      <c r="I1943">
        <f t="shared" si="92"/>
        <v>25</v>
      </c>
      <c r="J1943" s="2">
        <f t="shared" si="93"/>
        <v>0.69444444444444442</v>
      </c>
      <c r="K1943">
        <v>242.2</v>
      </c>
      <c r="L1943" s="1">
        <f t="shared" si="91"/>
        <v>6.7277777777777779</v>
      </c>
      <c r="M1943">
        <v>5.15521999632531</v>
      </c>
      <c r="N1943">
        <v>1.9656594230592901</v>
      </c>
      <c r="O1943">
        <v>0.33379122278365297</v>
      </c>
      <c r="P1943">
        <v>0.28277634961439502</v>
      </c>
      <c r="Q1943">
        <v>0.76444769999999995</v>
      </c>
      <c r="U1943">
        <v>2.3736264731282</v>
      </c>
      <c r="V1943">
        <v>2.7963094723338302</v>
      </c>
      <c r="X1943">
        <v>5.8355140686035103</v>
      </c>
    </row>
    <row r="1944" spans="1:24" x14ac:dyDescent="0.45">
      <c r="A1944">
        <v>1983</v>
      </c>
      <c r="B1944" t="s">
        <v>495</v>
      </c>
      <c r="C1944" t="s">
        <v>37</v>
      </c>
      <c r="D1944">
        <v>22</v>
      </c>
      <c r="E1944">
        <v>7</v>
      </c>
      <c r="F1944">
        <v>0</v>
      </c>
      <c r="G1944">
        <v>35</v>
      </c>
      <c r="H1944">
        <v>35</v>
      </c>
      <c r="I1944">
        <f t="shared" si="92"/>
        <v>29</v>
      </c>
      <c r="J1944" s="2">
        <f t="shared" si="93"/>
        <v>0.82857142857142863</v>
      </c>
      <c r="K1944">
        <v>240</v>
      </c>
      <c r="L1944" s="1">
        <f t="shared" si="91"/>
        <v>6.8571428571428568</v>
      </c>
      <c r="M1944">
        <v>5.1374996733665599</v>
      </c>
      <c r="N1944">
        <v>3.9749997472763199</v>
      </c>
      <c r="O1944">
        <v>0.712499954700472</v>
      </c>
      <c r="P1944">
        <v>0.261348005502063</v>
      </c>
      <c r="Q1944">
        <v>0.77935222999999998</v>
      </c>
      <c r="U1944">
        <v>3.2249997949600302</v>
      </c>
      <c r="V1944">
        <v>4.0676005959510801</v>
      </c>
      <c r="X1944">
        <v>2.8546607494354199</v>
      </c>
    </row>
    <row r="1945" spans="1:24" x14ac:dyDescent="0.45">
      <c r="A1945">
        <v>1983</v>
      </c>
      <c r="B1945" t="s">
        <v>513</v>
      </c>
      <c r="C1945" t="s">
        <v>73</v>
      </c>
      <c r="D1945">
        <v>14</v>
      </c>
      <c r="E1945">
        <v>10</v>
      </c>
      <c r="F1945">
        <v>0</v>
      </c>
      <c r="G1945">
        <v>28</v>
      </c>
      <c r="H1945">
        <v>28</v>
      </c>
      <c r="I1945">
        <f t="shared" si="92"/>
        <v>24</v>
      </c>
      <c r="J1945" s="2">
        <f t="shared" si="93"/>
        <v>0.8571428571428571</v>
      </c>
      <c r="K1945">
        <v>183.2</v>
      </c>
      <c r="L1945" s="1">
        <f t="shared" si="91"/>
        <v>6.5428571428571427</v>
      </c>
      <c r="M1945">
        <v>3.6261345021067899</v>
      </c>
      <c r="N1945">
        <v>2.1560799742256598</v>
      </c>
      <c r="O1945">
        <v>0.882032716728679</v>
      </c>
      <c r="P1945">
        <v>0.26418152350080998</v>
      </c>
      <c r="Q1945">
        <v>0.73964496999999996</v>
      </c>
      <c r="U1945">
        <v>3.5771326845107501</v>
      </c>
      <c r="V1945">
        <v>3.9910354120976401</v>
      </c>
      <c r="X1945">
        <v>1.64149689674377</v>
      </c>
    </row>
    <row r="1946" spans="1:24" x14ac:dyDescent="0.45">
      <c r="A1946">
        <v>1983</v>
      </c>
      <c r="B1946" t="s">
        <v>529</v>
      </c>
      <c r="C1946" t="s">
        <v>35</v>
      </c>
      <c r="D1946">
        <v>9</v>
      </c>
      <c r="E1946">
        <v>13</v>
      </c>
      <c r="F1946">
        <v>0</v>
      </c>
      <c r="G1946">
        <v>28</v>
      </c>
      <c r="H1946">
        <v>28</v>
      </c>
      <c r="I1946">
        <f t="shared" si="92"/>
        <v>22</v>
      </c>
      <c r="J1946" s="2">
        <f t="shared" si="93"/>
        <v>0.7857142857142857</v>
      </c>
      <c r="K1946">
        <v>176.1</v>
      </c>
      <c r="L1946" s="1">
        <f t="shared" si="91"/>
        <v>6.2892857142857137</v>
      </c>
      <c r="M1946">
        <v>3.9300564840532899</v>
      </c>
      <c r="N1946">
        <v>1.9905480893256899</v>
      </c>
      <c r="O1946">
        <v>1.3780717541485501</v>
      </c>
      <c r="P1946">
        <v>0.30721003134796199</v>
      </c>
      <c r="Q1946">
        <v>0.64726324999999996</v>
      </c>
      <c r="U1946">
        <v>5.6143664057904203</v>
      </c>
      <c r="V1946">
        <v>4.6378983023495204</v>
      </c>
      <c r="X1946">
        <v>0.84199333190917902</v>
      </c>
    </row>
    <row r="1947" spans="1:24" x14ac:dyDescent="0.45">
      <c r="A1947">
        <v>1983</v>
      </c>
      <c r="B1947" t="s">
        <v>515</v>
      </c>
      <c r="C1947" t="s">
        <v>47</v>
      </c>
      <c r="D1947">
        <v>9</v>
      </c>
      <c r="E1947">
        <v>12</v>
      </c>
      <c r="F1947">
        <v>0</v>
      </c>
      <c r="G1947">
        <v>30</v>
      </c>
      <c r="H1947">
        <v>30</v>
      </c>
      <c r="I1947">
        <f t="shared" si="92"/>
        <v>21</v>
      </c>
      <c r="J1947" s="2">
        <f t="shared" si="93"/>
        <v>0.7</v>
      </c>
      <c r="K1947">
        <v>178</v>
      </c>
      <c r="L1947" s="1">
        <f t="shared" si="91"/>
        <v>5.9333333333333336</v>
      </c>
      <c r="M1947">
        <v>2.7303373127058399</v>
      </c>
      <c r="N1947">
        <v>2.6292137085315499</v>
      </c>
      <c r="O1947">
        <v>1.1123596459171901</v>
      </c>
      <c r="P1947">
        <v>0.25682182985553698</v>
      </c>
      <c r="Q1947">
        <v>0.66440348999999999</v>
      </c>
      <c r="U1947">
        <v>4.3988767815816399</v>
      </c>
      <c r="V1947">
        <v>4.6820671367187803</v>
      </c>
      <c r="X1947">
        <v>-3.3659484237432397E-2</v>
      </c>
    </row>
    <row r="1948" spans="1:24" x14ac:dyDescent="0.45">
      <c r="A1948">
        <v>1983</v>
      </c>
      <c r="B1948" t="s">
        <v>582</v>
      </c>
      <c r="C1948" t="s">
        <v>371</v>
      </c>
      <c r="D1948">
        <v>11</v>
      </c>
      <c r="E1948">
        <v>12</v>
      </c>
      <c r="F1948">
        <v>0</v>
      </c>
      <c r="G1948">
        <v>31</v>
      </c>
      <c r="H1948">
        <v>31</v>
      </c>
      <c r="I1948">
        <f t="shared" si="92"/>
        <v>23</v>
      </c>
      <c r="J1948" s="2">
        <f t="shared" si="93"/>
        <v>0.74193548387096775</v>
      </c>
      <c r="K1948">
        <v>219.1</v>
      </c>
      <c r="L1948" s="1">
        <f t="shared" si="91"/>
        <v>7.0677419354838706</v>
      </c>
      <c r="M1948">
        <v>3.3237085149894599</v>
      </c>
      <c r="N1948">
        <v>2.5030397458562601</v>
      </c>
      <c r="O1948">
        <v>0.86170220758986105</v>
      </c>
      <c r="P1948">
        <v>0.27188328912466803</v>
      </c>
      <c r="Q1948">
        <v>0.70336390999999998</v>
      </c>
      <c r="U1948">
        <v>4.0623104072093401</v>
      </c>
      <c r="V1948">
        <v>4.1502375869240202</v>
      </c>
      <c r="X1948">
        <v>2.58313584327697</v>
      </c>
    </row>
    <row r="1949" spans="1:24" x14ac:dyDescent="0.45">
      <c r="A1949">
        <v>1983</v>
      </c>
      <c r="B1949" t="s">
        <v>583</v>
      </c>
      <c r="C1949" t="s">
        <v>44</v>
      </c>
      <c r="D1949">
        <v>9</v>
      </c>
      <c r="E1949">
        <v>13</v>
      </c>
      <c r="F1949">
        <v>0</v>
      </c>
      <c r="G1949">
        <v>30</v>
      </c>
      <c r="H1949">
        <v>30</v>
      </c>
      <c r="I1949">
        <f t="shared" si="92"/>
        <v>22</v>
      </c>
      <c r="J1949" s="2">
        <f t="shared" si="93"/>
        <v>0.73333333333333328</v>
      </c>
      <c r="K1949">
        <v>171.1</v>
      </c>
      <c r="L1949" s="1">
        <f t="shared" si="91"/>
        <v>5.7033333333333331</v>
      </c>
      <c r="M1949">
        <v>6.1984437637757699</v>
      </c>
      <c r="N1949">
        <v>3.3093386196429901</v>
      </c>
      <c r="O1949">
        <v>0.73540858214288796</v>
      </c>
      <c r="P1949">
        <v>0.32</v>
      </c>
      <c r="Q1949">
        <v>0.66275167999999995</v>
      </c>
      <c r="U1949">
        <v>4.72762659948999</v>
      </c>
      <c r="V1949">
        <v>3.6305870867105399</v>
      </c>
      <c r="X1949">
        <v>2.9560344219207701</v>
      </c>
    </row>
    <row r="1950" spans="1:24" x14ac:dyDescent="0.45">
      <c r="A1950">
        <v>1983</v>
      </c>
      <c r="B1950" t="s">
        <v>530</v>
      </c>
      <c r="C1950" t="s">
        <v>62</v>
      </c>
      <c r="D1950">
        <v>21</v>
      </c>
      <c r="E1950">
        <v>9</v>
      </c>
      <c r="F1950">
        <v>0</v>
      </c>
      <c r="G1950">
        <v>31</v>
      </c>
      <c r="H1950">
        <v>31</v>
      </c>
      <c r="I1950">
        <f t="shared" si="92"/>
        <v>30</v>
      </c>
      <c r="J1950" s="2">
        <f t="shared" si="93"/>
        <v>0.967741935483871</v>
      </c>
      <c r="K1950">
        <v>250.1</v>
      </c>
      <c r="L1950" s="1">
        <f t="shared" si="91"/>
        <v>8.0677419354838715</v>
      </c>
      <c r="M1950">
        <v>5.6085217427982599</v>
      </c>
      <c r="N1950">
        <v>2.1571237472300999</v>
      </c>
      <c r="O1950">
        <v>0.93475362379971105</v>
      </c>
      <c r="P1950">
        <v>0.264102564102564</v>
      </c>
      <c r="Q1950">
        <v>0.75698757999999999</v>
      </c>
      <c r="U1950">
        <v>3.4154459331143299</v>
      </c>
      <c r="V1950">
        <v>3.60197148386569</v>
      </c>
      <c r="X1950">
        <v>3.9292197227478001</v>
      </c>
    </row>
    <row r="1951" spans="1:24" x14ac:dyDescent="0.45">
      <c r="A1951">
        <v>1983</v>
      </c>
      <c r="B1951" t="s">
        <v>434</v>
      </c>
      <c r="C1951" t="s">
        <v>233</v>
      </c>
      <c r="D1951">
        <v>17</v>
      </c>
      <c r="E1951">
        <v>12</v>
      </c>
      <c r="F1951">
        <v>0</v>
      </c>
      <c r="G1951">
        <v>34</v>
      </c>
      <c r="H1951">
        <v>34</v>
      </c>
      <c r="I1951">
        <f t="shared" si="92"/>
        <v>29</v>
      </c>
      <c r="J1951" s="2">
        <f t="shared" si="93"/>
        <v>0.8529411764705882</v>
      </c>
      <c r="K1951">
        <v>242.1</v>
      </c>
      <c r="L1951" s="1">
        <f t="shared" si="91"/>
        <v>7.1205882352941172</v>
      </c>
      <c r="M1951">
        <v>4.4566707840206297</v>
      </c>
      <c r="N1951">
        <v>2.1911964688101402</v>
      </c>
      <c r="O1951">
        <v>0.70563954080326696</v>
      </c>
      <c r="P1951">
        <v>0.26776649746192799</v>
      </c>
      <c r="Q1951">
        <v>0.69444444000000005</v>
      </c>
      <c r="U1951">
        <v>3.7510312432173598</v>
      </c>
      <c r="V1951">
        <v>3.56390389575688</v>
      </c>
      <c r="X1951">
        <v>3.43693542480468</v>
      </c>
    </row>
    <row r="1952" spans="1:24" x14ac:dyDescent="0.45">
      <c r="A1952">
        <v>1983</v>
      </c>
      <c r="B1952" t="s">
        <v>584</v>
      </c>
      <c r="C1952" t="s">
        <v>75</v>
      </c>
      <c r="D1952">
        <v>10</v>
      </c>
      <c r="E1952">
        <v>18</v>
      </c>
      <c r="F1952">
        <v>0</v>
      </c>
      <c r="G1952">
        <v>31</v>
      </c>
      <c r="H1952">
        <v>31</v>
      </c>
      <c r="I1952">
        <f t="shared" si="92"/>
        <v>28</v>
      </c>
      <c r="J1952" s="2">
        <f t="shared" si="93"/>
        <v>0.90322580645161288</v>
      </c>
      <c r="K1952">
        <v>192.2</v>
      </c>
      <c r="L1952" s="1">
        <f t="shared" si="91"/>
        <v>6.1999999999999993</v>
      </c>
      <c r="M1952">
        <v>2.42906587219586</v>
      </c>
      <c r="N1952">
        <v>3.4567475873556401</v>
      </c>
      <c r="O1952">
        <v>1.0743945203943199</v>
      </c>
      <c r="P1952">
        <v>0.27482014388489201</v>
      </c>
      <c r="Q1952">
        <v>0.67096285</v>
      </c>
      <c r="U1952">
        <v>5.0916957705644004</v>
      </c>
      <c r="V1952">
        <v>5.04402813588983</v>
      </c>
      <c r="X1952">
        <v>-6.19739927351474E-2</v>
      </c>
    </row>
    <row r="1953" spans="1:24" x14ac:dyDescent="0.45">
      <c r="A1953">
        <v>1983</v>
      </c>
      <c r="B1953" t="s">
        <v>563</v>
      </c>
      <c r="C1953" t="s">
        <v>54</v>
      </c>
      <c r="D1953">
        <v>13</v>
      </c>
      <c r="E1953">
        <v>3</v>
      </c>
      <c r="F1953">
        <v>0</v>
      </c>
      <c r="G1953">
        <v>25</v>
      </c>
      <c r="H1953">
        <v>25</v>
      </c>
      <c r="I1953">
        <f t="shared" si="92"/>
        <v>16</v>
      </c>
      <c r="J1953" s="2">
        <f t="shared" si="93"/>
        <v>0.64</v>
      </c>
      <c r="K1953">
        <v>179</v>
      </c>
      <c r="L1953" s="1">
        <f t="shared" si="91"/>
        <v>7.16</v>
      </c>
      <c r="M1953">
        <v>3.7709497206703899</v>
      </c>
      <c r="N1953">
        <v>2.1117318435754102</v>
      </c>
      <c r="O1953">
        <v>0.60335195530726204</v>
      </c>
      <c r="P1953">
        <v>0.26377295492487401</v>
      </c>
      <c r="Q1953">
        <v>0.74923547000000001</v>
      </c>
      <c r="U1953">
        <v>3.268156424581</v>
      </c>
      <c r="V1953">
        <v>3.5092906235316601</v>
      </c>
      <c r="X1953">
        <v>2.8912615776061998</v>
      </c>
    </row>
    <row r="1954" spans="1:24" x14ac:dyDescent="0.45">
      <c r="A1954">
        <v>1983</v>
      </c>
      <c r="B1954" t="s">
        <v>550</v>
      </c>
      <c r="C1954" t="s">
        <v>65</v>
      </c>
      <c r="D1954">
        <v>10</v>
      </c>
      <c r="E1954">
        <v>9</v>
      </c>
      <c r="F1954">
        <v>0</v>
      </c>
      <c r="G1954">
        <v>23</v>
      </c>
      <c r="H1954">
        <v>23</v>
      </c>
      <c r="I1954">
        <f t="shared" si="92"/>
        <v>19</v>
      </c>
      <c r="J1954" s="2">
        <f t="shared" si="93"/>
        <v>0.82608695652173914</v>
      </c>
      <c r="K1954">
        <v>172.1</v>
      </c>
      <c r="L1954" s="1">
        <f t="shared" si="91"/>
        <v>7.482608695652174</v>
      </c>
      <c r="M1954">
        <v>6.6324953601621797</v>
      </c>
      <c r="N1954">
        <v>1.6711799332692101</v>
      </c>
      <c r="O1954">
        <v>0.470019356231965</v>
      </c>
      <c r="P1954">
        <v>0.26335877862595403</v>
      </c>
      <c r="Q1954">
        <v>0.73789846999999997</v>
      </c>
      <c r="U1954">
        <v>2.2456480353304999</v>
      </c>
      <c r="V1954">
        <v>2.5694140201454401</v>
      </c>
      <c r="X1954">
        <v>4.5935859680175701</v>
      </c>
    </row>
    <row r="1955" spans="1:24" x14ac:dyDescent="0.45">
      <c r="A1955">
        <v>1983</v>
      </c>
      <c r="B1955" t="s">
        <v>531</v>
      </c>
      <c r="C1955" t="s">
        <v>27</v>
      </c>
      <c r="D1955">
        <v>16</v>
      </c>
      <c r="E1955">
        <v>11</v>
      </c>
      <c r="F1955">
        <v>0</v>
      </c>
      <c r="G1955">
        <v>32</v>
      </c>
      <c r="H1955">
        <v>32</v>
      </c>
      <c r="I1955">
        <f t="shared" si="92"/>
        <v>27</v>
      </c>
      <c r="J1955" s="2">
        <f t="shared" si="93"/>
        <v>0.84375</v>
      </c>
      <c r="K1955">
        <v>212.1</v>
      </c>
      <c r="L1955" s="1">
        <f t="shared" si="91"/>
        <v>6.6281249999999998</v>
      </c>
      <c r="M1955">
        <v>3.0941915968816498</v>
      </c>
      <c r="N1955">
        <v>2.1193093129326401</v>
      </c>
      <c r="O1955">
        <v>0.63579279387979204</v>
      </c>
      <c r="P1955">
        <v>0.27629733520336602</v>
      </c>
      <c r="Q1955">
        <v>0.75</v>
      </c>
      <c r="U1955">
        <v>2.9670330381057002</v>
      </c>
      <c r="V1955">
        <v>3.7912074546090899</v>
      </c>
      <c r="X1955">
        <v>2.7917790114879599</v>
      </c>
    </row>
    <row r="1956" spans="1:24" x14ac:dyDescent="0.45">
      <c r="A1956">
        <v>1983</v>
      </c>
      <c r="B1956" t="s">
        <v>419</v>
      </c>
      <c r="C1956" t="s">
        <v>31</v>
      </c>
      <c r="D1956">
        <v>14</v>
      </c>
      <c r="E1956">
        <v>13</v>
      </c>
      <c r="F1956">
        <v>0</v>
      </c>
      <c r="G1956">
        <v>33</v>
      </c>
      <c r="H1956">
        <v>33</v>
      </c>
      <c r="I1956">
        <f t="shared" si="92"/>
        <v>27</v>
      </c>
      <c r="J1956" s="2">
        <f t="shared" si="93"/>
        <v>0.81818181818181823</v>
      </c>
      <c r="K1956">
        <v>248</v>
      </c>
      <c r="L1956" s="1">
        <f t="shared" si="91"/>
        <v>7.5151515151515156</v>
      </c>
      <c r="M1956">
        <v>5.4072570664331199</v>
      </c>
      <c r="N1956">
        <v>3.3749993770354401</v>
      </c>
      <c r="O1956">
        <v>0.798386949406233</v>
      </c>
      <c r="P1956">
        <v>0.261044176706827</v>
      </c>
      <c r="Q1956">
        <v>0.76895818999999999</v>
      </c>
      <c r="U1956">
        <v>3.22983811350703</v>
      </c>
      <c r="V1956">
        <v>3.8680036997820202</v>
      </c>
      <c r="X1956">
        <v>3.1613800525665199</v>
      </c>
    </row>
    <row r="1957" spans="1:24" x14ac:dyDescent="0.45">
      <c r="A1957">
        <v>1983</v>
      </c>
      <c r="B1957" t="s">
        <v>551</v>
      </c>
      <c r="C1957" t="s">
        <v>37</v>
      </c>
      <c r="D1957">
        <v>24</v>
      </c>
      <c r="E1957">
        <v>10</v>
      </c>
      <c r="F1957">
        <v>0</v>
      </c>
      <c r="G1957">
        <v>36</v>
      </c>
      <c r="H1957">
        <v>36</v>
      </c>
      <c r="I1957">
        <f t="shared" si="92"/>
        <v>34</v>
      </c>
      <c r="J1957" s="2">
        <f t="shared" si="93"/>
        <v>0.94444444444444442</v>
      </c>
      <c r="K1957">
        <v>260.2</v>
      </c>
      <c r="L1957" s="1">
        <f t="shared" si="91"/>
        <v>7.2277777777777779</v>
      </c>
      <c r="M1957">
        <v>5.1099746239693697</v>
      </c>
      <c r="N1957">
        <v>1.0703325225881699</v>
      </c>
      <c r="O1957">
        <v>0.93222510031873695</v>
      </c>
      <c r="P1957">
        <v>0.25272067714631102</v>
      </c>
      <c r="Q1957">
        <v>0.66463943999999997</v>
      </c>
      <c r="U1957">
        <v>3.65984669014022</v>
      </c>
      <c r="V1957">
        <v>3.33438458947218</v>
      </c>
      <c r="X1957">
        <v>5.3670115470886204</v>
      </c>
    </row>
    <row r="1958" spans="1:24" x14ac:dyDescent="0.45">
      <c r="A1958">
        <v>1983</v>
      </c>
      <c r="B1958" t="s">
        <v>552</v>
      </c>
      <c r="C1958" t="s">
        <v>67</v>
      </c>
      <c r="D1958">
        <v>8</v>
      </c>
      <c r="E1958">
        <v>8</v>
      </c>
      <c r="F1958">
        <v>0</v>
      </c>
      <c r="G1958">
        <v>26</v>
      </c>
      <c r="H1958">
        <v>26</v>
      </c>
      <c r="I1958">
        <f t="shared" si="92"/>
        <v>16</v>
      </c>
      <c r="J1958" s="2">
        <f t="shared" si="93"/>
        <v>0.61538461538461542</v>
      </c>
      <c r="K1958">
        <v>169.1</v>
      </c>
      <c r="L1958" s="1">
        <f t="shared" si="91"/>
        <v>6.5038461538461538</v>
      </c>
      <c r="M1958">
        <v>5.3681103974623303</v>
      </c>
      <c r="N1958">
        <v>2.8169292184703298</v>
      </c>
      <c r="O1958">
        <v>0.69094490264366604</v>
      </c>
      <c r="P1958">
        <v>0.27153558052434401</v>
      </c>
      <c r="Q1958">
        <v>0.71576762999999999</v>
      </c>
      <c r="U1958">
        <v>3.3484252974269899</v>
      </c>
      <c r="V1958">
        <v>3.49919518993691</v>
      </c>
      <c r="X1958">
        <v>2.54381871223449</v>
      </c>
    </row>
    <row r="1959" spans="1:24" x14ac:dyDescent="0.45">
      <c r="A1959">
        <v>1983</v>
      </c>
      <c r="B1959" t="s">
        <v>436</v>
      </c>
      <c r="C1959" t="s">
        <v>35</v>
      </c>
      <c r="D1959">
        <v>12</v>
      </c>
      <c r="E1959">
        <v>12</v>
      </c>
      <c r="F1959">
        <v>0</v>
      </c>
      <c r="G1959">
        <v>32</v>
      </c>
      <c r="H1959">
        <v>32</v>
      </c>
      <c r="I1959">
        <f t="shared" si="92"/>
        <v>24</v>
      </c>
      <c r="J1959" s="2">
        <f t="shared" si="93"/>
        <v>0.75</v>
      </c>
      <c r="K1959">
        <v>207.1</v>
      </c>
      <c r="L1959" s="1">
        <f t="shared" si="91"/>
        <v>6.4718749999999998</v>
      </c>
      <c r="M1959">
        <v>4.90514517586222</v>
      </c>
      <c r="N1959">
        <v>2.6913185920659899</v>
      </c>
      <c r="O1959">
        <v>0.95498401653954701</v>
      </c>
      <c r="P1959">
        <v>0.31449275362318801</v>
      </c>
      <c r="Q1959">
        <v>0.73938506999999998</v>
      </c>
      <c r="U1959">
        <v>4.1672029812634799</v>
      </c>
      <c r="V1959">
        <v>3.9850043370621502</v>
      </c>
      <c r="X1959">
        <v>2.49605965614318</v>
      </c>
    </row>
    <row r="1960" spans="1:24" x14ac:dyDescent="0.45">
      <c r="A1960">
        <v>1983</v>
      </c>
      <c r="B1960" t="s">
        <v>499</v>
      </c>
      <c r="C1960" t="s">
        <v>371</v>
      </c>
      <c r="D1960">
        <v>11</v>
      </c>
      <c r="E1960">
        <v>13</v>
      </c>
      <c r="F1960">
        <v>0</v>
      </c>
      <c r="G1960">
        <v>34</v>
      </c>
      <c r="H1960">
        <v>34</v>
      </c>
      <c r="I1960">
        <f t="shared" si="92"/>
        <v>24</v>
      </c>
      <c r="J1960" s="2">
        <f t="shared" si="93"/>
        <v>0.70588235294117652</v>
      </c>
      <c r="K1960">
        <v>234.2</v>
      </c>
      <c r="L1960" s="1">
        <f t="shared" si="91"/>
        <v>6.8882352941176466</v>
      </c>
      <c r="M1960">
        <v>2.4928976732406198</v>
      </c>
      <c r="N1960">
        <v>1.8792613229044699</v>
      </c>
      <c r="O1960">
        <v>0.76704543792019197</v>
      </c>
      <c r="P1960">
        <v>0.30549199084668099</v>
      </c>
      <c r="Q1960">
        <v>0.68387096999999997</v>
      </c>
      <c r="U1960">
        <v>4.3338067242490803</v>
      </c>
      <c r="V1960">
        <v>3.9610665623498802</v>
      </c>
      <c r="X1960">
        <v>3.26342678070068</v>
      </c>
    </row>
    <row r="1961" spans="1:24" x14ac:dyDescent="0.45">
      <c r="A1961">
        <v>1983</v>
      </c>
      <c r="B1961" t="s">
        <v>502</v>
      </c>
      <c r="C1961" t="s">
        <v>49</v>
      </c>
      <c r="D1961">
        <v>5</v>
      </c>
      <c r="E1961">
        <v>12</v>
      </c>
      <c r="F1961">
        <v>0</v>
      </c>
      <c r="G1961">
        <v>29</v>
      </c>
      <c r="H1961">
        <v>29</v>
      </c>
      <c r="I1961">
        <f t="shared" si="92"/>
        <v>17</v>
      </c>
      <c r="J1961" s="2">
        <f t="shared" si="93"/>
        <v>0.58620689655172409</v>
      </c>
      <c r="K1961">
        <v>179</v>
      </c>
      <c r="L1961" s="1">
        <f t="shared" si="91"/>
        <v>6.1724137931034484</v>
      </c>
      <c r="M1961">
        <v>5.32960848422697</v>
      </c>
      <c r="N1961">
        <v>3.2681561459882298</v>
      </c>
      <c r="O1961">
        <v>0.60335190387475102</v>
      </c>
      <c r="P1961">
        <v>0.293015332197615</v>
      </c>
      <c r="Q1961">
        <v>0.69009313999999999</v>
      </c>
      <c r="U1961">
        <v>3.5195527726027098</v>
      </c>
      <c r="V1961">
        <v>3.5986760264817201</v>
      </c>
      <c r="X1961">
        <v>1.91203761100769</v>
      </c>
    </row>
    <row r="1962" spans="1:24" x14ac:dyDescent="0.45">
      <c r="A1962">
        <v>1983</v>
      </c>
      <c r="B1962" t="s">
        <v>533</v>
      </c>
      <c r="C1962" t="s">
        <v>65</v>
      </c>
      <c r="D1962">
        <v>11</v>
      </c>
      <c r="E1962">
        <v>11</v>
      </c>
      <c r="F1962">
        <v>0</v>
      </c>
      <c r="G1962">
        <v>31</v>
      </c>
      <c r="H1962">
        <v>31</v>
      </c>
      <c r="I1962">
        <f t="shared" si="92"/>
        <v>22</v>
      </c>
      <c r="J1962" s="2">
        <f t="shared" si="93"/>
        <v>0.70967741935483875</v>
      </c>
      <c r="K1962">
        <v>184.1</v>
      </c>
      <c r="L1962" s="1">
        <f t="shared" si="91"/>
        <v>5.9387096774193546</v>
      </c>
      <c r="M1962">
        <v>6.6401453983405201</v>
      </c>
      <c r="N1962">
        <v>3.71066948730794</v>
      </c>
      <c r="O1962">
        <v>0.83001817479256601</v>
      </c>
      <c r="P1962">
        <v>0.29452054794520499</v>
      </c>
      <c r="Q1962">
        <v>0.70843571000000005</v>
      </c>
      <c r="U1962">
        <v>3.9547924798939902</v>
      </c>
      <c r="V1962">
        <v>3.7641423820865798</v>
      </c>
      <c r="X1962">
        <v>2.04644298553466</v>
      </c>
    </row>
    <row r="1963" spans="1:24" x14ac:dyDescent="0.45">
      <c r="A1963">
        <v>1983</v>
      </c>
      <c r="B1963" t="s">
        <v>503</v>
      </c>
      <c r="C1963" t="s">
        <v>47</v>
      </c>
      <c r="D1963">
        <v>10</v>
      </c>
      <c r="E1963">
        <v>8</v>
      </c>
      <c r="F1963">
        <v>0</v>
      </c>
      <c r="G1963">
        <v>29</v>
      </c>
      <c r="H1963">
        <v>29</v>
      </c>
      <c r="I1963">
        <f t="shared" si="92"/>
        <v>18</v>
      </c>
      <c r="J1963" s="2">
        <f t="shared" si="93"/>
        <v>0.62068965517241381</v>
      </c>
      <c r="K1963">
        <v>173</v>
      </c>
      <c r="L1963" s="1">
        <f t="shared" si="91"/>
        <v>5.9655172413793105</v>
      </c>
      <c r="M1963">
        <v>4.6300582118443998</v>
      </c>
      <c r="N1963">
        <v>4.0578038261108196</v>
      </c>
      <c r="O1963">
        <v>0.57225438573357701</v>
      </c>
      <c r="P1963">
        <v>0.27943760984182697</v>
      </c>
      <c r="Q1963">
        <v>0.71005916999999996</v>
      </c>
      <c r="U1963">
        <v>3.9537575741592601</v>
      </c>
      <c r="V1963">
        <v>3.97475396616308</v>
      </c>
      <c r="X1963">
        <v>1.3604233264923</v>
      </c>
    </row>
    <row r="1964" spans="1:24" x14ac:dyDescent="0.45">
      <c r="A1964">
        <v>1983</v>
      </c>
      <c r="B1964" t="s">
        <v>566</v>
      </c>
      <c r="C1964" t="s">
        <v>233</v>
      </c>
      <c r="D1964">
        <v>16</v>
      </c>
      <c r="E1964">
        <v>11</v>
      </c>
      <c r="F1964">
        <v>0</v>
      </c>
      <c r="G1964">
        <v>33</v>
      </c>
      <c r="H1964">
        <v>33</v>
      </c>
      <c r="I1964">
        <f t="shared" si="92"/>
        <v>27</v>
      </c>
      <c r="J1964" s="2">
        <f t="shared" si="93"/>
        <v>0.81818181818181823</v>
      </c>
      <c r="K1964">
        <v>222</v>
      </c>
      <c r="L1964" s="1">
        <f t="shared" si="91"/>
        <v>6.7272727272727275</v>
      </c>
      <c r="M1964">
        <v>5.5540536723056997</v>
      </c>
      <c r="N1964">
        <v>3.4054051713407198</v>
      </c>
      <c r="O1964">
        <v>0.60810806631084302</v>
      </c>
      <c r="P1964">
        <v>0.26470588235294101</v>
      </c>
      <c r="Q1964">
        <v>0.74517374999999997</v>
      </c>
      <c r="U1964">
        <v>3.1216214070623298</v>
      </c>
      <c r="V1964">
        <v>3.5478934176991199</v>
      </c>
      <c r="X1964">
        <v>3.19166088104248</v>
      </c>
    </row>
    <row r="1965" spans="1:24" x14ac:dyDescent="0.45">
      <c r="A1965">
        <v>1983</v>
      </c>
      <c r="B1965" t="s">
        <v>567</v>
      </c>
      <c r="C1965" t="s">
        <v>44</v>
      </c>
      <c r="D1965">
        <v>13</v>
      </c>
      <c r="E1965">
        <v>12</v>
      </c>
      <c r="F1965">
        <v>0</v>
      </c>
      <c r="G1965">
        <v>35</v>
      </c>
      <c r="H1965">
        <v>35</v>
      </c>
      <c r="I1965">
        <f t="shared" si="92"/>
        <v>25</v>
      </c>
      <c r="J1965" s="2">
        <f t="shared" si="93"/>
        <v>0.7142857142857143</v>
      </c>
      <c r="K1965">
        <v>217.1</v>
      </c>
      <c r="L1965" s="1">
        <f t="shared" si="91"/>
        <v>6.2028571428571428</v>
      </c>
      <c r="M1965">
        <v>4.8036810940158796</v>
      </c>
      <c r="N1965">
        <v>2.6917178544054501</v>
      </c>
      <c r="O1965">
        <v>0.95245401002038999</v>
      </c>
      <c r="P1965">
        <v>0.27259887005649702</v>
      </c>
      <c r="Q1965">
        <v>0.68288853999999999</v>
      </c>
      <c r="U1965">
        <v>4.3067485670487198</v>
      </c>
      <c r="V1965">
        <v>4.0434442678309601</v>
      </c>
      <c r="X1965">
        <v>2.71355772018432</v>
      </c>
    </row>
    <row r="1966" spans="1:24" x14ac:dyDescent="0.45">
      <c r="A1966">
        <v>1983</v>
      </c>
      <c r="B1966" t="s">
        <v>568</v>
      </c>
      <c r="C1966" t="s">
        <v>73</v>
      </c>
      <c r="D1966">
        <v>7</v>
      </c>
      <c r="E1966">
        <v>12</v>
      </c>
      <c r="F1966">
        <v>0</v>
      </c>
      <c r="G1966">
        <v>30</v>
      </c>
      <c r="H1966">
        <v>30</v>
      </c>
      <c r="I1966">
        <f t="shared" si="92"/>
        <v>19</v>
      </c>
      <c r="J1966" s="2">
        <f t="shared" si="93"/>
        <v>0.6333333333333333</v>
      </c>
      <c r="K1966">
        <v>175.2</v>
      </c>
      <c r="L1966" s="1">
        <f t="shared" si="91"/>
        <v>5.84</v>
      </c>
      <c r="M1966">
        <v>6.9165083386384403</v>
      </c>
      <c r="N1966">
        <v>4.3548385835871599</v>
      </c>
      <c r="O1966">
        <v>1.12713469222256</v>
      </c>
      <c r="P1966">
        <v>0.2890625</v>
      </c>
      <c r="Q1966">
        <v>0.70552146999999998</v>
      </c>
      <c r="U1966">
        <v>4.6110055590922903</v>
      </c>
      <c r="V1966">
        <v>4.3661063253520496</v>
      </c>
      <c r="X1966">
        <v>0.81609463691711404</v>
      </c>
    </row>
    <row r="1967" spans="1:24" x14ac:dyDescent="0.45">
      <c r="A1967">
        <v>1983</v>
      </c>
      <c r="B1967" t="s">
        <v>553</v>
      </c>
      <c r="C1967" t="s">
        <v>58</v>
      </c>
      <c r="D1967">
        <v>9</v>
      </c>
      <c r="E1967">
        <v>10</v>
      </c>
      <c r="F1967">
        <v>0</v>
      </c>
      <c r="G1967">
        <v>27</v>
      </c>
      <c r="H1967">
        <v>27</v>
      </c>
      <c r="I1967">
        <f t="shared" si="92"/>
        <v>19</v>
      </c>
      <c r="J1967" s="2">
        <f t="shared" si="93"/>
        <v>0.70370370370370372</v>
      </c>
      <c r="K1967">
        <v>164</v>
      </c>
      <c r="L1967" s="1">
        <f t="shared" si="91"/>
        <v>6.0740740740740744</v>
      </c>
      <c r="M1967">
        <v>2.08536585365853</v>
      </c>
      <c r="N1967">
        <v>2.1951219512195101</v>
      </c>
      <c r="O1967">
        <v>0.87804878048780399</v>
      </c>
      <c r="P1967">
        <v>0.29853181076672097</v>
      </c>
      <c r="Q1967">
        <v>0.68306011</v>
      </c>
      <c r="U1967">
        <v>4.4451219512195097</v>
      </c>
      <c r="V1967">
        <v>4.3465640940317298</v>
      </c>
      <c r="X1967">
        <v>0.61281651258468595</v>
      </c>
    </row>
    <row r="1968" spans="1:24" x14ac:dyDescent="0.45">
      <c r="A1968">
        <v>1983</v>
      </c>
      <c r="B1968" t="s">
        <v>536</v>
      </c>
      <c r="C1968" t="s">
        <v>95</v>
      </c>
      <c r="D1968">
        <v>18</v>
      </c>
      <c r="E1968">
        <v>7</v>
      </c>
      <c r="F1968">
        <v>0</v>
      </c>
      <c r="G1968">
        <v>36</v>
      </c>
      <c r="H1968">
        <v>36</v>
      </c>
      <c r="I1968">
        <f t="shared" si="92"/>
        <v>25</v>
      </c>
      <c r="J1968" s="2">
        <f t="shared" si="93"/>
        <v>0.69444444444444442</v>
      </c>
      <c r="K1968">
        <v>260</v>
      </c>
      <c r="L1968" s="1">
        <f t="shared" si="91"/>
        <v>7.2222222222222223</v>
      </c>
      <c r="M1968">
        <v>2.9769230769230699</v>
      </c>
      <c r="N1968">
        <v>1.5576923076922999</v>
      </c>
      <c r="O1968">
        <v>0.83076923076923004</v>
      </c>
      <c r="P1968">
        <v>0.269650655021834</v>
      </c>
      <c r="Q1968">
        <v>0.76217360999999995</v>
      </c>
      <c r="U1968">
        <v>3.18461538461538</v>
      </c>
      <c r="V1968">
        <v>3.8243314486283499</v>
      </c>
      <c r="X1968">
        <v>3.70255279541015</v>
      </c>
    </row>
    <row r="1969" spans="1:24" x14ac:dyDescent="0.45">
      <c r="A1969">
        <v>1983</v>
      </c>
      <c r="B1969" t="s">
        <v>570</v>
      </c>
      <c r="C1969" t="s">
        <v>128</v>
      </c>
      <c r="D1969">
        <v>15</v>
      </c>
      <c r="E1969">
        <v>9</v>
      </c>
      <c r="F1969">
        <v>0</v>
      </c>
      <c r="G1969">
        <v>35</v>
      </c>
      <c r="H1969">
        <v>35</v>
      </c>
      <c r="I1969">
        <f t="shared" si="92"/>
        <v>24</v>
      </c>
      <c r="J1969" s="2">
        <f t="shared" si="93"/>
        <v>0.68571428571428572</v>
      </c>
      <c r="K1969">
        <v>222.2</v>
      </c>
      <c r="L1969" s="1">
        <f t="shared" si="91"/>
        <v>6.3485714285714279</v>
      </c>
      <c r="M1969">
        <v>4.16317384288919</v>
      </c>
      <c r="N1969">
        <v>3.5164672265180501</v>
      </c>
      <c r="O1969">
        <v>0.52544912580154901</v>
      </c>
      <c r="P1969">
        <v>0.26128590971272198</v>
      </c>
      <c r="Q1969">
        <v>0.75237399999999999</v>
      </c>
      <c r="U1969">
        <v>3.1122755912860902</v>
      </c>
      <c r="V1969">
        <v>3.7745618038159701</v>
      </c>
      <c r="X1969">
        <v>3.1023399829864502</v>
      </c>
    </row>
    <row r="1970" spans="1:24" x14ac:dyDescent="0.45">
      <c r="A1970">
        <v>1983</v>
      </c>
      <c r="B1970" t="s">
        <v>571</v>
      </c>
      <c r="C1970" t="s">
        <v>99</v>
      </c>
      <c r="D1970">
        <v>15</v>
      </c>
      <c r="E1970">
        <v>8</v>
      </c>
      <c r="F1970">
        <v>0</v>
      </c>
      <c r="G1970">
        <v>35</v>
      </c>
      <c r="H1970">
        <v>35</v>
      </c>
      <c r="I1970">
        <f t="shared" si="92"/>
        <v>23</v>
      </c>
      <c r="J1970" s="2">
        <f t="shared" si="93"/>
        <v>0.65714285714285714</v>
      </c>
      <c r="K1970">
        <v>238</v>
      </c>
      <c r="L1970" s="1">
        <f t="shared" si="91"/>
        <v>6.8</v>
      </c>
      <c r="M1970">
        <v>7.5252110489546897</v>
      </c>
      <c r="N1970">
        <v>3.2899163882364699</v>
      </c>
      <c r="O1970">
        <v>0.71848748708612598</v>
      </c>
      <c r="P1970">
        <v>0.26801152737752099</v>
      </c>
      <c r="Q1970">
        <v>0.73025335000000002</v>
      </c>
      <c r="U1970">
        <v>3.2521012573372001</v>
      </c>
      <c r="V1970">
        <v>3.25510074351015</v>
      </c>
      <c r="X1970">
        <v>4.2878684997558496</v>
      </c>
    </row>
    <row r="1971" spans="1:24" x14ac:dyDescent="0.45">
      <c r="A1971">
        <v>1983</v>
      </c>
      <c r="B1971" t="s">
        <v>441</v>
      </c>
      <c r="C1971" t="s">
        <v>79</v>
      </c>
      <c r="D1971">
        <v>20</v>
      </c>
      <c r="E1971">
        <v>13</v>
      </c>
      <c r="F1971">
        <v>0</v>
      </c>
      <c r="G1971">
        <v>37</v>
      </c>
      <c r="H1971">
        <v>37</v>
      </c>
      <c r="I1971">
        <f t="shared" si="92"/>
        <v>33</v>
      </c>
      <c r="J1971" s="2">
        <f t="shared" si="93"/>
        <v>0.89189189189189189</v>
      </c>
      <c r="K1971">
        <v>293.2</v>
      </c>
      <c r="L1971" s="1">
        <f t="shared" si="91"/>
        <v>7.9243243243243242</v>
      </c>
      <c r="M1971">
        <v>7.1101024029320099</v>
      </c>
      <c r="N1971">
        <v>2.5437004286351601</v>
      </c>
      <c r="O1971">
        <v>0.919409793482588</v>
      </c>
      <c r="P1971">
        <v>0.26518691588784998</v>
      </c>
      <c r="Q1971">
        <v>0.75083056000000004</v>
      </c>
      <c r="U1971">
        <v>3.3405222496534002</v>
      </c>
      <c r="V1971">
        <v>3.3816614275486798</v>
      </c>
      <c r="X1971">
        <v>6.18812704086303</v>
      </c>
    </row>
    <row r="1972" spans="1:24" x14ac:dyDescent="0.45">
      <c r="A1972">
        <v>1983</v>
      </c>
      <c r="B1972" t="s">
        <v>555</v>
      </c>
      <c r="C1972" t="s">
        <v>49</v>
      </c>
      <c r="D1972">
        <v>15</v>
      </c>
      <c r="E1972">
        <v>14</v>
      </c>
      <c r="F1972">
        <v>0</v>
      </c>
      <c r="G1972">
        <v>38</v>
      </c>
      <c r="H1972">
        <v>38</v>
      </c>
      <c r="I1972">
        <f t="shared" si="92"/>
        <v>29</v>
      </c>
      <c r="J1972" s="2">
        <f t="shared" si="93"/>
        <v>0.76315789473684215</v>
      </c>
      <c r="K1972">
        <v>263.2</v>
      </c>
      <c r="L1972" s="1">
        <f t="shared" si="91"/>
        <v>6.9263157894736835</v>
      </c>
      <c r="M1972">
        <v>5.1883693531434396</v>
      </c>
      <c r="N1972">
        <v>3.4475348991282102</v>
      </c>
      <c r="O1972">
        <v>0.51201013353389202</v>
      </c>
      <c r="P1972">
        <v>0.26484560570071197</v>
      </c>
      <c r="Q1972">
        <v>0.70716511000000004</v>
      </c>
      <c r="U1972">
        <v>3.4816689080304699</v>
      </c>
      <c r="V1972">
        <v>3.52501221352632</v>
      </c>
      <c r="X1972">
        <v>3.0609545707702601</v>
      </c>
    </row>
    <row r="1973" spans="1:24" x14ac:dyDescent="0.45">
      <c r="A1973">
        <v>1983</v>
      </c>
      <c r="B1973" t="s">
        <v>537</v>
      </c>
      <c r="C1973" t="s">
        <v>128</v>
      </c>
      <c r="D1973">
        <v>11</v>
      </c>
      <c r="E1973">
        <v>10</v>
      </c>
      <c r="F1973">
        <v>0</v>
      </c>
      <c r="G1973">
        <v>33</v>
      </c>
      <c r="H1973">
        <v>33</v>
      </c>
      <c r="I1973">
        <f t="shared" si="92"/>
        <v>21</v>
      </c>
      <c r="J1973" s="2">
        <f t="shared" si="93"/>
        <v>0.63636363636363635</v>
      </c>
      <c r="K1973">
        <v>199.2</v>
      </c>
      <c r="L1973" s="1">
        <f t="shared" si="91"/>
        <v>6.0363636363636362</v>
      </c>
      <c r="M1973">
        <v>5.6794660656486604</v>
      </c>
      <c r="N1973">
        <v>4.6427381330302504</v>
      </c>
      <c r="O1973">
        <v>0.81135229509266604</v>
      </c>
      <c r="P1973">
        <v>0.30365659777424397</v>
      </c>
      <c r="Q1973">
        <v>0.76523545999999998</v>
      </c>
      <c r="U1973">
        <v>3.9666112204530299</v>
      </c>
      <c r="V1973">
        <v>4.2425798870674702</v>
      </c>
      <c r="X1973">
        <v>1.72391474246978</v>
      </c>
    </row>
    <row r="1974" spans="1:24" x14ac:dyDescent="0.45">
      <c r="A1974">
        <v>1983</v>
      </c>
      <c r="B1974" t="s">
        <v>443</v>
      </c>
      <c r="C1974" t="s">
        <v>35</v>
      </c>
      <c r="D1974">
        <v>12</v>
      </c>
      <c r="E1974">
        <v>7</v>
      </c>
      <c r="F1974">
        <v>0</v>
      </c>
      <c r="G1974">
        <v>28</v>
      </c>
      <c r="H1974">
        <v>28</v>
      </c>
      <c r="I1974">
        <f t="shared" si="92"/>
        <v>19</v>
      </c>
      <c r="J1974" s="2">
        <f t="shared" si="93"/>
        <v>0.6785714285714286</v>
      </c>
      <c r="K1974">
        <v>170.1</v>
      </c>
      <c r="L1974" s="1">
        <f t="shared" si="91"/>
        <v>6.0750000000000002</v>
      </c>
      <c r="M1974">
        <v>4.8082188909291599</v>
      </c>
      <c r="N1974">
        <v>3.8043050565593401</v>
      </c>
      <c r="O1974">
        <v>0.79256355344986196</v>
      </c>
      <c r="P1974">
        <v>0.28209764918625602</v>
      </c>
      <c r="Q1974">
        <v>0.71555555999999998</v>
      </c>
      <c r="U1974">
        <v>4.1213304779392796</v>
      </c>
      <c r="V1974">
        <v>4.1523608699240002</v>
      </c>
      <c r="X1974">
        <v>1.7250512838363601</v>
      </c>
    </row>
    <row r="1975" spans="1:24" x14ac:dyDescent="0.45">
      <c r="A1975">
        <v>1983</v>
      </c>
      <c r="B1975" t="s">
        <v>585</v>
      </c>
      <c r="C1975" t="s">
        <v>71</v>
      </c>
      <c r="D1975">
        <v>9</v>
      </c>
      <c r="E1975">
        <v>12</v>
      </c>
      <c r="F1975">
        <v>0</v>
      </c>
      <c r="G1975">
        <v>29</v>
      </c>
      <c r="H1975">
        <v>29</v>
      </c>
      <c r="I1975">
        <f t="shared" si="92"/>
        <v>21</v>
      </c>
      <c r="J1975" s="2">
        <f t="shared" si="93"/>
        <v>0.72413793103448276</v>
      </c>
      <c r="K1975">
        <v>174.1</v>
      </c>
      <c r="L1975" s="1">
        <f t="shared" si="91"/>
        <v>6.0034482758620689</v>
      </c>
      <c r="M1975">
        <v>4.3365202030020003</v>
      </c>
      <c r="N1975">
        <v>3.3040153927634299</v>
      </c>
      <c r="O1975">
        <v>0.98087956972664303</v>
      </c>
      <c r="P1975">
        <v>0.301369863013698</v>
      </c>
      <c r="Q1975">
        <v>0.68980291000000005</v>
      </c>
      <c r="U1975">
        <v>4.9043978486332103</v>
      </c>
      <c r="V1975">
        <v>4.3268024460940699</v>
      </c>
      <c r="X1975">
        <v>1.01467740535736</v>
      </c>
    </row>
    <row r="1976" spans="1:24" x14ac:dyDescent="0.45">
      <c r="A1976">
        <v>1983</v>
      </c>
      <c r="B1976" t="s">
        <v>572</v>
      </c>
      <c r="C1976" t="s">
        <v>33</v>
      </c>
      <c r="D1976">
        <v>10</v>
      </c>
      <c r="E1976">
        <v>8</v>
      </c>
      <c r="F1976">
        <v>0</v>
      </c>
      <c r="G1976">
        <v>26</v>
      </c>
      <c r="H1976">
        <v>26</v>
      </c>
      <c r="I1976">
        <f t="shared" si="92"/>
        <v>18</v>
      </c>
      <c r="J1976" s="2">
        <f t="shared" si="93"/>
        <v>0.69230769230769229</v>
      </c>
      <c r="K1976">
        <v>164.2</v>
      </c>
      <c r="L1976" s="1">
        <f t="shared" si="91"/>
        <v>6.3153846153846152</v>
      </c>
      <c r="M1976">
        <v>6.0121455632832701</v>
      </c>
      <c r="N1976">
        <v>2.6234817003417898</v>
      </c>
      <c r="O1976">
        <v>0.38259108129984398</v>
      </c>
      <c r="P1976">
        <v>0.26601941747572799</v>
      </c>
      <c r="Q1976">
        <v>0.70414847000000003</v>
      </c>
      <c r="U1976">
        <v>2.84210517537027</v>
      </c>
      <c r="V1976">
        <v>2.8644124169118199</v>
      </c>
      <c r="X1976">
        <v>3.5824306011199898</v>
      </c>
    </row>
    <row r="1977" spans="1:24" x14ac:dyDescent="0.45">
      <c r="A1977">
        <v>1983</v>
      </c>
      <c r="B1977" t="s">
        <v>488</v>
      </c>
      <c r="C1977" t="s">
        <v>128</v>
      </c>
      <c r="D1977">
        <v>15</v>
      </c>
      <c r="E1977">
        <v>8</v>
      </c>
      <c r="F1977">
        <v>0</v>
      </c>
      <c r="G1977">
        <v>33</v>
      </c>
      <c r="H1977">
        <v>33</v>
      </c>
      <c r="I1977">
        <f t="shared" si="92"/>
        <v>23</v>
      </c>
      <c r="J1977" s="2">
        <f t="shared" si="93"/>
        <v>0.69696969696969702</v>
      </c>
      <c r="K1977">
        <v>215.1</v>
      </c>
      <c r="L1977" s="1">
        <f t="shared" si="91"/>
        <v>6.5181818181818176</v>
      </c>
      <c r="M1977">
        <v>6.0185764200383103</v>
      </c>
      <c r="N1977">
        <v>2.1315791487635698</v>
      </c>
      <c r="O1977">
        <v>0.83591339167198797</v>
      </c>
      <c r="P1977">
        <v>0.28805970149253701</v>
      </c>
      <c r="Q1977">
        <v>0.75</v>
      </c>
      <c r="U1977">
        <v>3.42724490585515</v>
      </c>
      <c r="V1977">
        <v>3.3913236497257002</v>
      </c>
      <c r="X1977">
        <v>3.9796087741851802</v>
      </c>
    </row>
    <row r="1978" spans="1:24" x14ac:dyDescent="0.45">
      <c r="A1978">
        <v>1983</v>
      </c>
      <c r="B1978" t="s">
        <v>586</v>
      </c>
      <c r="C1978" t="s">
        <v>27</v>
      </c>
      <c r="D1978">
        <v>7</v>
      </c>
      <c r="E1978">
        <v>14</v>
      </c>
      <c r="F1978">
        <v>0</v>
      </c>
      <c r="G1978">
        <v>30</v>
      </c>
      <c r="H1978">
        <v>30</v>
      </c>
      <c r="I1978">
        <f t="shared" si="92"/>
        <v>21</v>
      </c>
      <c r="J1978" s="2">
        <f t="shared" si="93"/>
        <v>0.7</v>
      </c>
      <c r="K1978">
        <v>186.1</v>
      </c>
      <c r="L1978" s="1">
        <f t="shared" si="91"/>
        <v>6.2033333333333331</v>
      </c>
      <c r="M1978">
        <v>3.96064395309961</v>
      </c>
      <c r="N1978">
        <v>2.3667262646570801</v>
      </c>
      <c r="O1978">
        <v>1.15921286432183</v>
      </c>
      <c r="P1978">
        <v>0.29141104294478498</v>
      </c>
      <c r="Q1978">
        <v>0.68123392999999999</v>
      </c>
      <c r="U1978">
        <v>4.6368514572873503</v>
      </c>
      <c r="V1978">
        <v>4.4026856300772303</v>
      </c>
      <c r="X1978">
        <v>1.6087836027145299</v>
      </c>
    </row>
    <row r="1979" spans="1:24" x14ac:dyDescent="0.45">
      <c r="A1979">
        <v>1983</v>
      </c>
      <c r="B1979" t="s">
        <v>556</v>
      </c>
      <c r="C1979" t="s">
        <v>79</v>
      </c>
      <c r="D1979">
        <v>19</v>
      </c>
      <c r="E1979">
        <v>11</v>
      </c>
      <c r="F1979">
        <v>0</v>
      </c>
      <c r="G1979">
        <v>38</v>
      </c>
      <c r="H1979">
        <v>38</v>
      </c>
      <c r="I1979">
        <f t="shared" si="92"/>
        <v>30</v>
      </c>
      <c r="J1979" s="2">
        <f t="shared" si="93"/>
        <v>0.78947368421052633</v>
      </c>
      <c r="K1979">
        <v>266.10000000000002</v>
      </c>
      <c r="L1979" s="1">
        <f t="shared" si="91"/>
        <v>7.0026315789473692</v>
      </c>
      <c r="M1979">
        <v>4.1226536315729696</v>
      </c>
      <c r="N1979">
        <v>3.3454320452928199</v>
      </c>
      <c r="O1979">
        <v>1.2503129866245899</v>
      </c>
      <c r="P1979">
        <v>0.25734430082256099</v>
      </c>
      <c r="Q1979">
        <v>0.76002586999999999</v>
      </c>
      <c r="U1979">
        <v>3.9199001742825001</v>
      </c>
      <c r="V1979">
        <v>4.8276915761446499</v>
      </c>
      <c r="X1979">
        <v>1.2909841537475499</v>
      </c>
    </row>
    <row r="1980" spans="1:24" x14ac:dyDescent="0.45">
      <c r="A1980">
        <v>1983</v>
      </c>
      <c r="B1980" t="s">
        <v>587</v>
      </c>
      <c r="C1980" t="s">
        <v>29</v>
      </c>
      <c r="D1980">
        <v>14</v>
      </c>
      <c r="E1980">
        <v>13</v>
      </c>
      <c r="F1980">
        <v>0</v>
      </c>
      <c r="G1980">
        <v>34</v>
      </c>
      <c r="H1980">
        <v>34</v>
      </c>
      <c r="I1980">
        <f t="shared" si="92"/>
        <v>27</v>
      </c>
      <c r="J1980" s="2">
        <f t="shared" si="93"/>
        <v>0.79411764705882348</v>
      </c>
      <c r="K1980">
        <v>191</v>
      </c>
      <c r="L1980" s="1">
        <f t="shared" si="91"/>
        <v>5.617647058823529</v>
      </c>
      <c r="M1980">
        <v>3.9581158156654901</v>
      </c>
      <c r="N1980">
        <v>3.4869115518957798</v>
      </c>
      <c r="O1980">
        <v>0.80104724840849195</v>
      </c>
      <c r="P1980">
        <v>0.30699088145896603</v>
      </c>
      <c r="Q1980">
        <v>0.68699485999999998</v>
      </c>
      <c r="U1980">
        <v>4.4764405058121604</v>
      </c>
      <c r="V1980">
        <v>4.2420119117375297</v>
      </c>
      <c r="X1980">
        <v>1.75242400169372</v>
      </c>
    </row>
    <row r="1981" spans="1:24" x14ac:dyDescent="0.45">
      <c r="A1981">
        <v>1983</v>
      </c>
      <c r="B1981" t="s">
        <v>504</v>
      </c>
      <c r="C1981" t="s">
        <v>62</v>
      </c>
      <c r="D1981">
        <v>14</v>
      </c>
      <c r="E1981">
        <v>14</v>
      </c>
      <c r="F1981">
        <v>0</v>
      </c>
      <c r="G1981">
        <v>33</v>
      </c>
      <c r="H1981">
        <v>33</v>
      </c>
      <c r="I1981">
        <f t="shared" si="92"/>
        <v>28</v>
      </c>
      <c r="J1981" s="2">
        <f t="shared" si="93"/>
        <v>0.84848484848484851</v>
      </c>
      <c r="K1981">
        <v>238</v>
      </c>
      <c r="L1981" s="1">
        <f t="shared" si="91"/>
        <v>7.2121212121212119</v>
      </c>
      <c r="M1981">
        <v>4.6890756302521002</v>
      </c>
      <c r="N1981">
        <v>2.9495798319327702</v>
      </c>
      <c r="O1981">
        <v>0.71848739495798297</v>
      </c>
      <c r="P1981">
        <v>0.28954081632653</v>
      </c>
      <c r="Q1981">
        <v>0.71904128</v>
      </c>
      <c r="U1981">
        <v>3.78151260504201</v>
      </c>
      <c r="V1981">
        <v>3.7719074020866499</v>
      </c>
      <c r="X1981">
        <v>3.2459270954132</v>
      </c>
    </row>
    <row r="1982" spans="1:24" x14ac:dyDescent="0.45">
      <c r="A1982">
        <v>1983</v>
      </c>
      <c r="B1982" t="s">
        <v>505</v>
      </c>
      <c r="C1982" t="s">
        <v>33</v>
      </c>
      <c r="D1982">
        <v>12</v>
      </c>
      <c r="E1982">
        <v>11</v>
      </c>
      <c r="F1982">
        <v>0</v>
      </c>
      <c r="G1982">
        <v>31</v>
      </c>
      <c r="H1982">
        <v>31</v>
      </c>
      <c r="I1982">
        <f t="shared" si="92"/>
        <v>23</v>
      </c>
      <c r="J1982" s="2">
        <f t="shared" si="93"/>
        <v>0.74193548387096775</v>
      </c>
      <c r="K1982">
        <v>222.1</v>
      </c>
      <c r="L1982" s="1">
        <f t="shared" si="91"/>
        <v>7.1645161290322577</v>
      </c>
      <c r="M1982">
        <v>5.7481260685299</v>
      </c>
      <c r="N1982">
        <v>2.0239880522992602</v>
      </c>
      <c r="O1982">
        <v>0.48575713255182201</v>
      </c>
      <c r="P1982">
        <v>0.304407713498622</v>
      </c>
      <c r="Q1982">
        <v>0.71215510999999998</v>
      </c>
      <c r="U1982">
        <v>2.9550225563569201</v>
      </c>
      <c r="V1982">
        <v>2.8810377137628702</v>
      </c>
      <c r="X1982">
        <v>4.7997531890869096</v>
      </c>
    </row>
    <row r="1983" spans="1:24" x14ac:dyDescent="0.45">
      <c r="A1983">
        <v>1983</v>
      </c>
      <c r="B1983" t="s">
        <v>506</v>
      </c>
      <c r="C1983" t="s">
        <v>99</v>
      </c>
      <c r="D1983">
        <v>13</v>
      </c>
      <c r="E1983">
        <v>13</v>
      </c>
      <c r="F1983">
        <v>0</v>
      </c>
      <c r="G1983">
        <v>35</v>
      </c>
      <c r="H1983">
        <v>35</v>
      </c>
      <c r="I1983">
        <f t="shared" si="92"/>
        <v>26</v>
      </c>
      <c r="J1983" s="2">
        <f t="shared" si="93"/>
        <v>0.74285714285714288</v>
      </c>
      <c r="K1983">
        <v>241.1</v>
      </c>
      <c r="L1983" s="1">
        <f t="shared" si="91"/>
        <v>6.8885714285714288</v>
      </c>
      <c r="M1983">
        <v>5.70580122522599</v>
      </c>
      <c r="N1983">
        <v>2.53591165565599</v>
      </c>
      <c r="O1983">
        <v>0.48480664005188101</v>
      </c>
      <c r="P1983">
        <v>0.31551499348109502</v>
      </c>
      <c r="Q1983">
        <v>0.74967404999999998</v>
      </c>
      <c r="U1983">
        <v>3.1325967511044599</v>
      </c>
      <c r="V1983">
        <v>3.0575868736179799</v>
      </c>
      <c r="X1983">
        <v>4.9609174728393501</v>
      </c>
    </row>
    <row r="1984" spans="1:24" x14ac:dyDescent="0.45">
      <c r="A1984">
        <v>1983</v>
      </c>
      <c r="B1984" t="s">
        <v>588</v>
      </c>
      <c r="C1984" t="s">
        <v>62</v>
      </c>
      <c r="D1984">
        <v>14</v>
      </c>
      <c r="E1984">
        <v>8</v>
      </c>
      <c r="F1984">
        <v>0</v>
      </c>
      <c r="G1984">
        <v>31</v>
      </c>
      <c r="H1984">
        <v>31</v>
      </c>
      <c r="I1984">
        <f t="shared" si="92"/>
        <v>22</v>
      </c>
      <c r="J1984" s="2">
        <f t="shared" si="93"/>
        <v>0.70967741935483875</v>
      </c>
      <c r="K1984">
        <v>217</v>
      </c>
      <c r="L1984" s="1">
        <f t="shared" si="91"/>
        <v>7</v>
      </c>
      <c r="M1984">
        <v>7.0092180684633103</v>
      </c>
      <c r="N1984">
        <v>2.77880242950912</v>
      </c>
      <c r="O1984">
        <v>0.49769595752402201</v>
      </c>
      <c r="P1984">
        <v>0.28000000000000003</v>
      </c>
      <c r="Q1984">
        <v>0.67831032000000002</v>
      </c>
      <c r="U1984">
        <v>3.4423970395411501</v>
      </c>
      <c r="V1984">
        <v>2.8703080769725799</v>
      </c>
      <c r="X1984">
        <v>5.4305267333984304</v>
      </c>
    </row>
    <row r="1985" spans="1:24" x14ac:dyDescent="0.45">
      <c r="A1985">
        <v>1983</v>
      </c>
      <c r="B1985" t="s">
        <v>574</v>
      </c>
      <c r="C1985" t="s">
        <v>233</v>
      </c>
      <c r="D1985">
        <v>17</v>
      </c>
      <c r="E1985">
        <v>12</v>
      </c>
      <c r="F1985">
        <v>0</v>
      </c>
      <c r="G1985">
        <v>36</v>
      </c>
      <c r="H1985">
        <v>36</v>
      </c>
      <c r="I1985">
        <f t="shared" si="92"/>
        <v>29</v>
      </c>
      <c r="J1985" s="2">
        <f t="shared" si="93"/>
        <v>0.80555555555555558</v>
      </c>
      <c r="K1985">
        <v>273</v>
      </c>
      <c r="L1985" s="1">
        <f t="shared" si="91"/>
        <v>7.583333333333333</v>
      </c>
      <c r="M1985">
        <v>4.8131868131868103</v>
      </c>
      <c r="N1985">
        <v>2.5714285714285698</v>
      </c>
      <c r="O1985">
        <v>0.46153846153846101</v>
      </c>
      <c r="P1985">
        <v>0.27664399092970499</v>
      </c>
      <c r="Q1985">
        <v>0.72495332999999995</v>
      </c>
      <c r="U1985">
        <v>3.2307692307692299</v>
      </c>
      <c r="V1985">
        <v>3.2642581885550901</v>
      </c>
      <c r="X1985">
        <v>4.8934726715087802</v>
      </c>
    </row>
    <row r="1986" spans="1:24" x14ac:dyDescent="0.45">
      <c r="A1986">
        <v>1983</v>
      </c>
      <c r="B1986" t="s">
        <v>589</v>
      </c>
      <c r="C1986" t="s">
        <v>27</v>
      </c>
      <c r="D1986">
        <v>13</v>
      </c>
      <c r="E1986">
        <v>12</v>
      </c>
      <c r="F1986">
        <v>0</v>
      </c>
      <c r="G1986">
        <v>32</v>
      </c>
      <c r="H1986">
        <v>32</v>
      </c>
      <c r="I1986">
        <f t="shared" si="92"/>
        <v>25</v>
      </c>
      <c r="J1986" s="2">
        <f t="shared" si="93"/>
        <v>0.78125</v>
      </c>
      <c r="K1986">
        <v>183</v>
      </c>
      <c r="L1986" s="1">
        <f t="shared" si="91"/>
        <v>5.71875</v>
      </c>
      <c r="M1986">
        <v>4.8688527634950702</v>
      </c>
      <c r="N1986">
        <v>1.8688525758869901</v>
      </c>
      <c r="O1986">
        <v>1.08196728077668</v>
      </c>
      <c r="P1986">
        <v>0.29363784665579101</v>
      </c>
      <c r="Q1986">
        <v>0.66918001999999999</v>
      </c>
      <c r="U1986">
        <v>4.3770494540511198</v>
      </c>
      <c r="V1986">
        <v>3.9081062159828299</v>
      </c>
      <c r="X1986">
        <v>2.26730793714523</v>
      </c>
    </row>
    <row r="1987" spans="1:24" x14ac:dyDescent="0.45">
      <c r="A1987">
        <v>1983</v>
      </c>
      <c r="B1987" t="s">
        <v>455</v>
      </c>
      <c r="C1987" t="s">
        <v>49</v>
      </c>
      <c r="D1987">
        <v>14</v>
      </c>
      <c r="E1987">
        <v>9</v>
      </c>
      <c r="F1987">
        <v>0</v>
      </c>
      <c r="G1987">
        <v>29</v>
      </c>
      <c r="H1987">
        <v>29</v>
      </c>
      <c r="I1987">
        <f t="shared" si="92"/>
        <v>23</v>
      </c>
      <c r="J1987" s="2">
        <f t="shared" si="93"/>
        <v>0.7931034482758621</v>
      </c>
      <c r="K1987">
        <v>196.1</v>
      </c>
      <c r="L1987" s="1">
        <f t="shared" ref="L1987:L2050" si="94">K1987/H1987</f>
        <v>6.7620689655172415</v>
      </c>
      <c r="M1987">
        <v>8.3887947843851407</v>
      </c>
      <c r="N1987">
        <v>4.6298812744420701</v>
      </c>
      <c r="O1987">
        <v>0.41256367792058002</v>
      </c>
      <c r="P1987">
        <v>0.24654832347139999</v>
      </c>
      <c r="Q1987">
        <v>0.72879859000000002</v>
      </c>
      <c r="U1987">
        <v>2.97962656275975</v>
      </c>
      <c r="V1987">
        <v>3.09126367622176</v>
      </c>
      <c r="X1987">
        <v>3.3862230777740399</v>
      </c>
    </row>
    <row r="1988" spans="1:24" x14ac:dyDescent="0.45">
      <c r="A1988">
        <v>1983</v>
      </c>
      <c r="B1988" t="s">
        <v>539</v>
      </c>
      <c r="C1988" t="s">
        <v>115</v>
      </c>
      <c r="D1988">
        <v>14</v>
      </c>
      <c r="E1988">
        <v>8</v>
      </c>
      <c r="F1988">
        <v>0</v>
      </c>
      <c r="G1988">
        <v>28</v>
      </c>
      <c r="H1988">
        <v>28</v>
      </c>
      <c r="I1988">
        <f t="shared" ref="I1988:I2051" si="95">SUM(D1988:E1988)</f>
        <v>22</v>
      </c>
      <c r="J1988" s="2">
        <f t="shared" ref="J1988:J2051" si="96">I1988/H1988</f>
        <v>0.7857142857142857</v>
      </c>
      <c r="K1988">
        <v>184.1</v>
      </c>
      <c r="L1988" s="1">
        <f t="shared" si="94"/>
        <v>6.5750000000000002</v>
      </c>
      <c r="M1988">
        <v>3.6618442825485999</v>
      </c>
      <c r="N1988">
        <v>3.7106688729825898</v>
      </c>
      <c r="O1988">
        <v>0.53707049477379598</v>
      </c>
      <c r="P1988">
        <v>0.28503184713375701</v>
      </c>
      <c r="Q1988">
        <v>0.71648690000000004</v>
      </c>
      <c r="U1988">
        <v>3.8083180538505501</v>
      </c>
      <c r="V1988">
        <v>4.1004893935783997</v>
      </c>
      <c r="X1988">
        <v>2.0636749267578098</v>
      </c>
    </row>
    <row r="1989" spans="1:24" x14ac:dyDescent="0.45">
      <c r="A1989">
        <v>1983</v>
      </c>
      <c r="B1989" t="s">
        <v>540</v>
      </c>
      <c r="C1989" t="s">
        <v>58</v>
      </c>
      <c r="D1989">
        <v>9</v>
      </c>
      <c r="E1989">
        <v>14</v>
      </c>
      <c r="F1989">
        <v>0</v>
      </c>
      <c r="G1989">
        <v>34</v>
      </c>
      <c r="H1989">
        <v>34</v>
      </c>
      <c r="I1989">
        <f t="shared" si="95"/>
        <v>23</v>
      </c>
      <c r="J1989" s="2">
        <f t="shared" si="96"/>
        <v>0.67647058823529416</v>
      </c>
      <c r="K1989">
        <v>231</v>
      </c>
      <c r="L1989" s="1">
        <f t="shared" si="94"/>
        <v>6.7941176470588234</v>
      </c>
      <c r="M1989">
        <v>5.2597402597402496</v>
      </c>
      <c r="N1989">
        <v>3.3506493506493502</v>
      </c>
      <c r="O1989">
        <v>0.70129870129870098</v>
      </c>
      <c r="P1989">
        <v>0.25452016689847001</v>
      </c>
      <c r="Q1989">
        <v>0.70353648999999996</v>
      </c>
      <c r="U1989">
        <v>3.5454545454545401</v>
      </c>
      <c r="V1989">
        <v>3.7680876923845901</v>
      </c>
      <c r="X1989">
        <v>2.42472100257873</v>
      </c>
    </row>
    <row r="1990" spans="1:24" x14ac:dyDescent="0.45">
      <c r="A1990">
        <v>1983</v>
      </c>
      <c r="B1990" t="s">
        <v>509</v>
      </c>
      <c r="C1990" t="s">
        <v>73</v>
      </c>
      <c r="D1990">
        <v>15</v>
      </c>
      <c r="E1990">
        <v>12</v>
      </c>
      <c r="F1990">
        <v>0</v>
      </c>
      <c r="G1990">
        <v>33</v>
      </c>
      <c r="H1990">
        <v>33</v>
      </c>
      <c r="I1990">
        <f t="shared" si="95"/>
        <v>27</v>
      </c>
      <c r="J1990" s="2">
        <f t="shared" si="96"/>
        <v>0.81818181818181823</v>
      </c>
      <c r="K1990">
        <v>198.2</v>
      </c>
      <c r="L1990" s="1">
        <f t="shared" si="94"/>
        <v>6.0060606060606059</v>
      </c>
      <c r="M1990">
        <v>5.3909398733530596</v>
      </c>
      <c r="N1990">
        <v>3.3070471491997799</v>
      </c>
      <c r="O1990">
        <v>1.04194636207664</v>
      </c>
      <c r="P1990">
        <v>0.27564102564102499</v>
      </c>
      <c r="Q1990">
        <v>0.74028121999999996</v>
      </c>
      <c r="U1990">
        <v>4.1224834325641098</v>
      </c>
      <c r="V1990">
        <v>4.2551007562035696</v>
      </c>
      <c r="X1990">
        <v>1.17251300811767</v>
      </c>
    </row>
    <row r="1991" spans="1:24" x14ac:dyDescent="0.45">
      <c r="A1991">
        <v>1983</v>
      </c>
      <c r="B1991" t="s">
        <v>541</v>
      </c>
      <c r="C1991" t="s">
        <v>31</v>
      </c>
      <c r="D1991">
        <v>10</v>
      </c>
      <c r="E1991">
        <v>14</v>
      </c>
      <c r="F1991">
        <v>0</v>
      </c>
      <c r="G1991">
        <v>33</v>
      </c>
      <c r="H1991">
        <v>33</v>
      </c>
      <c r="I1991">
        <f t="shared" si="95"/>
        <v>24</v>
      </c>
      <c r="J1991" s="2">
        <f t="shared" si="96"/>
        <v>0.72727272727272729</v>
      </c>
      <c r="K1991">
        <v>223.1</v>
      </c>
      <c r="L1991" s="1">
        <f t="shared" si="94"/>
        <v>6.7606060606060607</v>
      </c>
      <c r="M1991">
        <v>5.4402986313617401</v>
      </c>
      <c r="N1991">
        <v>2.8611940950124701</v>
      </c>
      <c r="O1991">
        <v>0.56417911732640302</v>
      </c>
      <c r="P1991">
        <v>0.29918032786885201</v>
      </c>
      <c r="Q1991">
        <v>0.71819425000000003</v>
      </c>
      <c r="U1991">
        <v>3.9089553129043599</v>
      </c>
      <c r="V1991">
        <v>3.42226487369626</v>
      </c>
      <c r="X1991">
        <v>4.0487184524536097</v>
      </c>
    </row>
    <row r="1992" spans="1:24" x14ac:dyDescent="0.45">
      <c r="A1992">
        <v>1983</v>
      </c>
      <c r="B1992" t="s">
        <v>590</v>
      </c>
      <c r="C1992" t="s">
        <v>88</v>
      </c>
      <c r="D1992">
        <v>12</v>
      </c>
      <c r="E1992">
        <v>11</v>
      </c>
      <c r="F1992">
        <v>0</v>
      </c>
      <c r="G1992">
        <v>34</v>
      </c>
      <c r="H1992">
        <v>34</v>
      </c>
      <c r="I1992">
        <f t="shared" si="95"/>
        <v>23</v>
      </c>
      <c r="J1992" s="2">
        <f t="shared" si="96"/>
        <v>0.67647058823529416</v>
      </c>
      <c r="K1992">
        <v>218.2</v>
      </c>
      <c r="L1992" s="1">
        <f t="shared" si="94"/>
        <v>6.4176470588235288</v>
      </c>
      <c r="M1992">
        <v>3.1280487077282899</v>
      </c>
      <c r="N1992">
        <v>2.59298774456424</v>
      </c>
      <c r="O1992">
        <v>0.82317071256007801</v>
      </c>
      <c r="P1992">
        <v>0.28235294117646997</v>
      </c>
      <c r="Q1992">
        <v>0.69597070000000005</v>
      </c>
      <c r="U1992">
        <v>4.2804877053124102</v>
      </c>
      <c r="V1992">
        <v>4.1407713788737102</v>
      </c>
      <c r="X1992">
        <v>2.3315770626068102</v>
      </c>
    </row>
    <row r="1993" spans="1:24" x14ac:dyDescent="0.45">
      <c r="A1993">
        <v>1983</v>
      </c>
      <c r="B1993" t="s">
        <v>558</v>
      </c>
      <c r="C1993" t="s">
        <v>71</v>
      </c>
      <c r="D1993">
        <v>17</v>
      </c>
      <c r="E1993">
        <v>13</v>
      </c>
      <c r="F1993">
        <v>0</v>
      </c>
      <c r="G1993">
        <v>34</v>
      </c>
      <c r="H1993">
        <v>34</v>
      </c>
      <c r="I1993">
        <f t="shared" si="95"/>
        <v>30</v>
      </c>
      <c r="J1993" s="2">
        <f t="shared" si="96"/>
        <v>0.88235294117647056</v>
      </c>
      <c r="K1993">
        <v>273.2</v>
      </c>
      <c r="L1993" s="1">
        <f t="shared" si="94"/>
        <v>8.0352941176470587</v>
      </c>
      <c r="M1993">
        <v>7.9585873847464201</v>
      </c>
      <c r="N1993">
        <v>3.1242388493839202</v>
      </c>
      <c r="O1993">
        <v>0.92082829244999898</v>
      </c>
      <c r="P1993">
        <v>0.24059139784946201</v>
      </c>
      <c r="Q1993">
        <v>0.78790141999999996</v>
      </c>
      <c r="U1993">
        <v>2.6967114278892801</v>
      </c>
      <c r="V1993">
        <v>3.4128351740047198</v>
      </c>
      <c r="X1993">
        <v>4.5309805870056099</v>
      </c>
    </row>
    <row r="1994" spans="1:24" x14ac:dyDescent="0.45">
      <c r="A1994">
        <v>1983</v>
      </c>
      <c r="B1994" t="s">
        <v>471</v>
      </c>
      <c r="C1994" t="s">
        <v>44</v>
      </c>
      <c r="D1994">
        <v>17</v>
      </c>
      <c r="E1994">
        <v>12</v>
      </c>
      <c r="F1994">
        <v>0</v>
      </c>
      <c r="G1994">
        <v>36</v>
      </c>
      <c r="H1994">
        <v>36</v>
      </c>
      <c r="I1994">
        <f t="shared" si="95"/>
        <v>29</v>
      </c>
      <c r="J1994" s="2">
        <f t="shared" si="96"/>
        <v>0.80555555555555558</v>
      </c>
      <c r="K1994">
        <v>278</v>
      </c>
      <c r="L1994" s="1">
        <f t="shared" si="94"/>
        <v>7.7222222222222223</v>
      </c>
      <c r="M1994">
        <v>6.0539568345323698</v>
      </c>
      <c r="N1994">
        <v>3.0107913669064699</v>
      </c>
      <c r="O1994">
        <v>0.67985611510791299</v>
      </c>
      <c r="P1994">
        <v>0.24455205811138001</v>
      </c>
      <c r="Q1994">
        <v>0.74850298999999998</v>
      </c>
      <c r="U1994">
        <v>3.0431654676258901</v>
      </c>
      <c r="V1994">
        <v>3.5464675858724002</v>
      </c>
      <c r="X1994">
        <v>5.0888738632202104</v>
      </c>
    </row>
    <row r="1995" spans="1:24" x14ac:dyDescent="0.45">
      <c r="A1995">
        <v>1983</v>
      </c>
      <c r="B1995" t="s">
        <v>591</v>
      </c>
      <c r="C1995" t="s">
        <v>47</v>
      </c>
      <c r="D1995">
        <v>11</v>
      </c>
      <c r="E1995">
        <v>10</v>
      </c>
      <c r="F1995">
        <v>0</v>
      </c>
      <c r="G1995">
        <v>30</v>
      </c>
      <c r="H1995">
        <v>30</v>
      </c>
      <c r="I1995">
        <f t="shared" si="95"/>
        <v>21</v>
      </c>
      <c r="J1995" s="2">
        <f t="shared" si="96"/>
        <v>0.7</v>
      </c>
      <c r="K1995">
        <v>182.2</v>
      </c>
      <c r="L1995" s="1">
        <f t="shared" si="94"/>
        <v>6.0733333333333333</v>
      </c>
      <c r="M1995">
        <v>3.8923356580431898</v>
      </c>
      <c r="N1995">
        <v>3.05474444048959</v>
      </c>
      <c r="O1995">
        <v>0.68978100269119902</v>
      </c>
      <c r="P1995">
        <v>0.27884615384615302</v>
      </c>
      <c r="Q1995">
        <v>0.69707401000000002</v>
      </c>
      <c r="U1995">
        <v>3.7937955148015901</v>
      </c>
      <c r="V1995">
        <v>3.9375823982967799</v>
      </c>
      <c r="X1995">
        <v>1.51706326007843</v>
      </c>
    </row>
    <row r="1996" spans="1:24" x14ac:dyDescent="0.45">
      <c r="A1996">
        <v>1983</v>
      </c>
      <c r="B1996" t="s">
        <v>426</v>
      </c>
      <c r="C1996" t="s">
        <v>88</v>
      </c>
      <c r="D1996">
        <v>16</v>
      </c>
      <c r="E1996">
        <v>11</v>
      </c>
      <c r="F1996">
        <v>0</v>
      </c>
      <c r="G1996">
        <v>35</v>
      </c>
      <c r="H1996">
        <v>35</v>
      </c>
      <c r="I1996">
        <f t="shared" si="95"/>
        <v>27</v>
      </c>
      <c r="J1996" s="2">
        <f t="shared" si="96"/>
        <v>0.77142857142857146</v>
      </c>
      <c r="K1996">
        <v>241.2</v>
      </c>
      <c r="L1996" s="1">
        <f t="shared" si="94"/>
        <v>6.8914285714285715</v>
      </c>
      <c r="M1996">
        <v>5.9213791857198901</v>
      </c>
      <c r="N1996">
        <v>3.7613792311805598</v>
      </c>
      <c r="O1996">
        <v>0.85655170611042497</v>
      </c>
      <c r="P1996">
        <v>0.295811518324607</v>
      </c>
      <c r="Q1996">
        <v>0.69796170000000002</v>
      </c>
      <c r="U1996">
        <v>4.2827585305521199</v>
      </c>
      <c r="V1996">
        <v>4.0047558255103697</v>
      </c>
      <c r="X1996">
        <v>2.9504024982452299</v>
      </c>
    </row>
    <row r="1997" spans="1:24" x14ac:dyDescent="0.45">
      <c r="A1997">
        <v>1983</v>
      </c>
      <c r="B1997" t="s">
        <v>522</v>
      </c>
      <c r="C1997" t="s">
        <v>54</v>
      </c>
      <c r="D1997">
        <v>8</v>
      </c>
      <c r="E1997">
        <v>13</v>
      </c>
      <c r="F1997">
        <v>0</v>
      </c>
      <c r="G1997">
        <v>31</v>
      </c>
      <c r="H1997">
        <v>31</v>
      </c>
      <c r="I1997">
        <f t="shared" si="95"/>
        <v>21</v>
      </c>
      <c r="J1997" s="2">
        <f t="shared" si="96"/>
        <v>0.67741935483870963</v>
      </c>
      <c r="K1997">
        <v>220.1</v>
      </c>
      <c r="L1997" s="1">
        <f t="shared" si="94"/>
        <v>7.1</v>
      </c>
      <c r="M1997">
        <v>5.4735254675907399</v>
      </c>
      <c r="N1997">
        <v>2.2057490690291002</v>
      </c>
      <c r="O1997">
        <v>0.85779130462243003</v>
      </c>
      <c r="P1997">
        <v>0.26441631504922603</v>
      </c>
      <c r="Q1997">
        <v>0.66638726000000004</v>
      </c>
      <c r="U1997">
        <v>4.0847204982020404</v>
      </c>
      <c r="V1997">
        <v>3.5811219357006601</v>
      </c>
      <c r="X1997">
        <v>3.3631916046142498</v>
      </c>
    </row>
    <row r="1998" spans="1:24" x14ac:dyDescent="0.45">
      <c r="A1998">
        <v>1983</v>
      </c>
      <c r="B1998" t="s">
        <v>592</v>
      </c>
      <c r="C1998" t="s">
        <v>58</v>
      </c>
      <c r="D1998">
        <v>10</v>
      </c>
      <c r="E1998">
        <v>17</v>
      </c>
      <c r="F1998">
        <v>0</v>
      </c>
      <c r="G1998">
        <v>34</v>
      </c>
      <c r="H1998">
        <v>34</v>
      </c>
      <c r="I1998">
        <f t="shared" si="95"/>
        <v>27</v>
      </c>
      <c r="J1998" s="2">
        <f t="shared" si="96"/>
        <v>0.79411764705882348</v>
      </c>
      <c r="K1998">
        <v>216.2</v>
      </c>
      <c r="L1998" s="1">
        <f t="shared" si="94"/>
        <v>6.3588235294117643</v>
      </c>
      <c r="M1998">
        <v>3.78000017747146</v>
      </c>
      <c r="N1998">
        <v>4.56923098375671</v>
      </c>
      <c r="O1998">
        <v>0.62307695233046001</v>
      </c>
      <c r="P1998">
        <v>0.27906976744186002</v>
      </c>
      <c r="Q1998">
        <v>0.69579287999999995</v>
      </c>
      <c r="U1998">
        <v>4.27846173933583</v>
      </c>
      <c r="V1998">
        <v>4.3520238312963899</v>
      </c>
      <c r="X1998">
        <v>0.79969346523284901</v>
      </c>
    </row>
    <row r="1999" spans="1:24" x14ac:dyDescent="0.45">
      <c r="A1999">
        <v>1983</v>
      </c>
      <c r="B1999" t="s">
        <v>576</v>
      </c>
      <c r="C1999" t="s">
        <v>29</v>
      </c>
      <c r="D1999">
        <v>9</v>
      </c>
      <c r="E1999">
        <v>14</v>
      </c>
      <c r="F1999">
        <v>0</v>
      </c>
      <c r="G1999">
        <v>32</v>
      </c>
      <c r="H1999">
        <v>32</v>
      </c>
      <c r="I1999">
        <f t="shared" si="95"/>
        <v>23</v>
      </c>
      <c r="J1999" s="2">
        <f t="shared" si="96"/>
        <v>0.71875</v>
      </c>
      <c r="K1999">
        <v>174</v>
      </c>
      <c r="L1999" s="1">
        <f t="shared" si="94"/>
        <v>5.4375</v>
      </c>
      <c r="M1999">
        <v>3.9827582714248901</v>
      </c>
      <c r="N1999">
        <v>2.9482756035223199</v>
      </c>
      <c r="O1999">
        <v>0.67241373413667005</v>
      </c>
      <c r="P1999">
        <v>0.32300163132137</v>
      </c>
      <c r="Q1999">
        <v>0.67116759000000004</v>
      </c>
      <c r="U1999">
        <v>4.6034478721664298</v>
      </c>
      <c r="V1999">
        <v>3.8585488584936498</v>
      </c>
      <c r="X1999">
        <v>2.3446388244628902</v>
      </c>
    </row>
    <row r="2000" spans="1:24" x14ac:dyDescent="0.45">
      <c r="A2000">
        <v>1983</v>
      </c>
      <c r="B2000" t="s">
        <v>511</v>
      </c>
      <c r="C2000" t="s">
        <v>35</v>
      </c>
      <c r="D2000">
        <v>13</v>
      </c>
      <c r="E2000">
        <v>12</v>
      </c>
      <c r="F2000">
        <v>0</v>
      </c>
      <c r="G2000">
        <v>34</v>
      </c>
      <c r="H2000">
        <v>34</v>
      </c>
      <c r="I2000">
        <f t="shared" si="95"/>
        <v>25</v>
      </c>
      <c r="J2000" s="2">
        <f t="shared" si="96"/>
        <v>0.73529411764705888</v>
      </c>
      <c r="K2000">
        <v>242</v>
      </c>
      <c r="L2000" s="1">
        <f t="shared" si="94"/>
        <v>7.117647058823529</v>
      </c>
      <c r="M2000">
        <v>5.0578512396694197</v>
      </c>
      <c r="N2000">
        <v>3.0123966942148699</v>
      </c>
      <c r="O2000">
        <v>1.1900826446280901</v>
      </c>
      <c r="P2000">
        <v>0.26527958387516198</v>
      </c>
      <c r="Q2000">
        <v>0.72049240000000003</v>
      </c>
      <c r="U2000">
        <v>4.0909090909090899</v>
      </c>
      <c r="V2000">
        <v>4.4038610099760902</v>
      </c>
      <c r="X2000">
        <v>1.77506828308105</v>
      </c>
    </row>
    <row r="2001" spans="1:24" x14ac:dyDescent="0.45">
      <c r="A2001">
        <v>1983</v>
      </c>
      <c r="B2001" t="s">
        <v>387</v>
      </c>
      <c r="C2001" t="s">
        <v>33</v>
      </c>
      <c r="D2001">
        <v>15</v>
      </c>
      <c r="E2001">
        <v>10</v>
      </c>
      <c r="F2001">
        <v>0</v>
      </c>
      <c r="G2001">
        <v>35</v>
      </c>
      <c r="H2001">
        <v>35</v>
      </c>
      <c r="I2001">
        <f t="shared" si="95"/>
        <v>25</v>
      </c>
      <c r="J2001" s="2">
        <f t="shared" si="96"/>
        <v>0.7142857142857143</v>
      </c>
      <c r="K2001">
        <v>257</v>
      </c>
      <c r="L2001" s="1">
        <f t="shared" si="94"/>
        <v>7.3428571428571425</v>
      </c>
      <c r="M2001">
        <v>6.6186770428015498</v>
      </c>
      <c r="N2001">
        <v>3.4669260700389102</v>
      </c>
      <c r="O2001">
        <v>0.56031128404669195</v>
      </c>
      <c r="P2001">
        <v>0.29097839898348099</v>
      </c>
      <c r="Q2001">
        <v>0.69316080999999996</v>
      </c>
      <c r="U2001">
        <v>3.7470817120622502</v>
      </c>
      <c r="V2001">
        <v>3.2842835587750101</v>
      </c>
      <c r="X2001">
        <v>4.17923784255981</v>
      </c>
    </row>
    <row r="2002" spans="1:24" x14ac:dyDescent="0.45">
      <c r="A2002">
        <v>1983</v>
      </c>
      <c r="B2002" t="s">
        <v>429</v>
      </c>
      <c r="C2002" t="s">
        <v>115</v>
      </c>
      <c r="D2002">
        <v>7</v>
      </c>
      <c r="E2002">
        <v>15</v>
      </c>
      <c r="F2002">
        <v>0</v>
      </c>
      <c r="G2002">
        <v>34</v>
      </c>
      <c r="H2002">
        <v>34</v>
      </c>
      <c r="I2002">
        <f t="shared" si="95"/>
        <v>22</v>
      </c>
      <c r="J2002" s="2">
        <f t="shared" si="96"/>
        <v>0.6470588235294118</v>
      </c>
      <c r="K2002">
        <v>209</v>
      </c>
      <c r="L2002" s="1">
        <f t="shared" si="94"/>
        <v>6.1470588235294121</v>
      </c>
      <c r="M2002">
        <v>5.4688999208076003</v>
      </c>
      <c r="N2002">
        <v>3.96172277727795</v>
      </c>
      <c r="O2002">
        <v>1.4641149394288</v>
      </c>
      <c r="P2002">
        <v>0.30161054172767199</v>
      </c>
      <c r="Q2002">
        <v>0.68057456000000005</v>
      </c>
      <c r="U2002">
        <v>5.5119621249084503</v>
      </c>
      <c r="V2002">
        <v>5.0900290795324103</v>
      </c>
      <c r="X2002">
        <v>0.112830452620983</v>
      </c>
    </row>
    <row r="2003" spans="1:24" x14ac:dyDescent="0.45">
      <c r="A2003">
        <v>1983</v>
      </c>
      <c r="B2003" t="s">
        <v>459</v>
      </c>
      <c r="C2003" t="s">
        <v>33</v>
      </c>
      <c r="D2003">
        <v>15</v>
      </c>
      <c r="E2003">
        <v>12</v>
      </c>
      <c r="F2003">
        <v>0</v>
      </c>
      <c r="G2003">
        <v>31</v>
      </c>
      <c r="H2003">
        <v>31</v>
      </c>
      <c r="I2003">
        <f t="shared" si="95"/>
        <v>27</v>
      </c>
      <c r="J2003" s="2">
        <f t="shared" si="96"/>
        <v>0.87096774193548387</v>
      </c>
      <c r="K2003">
        <v>204</v>
      </c>
      <c r="L2003" s="1">
        <f t="shared" si="94"/>
        <v>6.580645161290323</v>
      </c>
      <c r="M2003">
        <v>6.8823534559626403</v>
      </c>
      <c r="N2003">
        <v>3.1764708258289098</v>
      </c>
      <c r="O2003">
        <v>0.57352945466355298</v>
      </c>
      <c r="P2003">
        <v>0.25856164383561597</v>
      </c>
      <c r="Q2003">
        <v>0.75181158999999997</v>
      </c>
      <c r="U2003">
        <v>2.6470590215240901</v>
      </c>
      <c r="V2003">
        <v>3.1570614937771602</v>
      </c>
      <c r="X2003">
        <v>3.65041780471801</v>
      </c>
    </row>
    <row r="2004" spans="1:24" x14ac:dyDescent="0.45">
      <c r="A2004">
        <v>1983</v>
      </c>
      <c r="B2004" t="s">
        <v>577</v>
      </c>
      <c r="C2004" t="s">
        <v>79</v>
      </c>
      <c r="D2004">
        <v>11</v>
      </c>
      <c r="E2004">
        <v>10</v>
      </c>
      <c r="F2004">
        <v>0</v>
      </c>
      <c r="G2004">
        <v>26</v>
      </c>
      <c r="H2004">
        <v>26</v>
      </c>
      <c r="I2004">
        <f t="shared" si="95"/>
        <v>21</v>
      </c>
      <c r="J2004" s="2">
        <f t="shared" si="96"/>
        <v>0.80769230769230771</v>
      </c>
      <c r="K2004">
        <v>186</v>
      </c>
      <c r="L2004" s="1">
        <f t="shared" si="94"/>
        <v>7.1538461538461542</v>
      </c>
      <c r="M2004">
        <v>4.88709637327326</v>
      </c>
      <c r="N2004">
        <v>3.5806448675467402</v>
      </c>
      <c r="O2004">
        <v>0.91935476328902999</v>
      </c>
      <c r="P2004">
        <v>0.25129982668977402</v>
      </c>
      <c r="Q2004">
        <v>0.71030641000000005</v>
      </c>
      <c r="U2004">
        <v>3.96774160998423</v>
      </c>
      <c r="V2004">
        <v>4.2551005563428399</v>
      </c>
      <c r="X2004">
        <v>2.0321640968322701</v>
      </c>
    </row>
    <row r="2005" spans="1:24" x14ac:dyDescent="0.45">
      <c r="A2005">
        <v>1983</v>
      </c>
      <c r="B2005" t="s">
        <v>593</v>
      </c>
      <c r="C2005" t="s">
        <v>115</v>
      </c>
      <c r="D2005">
        <v>10</v>
      </c>
      <c r="E2005">
        <v>12</v>
      </c>
      <c r="F2005">
        <v>0</v>
      </c>
      <c r="G2005">
        <v>29</v>
      </c>
      <c r="H2005">
        <v>29</v>
      </c>
      <c r="I2005">
        <f t="shared" si="95"/>
        <v>22</v>
      </c>
      <c r="J2005" s="2">
        <f t="shared" si="96"/>
        <v>0.75862068965517238</v>
      </c>
      <c r="K2005">
        <v>180.2</v>
      </c>
      <c r="L2005" s="1">
        <f t="shared" si="94"/>
        <v>6.2137931034482756</v>
      </c>
      <c r="M2005">
        <v>3.18819206143155</v>
      </c>
      <c r="N2005">
        <v>2.9889300575920701</v>
      </c>
      <c r="O2005">
        <v>0.94649451823749098</v>
      </c>
      <c r="P2005">
        <v>0.25925925925925902</v>
      </c>
      <c r="Q2005">
        <v>0.69457221999999996</v>
      </c>
      <c r="U2005">
        <v>3.8856090748696999</v>
      </c>
      <c r="V2005">
        <v>4.4765029903441302</v>
      </c>
      <c r="X2005">
        <v>1.2682921886444001</v>
      </c>
    </row>
    <row r="2006" spans="1:24" x14ac:dyDescent="0.45">
      <c r="A2006">
        <v>1983</v>
      </c>
      <c r="B2006" t="s">
        <v>473</v>
      </c>
      <c r="C2006" t="s">
        <v>121</v>
      </c>
      <c r="D2006">
        <v>11</v>
      </c>
      <c r="E2006">
        <v>15</v>
      </c>
      <c r="F2006">
        <v>0</v>
      </c>
      <c r="G2006">
        <v>32</v>
      </c>
      <c r="H2006">
        <v>32</v>
      </c>
      <c r="I2006">
        <f t="shared" si="95"/>
        <v>26</v>
      </c>
      <c r="J2006" s="2">
        <f t="shared" si="96"/>
        <v>0.8125</v>
      </c>
      <c r="K2006">
        <v>203</v>
      </c>
      <c r="L2006" s="1">
        <f t="shared" si="94"/>
        <v>6.34375</v>
      </c>
      <c r="M2006">
        <v>5.7635472312549298</v>
      </c>
      <c r="N2006">
        <v>3.5024633174549198</v>
      </c>
      <c r="O2006">
        <v>0.70935965923137601</v>
      </c>
      <c r="P2006">
        <v>0.25974025974025899</v>
      </c>
      <c r="Q2006">
        <v>0.74601843999999995</v>
      </c>
      <c r="U2006">
        <v>3.1477834878392299</v>
      </c>
      <c r="V2006">
        <v>3.75510075456403</v>
      </c>
      <c r="X2006">
        <v>3.4369080066680899</v>
      </c>
    </row>
    <row r="2007" spans="1:24" x14ac:dyDescent="0.45">
      <c r="A2007">
        <v>1983</v>
      </c>
      <c r="B2007" t="s">
        <v>578</v>
      </c>
      <c r="C2007" t="s">
        <v>371</v>
      </c>
      <c r="D2007">
        <v>9</v>
      </c>
      <c r="E2007">
        <v>11</v>
      </c>
      <c r="F2007">
        <v>0</v>
      </c>
      <c r="G2007">
        <v>28</v>
      </c>
      <c r="H2007">
        <v>28</v>
      </c>
      <c r="I2007">
        <f t="shared" si="95"/>
        <v>20</v>
      </c>
      <c r="J2007" s="2">
        <f t="shared" si="96"/>
        <v>0.7142857142857143</v>
      </c>
      <c r="K2007">
        <v>202</v>
      </c>
      <c r="L2007" s="1">
        <f t="shared" si="94"/>
        <v>7.2142857142857144</v>
      </c>
      <c r="M2007">
        <v>3.6089108910891001</v>
      </c>
      <c r="N2007">
        <v>2.2277227722772199</v>
      </c>
      <c r="O2007">
        <v>0.98019801980197996</v>
      </c>
      <c r="P2007">
        <v>0.27233429394812603</v>
      </c>
      <c r="Q2007">
        <v>0.74283231999999999</v>
      </c>
      <c r="U2007">
        <v>3.3415841584158401</v>
      </c>
      <c r="V2007">
        <v>4.1115363229619399</v>
      </c>
      <c r="X2007">
        <v>2.4662294387817298</v>
      </c>
    </row>
    <row r="2008" spans="1:24" x14ac:dyDescent="0.45">
      <c r="A2008">
        <v>1982</v>
      </c>
      <c r="B2008" t="s">
        <v>544</v>
      </c>
      <c r="C2008" t="s">
        <v>47</v>
      </c>
      <c r="D2008">
        <v>15</v>
      </c>
      <c r="E2008">
        <v>10</v>
      </c>
      <c r="F2008">
        <v>0</v>
      </c>
      <c r="G2008">
        <v>37</v>
      </c>
      <c r="H2008">
        <v>37</v>
      </c>
      <c r="I2008">
        <f t="shared" si="95"/>
        <v>25</v>
      </c>
      <c r="J2008" s="2">
        <f t="shared" si="96"/>
        <v>0.67567567567567566</v>
      </c>
      <c r="K2008">
        <v>264.2</v>
      </c>
      <c r="L2008" s="1">
        <f t="shared" si="94"/>
        <v>7.14054054054054</v>
      </c>
      <c r="M2008">
        <v>4.6586903553802799</v>
      </c>
      <c r="N2008">
        <v>1.7002519545183501</v>
      </c>
      <c r="O2008">
        <v>0.34005039090367001</v>
      </c>
      <c r="P2008">
        <v>0.26564344746162899</v>
      </c>
      <c r="Q2008">
        <v>0.74820144</v>
      </c>
      <c r="U2008">
        <v>2.44836281450642</v>
      </c>
      <c r="V2008">
        <v>2.81860761986509</v>
      </c>
      <c r="X2008">
        <v>5.5881690979003897</v>
      </c>
    </row>
    <row r="2009" spans="1:24" x14ac:dyDescent="0.45">
      <c r="A2009">
        <v>1982</v>
      </c>
      <c r="B2009" t="s">
        <v>492</v>
      </c>
      <c r="C2009" t="s">
        <v>121</v>
      </c>
      <c r="D2009">
        <v>12</v>
      </c>
      <c r="E2009">
        <v>13</v>
      </c>
      <c r="F2009">
        <v>0</v>
      </c>
      <c r="G2009">
        <v>35</v>
      </c>
      <c r="H2009">
        <v>35</v>
      </c>
      <c r="I2009">
        <f t="shared" si="95"/>
        <v>25</v>
      </c>
      <c r="J2009" s="2">
        <f t="shared" si="96"/>
        <v>0.7142857142857143</v>
      </c>
      <c r="K2009">
        <v>247</v>
      </c>
      <c r="L2009" s="1">
        <f t="shared" si="94"/>
        <v>7.0571428571428569</v>
      </c>
      <c r="M2009">
        <v>7.61538508583625</v>
      </c>
      <c r="N2009">
        <v>2.80566818951861</v>
      </c>
      <c r="O2009">
        <v>1.1659919748648799</v>
      </c>
      <c r="P2009">
        <v>0.27532097004279599</v>
      </c>
      <c r="Q2009">
        <v>0.74173712999999997</v>
      </c>
      <c r="U2009">
        <v>3.4251014261655799</v>
      </c>
      <c r="V2009">
        <v>3.6801553151559401</v>
      </c>
      <c r="X2009">
        <v>4.8520817756652797</v>
      </c>
    </row>
    <row r="2010" spans="1:24" x14ac:dyDescent="0.45">
      <c r="A2010">
        <v>1982</v>
      </c>
      <c r="B2010" t="s">
        <v>579</v>
      </c>
      <c r="C2010" t="s">
        <v>88</v>
      </c>
      <c r="D2010">
        <v>15</v>
      </c>
      <c r="E2010">
        <v>11</v>
      </c>
      <c r="F2010">
        <v>0</v>
      </c>
      <c r="G2010">
        <v>33</v>
      </c>
      <c r="H2010">
        <v>33</v>
      </c>
      <c r="I2010">
        <f t="shared" si="95"/>
        <v>26</v>
      </c>
      <c r="J2010" s="2">
        <f t="shared" si="96"/>
        <v>0.78787878787878785</v>
      </c>
      <c r="K2010">
        <v>244.2</v>
      </c>
      <c r="L2010" s="1">
        <f t="shared" si="94"/>
        <v>7.3999999999999995</v>
      </c>
      <c r="M2010">
        <v>6.8787468800036704</v>
      </c>
      <c r="N2010">
        <v>3.2370573552958399</v>
      </c>
      <c r="O2010">
        <v>0.62534062545487901</v>
      </c>
      <c r="P2010">
        <v>0.26721763085399403</v>
      </c>
      <c r="Q2010">
        <v>0.66498922000000005</v>
      </c>
      <c r="U2010">
        <v>3.89918272342454</v>
      </c>
      <c r="V2010">
        <v>3.2070557382448799</v>
      </c>
      <c r="X2010">
        <v>5.7617254257202104</v>
      </c>
    </row>
    <row r="2011" spans="1:24" x14ac:dyDescent="0.45">
      <c r="A2011">
        <v>1982</v>
      </c>
      <c r="B2011" t="s">
        <v>559</v>
      </c>
      <c r="C2011" t="s">
        <v>121</v>
      </c>
      <c r="D2011">
        <v>8</v>
      </c>
      <c r="E2011">
        <v>12</v>
      </c>
      <c r="F2011">
        <v>0</v>
      </c>
      <c r="G2011">
        <v>26</v>
      </c>
      <c r="H2011">
        <v>26</v>
      </c>
      <c r="I2011">
        <f t="shared" si="95"/>
        <v>20</v>
      </c>
      <c r="J2011" s="2">
        <f t="shared" si="96"/>
        <v>0.76923076923076927</v>
      </c>
      <c r="K2011">
        <v>169</v>
      </c>
      <c r="L2011" s="1">
        <f t="shared" si="94"/>
        <v>6.5</v>
      </c>
      <c r="M2011">
        <v>7.2426035502958497</v>
      </c>
      <c r="N2011">
        <v>3.4082840236686298</v>
      </c>
      <c r="O2011">
        <v>0.69230769230769196</v>
      </c>
      <c r="P2011">
        <v>0.27402862985685</v>
      </c>
      <c r="Q2011">
        <v>0.71723426000000001</v>
      </c>
      <c r="U2011">
        <v>3.4082840236686298</v>
      </c>
      <c r="V2011">
        <v>3.2609712008188398</v>
      </c>
      <c r="X2011">
        <v>4.1514997482299796</v>
      </c>
    </row>
    <row r="2012" spans="1:24" x14ac:dyDescent="0.45">
      <c r="A2012">
        <v>1982</v>
      </c>
      <c r="B2012" t="s">
        <v>560</v>
      </c>
      <c r="C2012" t="s">
        <v>71</v>
      </c>
      <c r="D2012">
        <v>9</v>
      </c>
      <c r="E2012">
        <v>18</v>
      </c>
      <c r="F2012">
        <v>0</v>
      </c>
      <c r="G2012">
        <v>34</v>
      </c>
      <c r="H2012">
        <v>34</v>
      </c>
      <c r="I2012">
        <f t="shared" si="95"/>
        <v>27</v>
      </c>
      <c r="J2012" s="2">
        <f t="shared" si="96"/>
        <v>0.79411764705882348</v>
      </c>
      <c r="K2012">
        <v>222.1</v>
      </c>
      <c r="L2012" s="1">
        <f t="shared" si="94"/>
        <v>6.5323529411764705</v>
      </c>
      <c r="M2012">
        <v>6.3553220480524102</v>
      </c>
      <c r="N2012">
        <v>3.8860567937135801</v>
      </c>
      <c r="O2012">
        <v>0.32383806614279798</v>
      </c>
      <c r="P2012">
        <v>0.296296296296296</v>
      </c>
      <c r="Q2012">
        <v>0.73270014000000006</v>
      </c>
      <c r="U2012">
        <v>3.35981993623153</v>
      </c>
      <c r="V2012">
        <v>3.09440357976059</v>
      </c>
      <c r="X2012">
        <v>4.2855257987976003</v>
      </c>
    </row>
    <row r="2013" spans="1:24" x14ac:dyDescent="0.45">
      <c r="A2013">
        <v>1982</v>
      </c>
      <c r="B2013" t="s">
        <v>594</v>
      </c>
      <c r="C2013" t="s">
        <v>29</v>
      </c>
      <c r="D2013">
        <v>9</v>
      </c>
      <c r="E2013">
        <v>14</v>
      </c>
      <c r="F2013">
        <v>0</v>
      </c>
      <c r="G2013">
        <v>33</v>
      </c>
      <c r="H2013">
        <v>33</v>
      </c>
      <c r="I2013">
        <f t="shared" si="95"/>
        <v>23</v>
      </c>
      <c r="J2013" s="2">
        <f t="shared" si="96"/>
        <v>0.69696969696969702</v>
      </c>
      <c r="K2013">
        <v>189</v>
      </c>
      <c r="L2013" s="1">
        <f t="shared" si="94"/>
        <v>5.7272727272727275</v>
      </c>
      <c r="M2013">
        <v>3.2380954995207198</v>
      </c>
      <c r="N2013">
        <v>1.3809524924426599</v>
      </c>
      <c r="O2013">
        <v>1.2380953380520401</v>
      </c>
      <c r="P2013">
        <v>0.29532163742689999</v>
      </c>
      <c r="Q2013">
        <v>0.63059034000000003</v>
      </c>
      <c r="U2013">
        <v>5.1904766095258603</v>
      </c>
      <c r="V2013">
        <v>4.2933122066089799</v>
      </c>
      <c r="X2013">
        <v>1.06766033172607</v>
      </c>
    </row>
    <row r="2014" spans="1:24" x14ac:dyDescent="0.45">
      <c r="A2014">
        <v>1982</v>
      </c>
      <c r="B2014" t="s">
        <v>595</v>
      </c>
      <c r="C2014" t="s">
        <v>75</v>
      </c>
      <c r="D2014">
        <v>13</v>
      </c>
      <c r="E2014">
        <v>12</v>
      </c>
      <c r="F2014">
        <v>0</v>
      </c>
      <c r="G2014">
        <v>31</v>
      </c>
      <c r="H2014">
        <v>31</v>
      </c>
      <c r="I2014">
        <f t="shared" si="95"/>
        <v>25</v>
      </c>
      <c r="J2014" s="2">
        <f t="shared" si="96"/>
        <v>0.80645161290322576</v>
      </c>
      <c r="K2014">
        <v>181</v>
      </c>
      <c r="L2014" s="1">
        <f t="shared" si="94"/>
        <v>5.838709677419355</v>
      </c>
      <c r="M2014">
        <v>5.1215469613259597</v>
      </c>
      <c r="N2014">
        <v>3.9779005524861799</v>
      </c>
      <c r="O2014">
        <v>0.99447513812154698</v>
      </c>
      <c r="P2014">
        <v>0.25087719298245598</v>
      </c>
      <c r="Q2014">
        <v>0.75813953000000001</v>
      </c>
      <c r="U2014">
        <v>3.7790055248618701</v>
      </c>
      <c r="V2014">
        <v>4.3409018948591802</v>
      </c>
      <c r="X2014">
        <v>1.50079262256622</v>
      </c>
    </row>
    <row r="2015" spans="1:24" x14ac:dyDescent="0.45">
      <c r="A2015">
        <v>1982</v>
      </c>
      <c r="B2015" t="s">
        <v>546</v>
      </c>
      <c r="C2015" t="s">
        <v>37</v>
      </c>
      <c r="D2015">
        <v>13</v>
      </c>
      <c r="E2015">
        <v>5</v>
      </c>
      <c r="F2015">
        <v>0</v>
      </c>
      <c r="G2015">
        <v>28</v>
      </c>
      <c r="H2015">
        <v>28</v>
      </c>
      <c r="I2015">
        <f t="shared" si="95"/>
        <v>18</v>
      </c>
      <c r="J2015" s="2">
        <f t="shared" si="96"/>
        <v>0.6428571428571429</v>
      </c>
      <c r="K2015">
        <v>169.1</v>
      </c>
      <c r="L2015" s="1">
        <f t="shared" si="94"/>
        <v>6.0392857142857137</v>
      </c>
      <c r="M2015">
        <v>6.16535451589733</v>
      </c>
      <c r="N2015">
        <v>3.5610237290096598</v>
      </c>
      <c r="O2015">
        <v>0.63779529474799901</v>
      </c>
      <c r="P2015">
        <v>0.28996282527881001</v>
      </c>
      <c r="Q2015">
        <v>0.67359855000000002</v>
      </c>
      <c r="U2015">
        <v>4.0393702000706604</v>
      </c>
      <c r="V2015">
        <v>3.5079311090405798</v>
      </c>
      <c r="X2015">
        <v>3.2150626182556099</v>
      </c>
    </row>
    <row r="2016" spans="1:24" x14ac:dyDescent="0.45">
      <c r="A2016">
        <v>1982</v>
      </c>
      <c r="B2016" t="s">
        <v>581</v>
      </c>
      <c r="C2016" t="s">
        <v>54</v>
      </c>
      <c r="D2016">
        <v>17</v>
      </c>
      <c r="E2016">
        <v>13</v>
      </c>
      <c r="F2016">
        <v>0</v>
      </c>
      <c r="G2016">
        <v>34</v>
      </c>
      <c r="H2016">
        <v>34</v>
      </c>
      <c r="I2016">
        <f t="shared" si="95"/>
        <v>30</v>
      </c>
      <c r="J2016" s="2">
        <f t="shared" si="96"/>
        <v>0.88235294117647056</v>
      </c>
      <c r="K2016">
        <v>258</v>
      </c>
      <c r="L2016" s="1">
        <f t="shared" si="94"/>
        <v>7.5882352941176467</v>
      </c>
      <c r="M2016">
        <v>2.6162790697674398</v>
      </c>
      <c r="N2016">
        <v>2.02325581395348</v>
      </c>
      <c r="O2016">
        <v>1.0465116279069699</v>
      </c>
      <c r="P2016">
        <v>0.26444444444444398</v>
      </c>
      <c r="Q2016">
        <v>0.72887323999999998</v>
      </c>
      <c r="U2016">
        <v>3.9069767441860401</v>
      </c>
      <c r="V2016">
        <v>4.3212436653846904</v>
      </c>
      <c r="X2016">
        <v>1.91825282573699</v>
      </c>
    </row>
    <row r="2017" spans="1:24" x14ac:dyDescent="0.45">
      <c r="A2017">
        <v>1982</v>
      </c>
      <c r="B2017" t="s">
        <v>561</v>
      </c>
      <c r="C2017" t="s">
        <v>99</v>
      </c>
      <c r="D2017">
        <v>12</v>
      </c>
      <c r="E2017">
        <v>7</v>
      </c>
      <c r="F2017">
        <v>0</v>
      </c>
      <c r="G2017">
        <v>30</v>
      </c>
      <c r="H2017">
        <v>30</v>
      </c>
      <c r="I2017">
        <f t="shared" si="95"/>
        <v>19</v>
      </c>
      <c r="J2017" s="2">
        <f t="shared" si="96"/>
        <v>0.6333333333333333</v>
      </c>
      <c r="K2017">
        <v>171.2</v>
      </c>
      <c r="L2017" s="1">
        <f t="shared" si="94"/>
        <v>5.7066666666666661</v>
      </c>
      <c r="M2017">
        <v>6.9203887595990299</v>
      </c>
      <c r="N2017">
        <v>1.93980594019063</v>
      </c>
      <c r="O2017">
        <v>0.68155343844535898</v>
      </c>
      <c r="P2017">
        <v>0.30058939096267101</v>
      </c>
      <c r="Q2017">
        <v>0.76800847000000005</v>
      </c>
      <c r="U2017">
        <v>2.9883496916450301</v>
      </c>
      <c r="V2017">
        <v>2.8796993083757898</v>
      </c>
      <c r="X2017">
        <v>3.6651692390441801</v>
      </c>
    </row>
    <row r="2018" spans="1:24" x14ac:dyDescent="0.45">
      <c r="A2018">
        <v>1982</v>
      </c>
      <c r="B2018" t="s">
        <v>524</v>
      </c>
      <c r="C2018" t="s">
        <v>67</v>
      </c>
      <c r="D2018">
        <v>23</v>
      </c>
      <c r="E2018">
        <v>11</v>
      </c>
      <c r="F2018">
        <v>0</v>
      </c>
      <c r="G2018">
        <v>38</v>
      </c>
      <c r="H2018">
        <v>38</v>
      </c>
      <c r="I2018">
        <f t="shared" si="95"/>
        <v>34</v>
      </c>
      <c r="J2018" s="2">
        <f t="shared" si="96"/>
        <v>0.89473684210526316</v>
      </c>
      <c r="K2018">
        <v>295.2</v>
      </c>
      <c r="L2018" s="1">
        <f t="shared" si="94"/>
        <v>7.7684210526315782</v>
      </c>
      <c r="M2018">
        <v>8.7057500176757596</v>
      </c>
      <c r="N2018">
        <v>2.6178129423780199</v>
      </c>
      <c r="O2018">
        <v>0.51747465140030702</v>
      </c>
      <c r="P2018">
        <v>0.29389788293897801</v>
      </c>
      <c r="Q2018">
        <v>0.71473750999999996</v>
      </c>
      <c r="U2018">
        <v>3.1048479084018399</v>
      </c>
      <c r="V2018">
        <v>2.4121956488290999</v>
      </c>
      <c r="X2018">
        <v>8.2424535751342702</v>
      </c>
    </row>
    <row r="2019" spans="1:24" x14ac:dyDescent="0.45">
      <c r="A2019">
        <v>1982</v>
      </c>
      <c r="B2019" t="s">
        <v>596</v>
      </c>
      <c r="C2019" t="s">
        <v>115</v>
      </c>
      <c r="D2019">
        <v>11</v>
      </c>
      <c r="E2019">
        <v>10</v>
      </c>
      <c r="F2019">
        <v>0</v>
      </c>
      <c r="G2019">
        <v>25</v>
      </c>
      <c r="H2019">
        <v>25</v>
      </c>
      <c r="I2019">
        <f t="shared" si="95"/>
        <v>21</v>
      </c>
      <c r="J2019" s="2">
        <f t="shared" si="96"/>
        <v>0.84</v>
      </c>
      <c r="K2019">
        <v>175</v>
      </c>
      <c r="L2019" s="1">
        <f t="shared" si="94"/>
        <v>7</v>
      </c>
      <c r="M2019">
        <v>5.0914290153659501</v>
      </c>
      <c r="N2019">
        <v>3.2914288584183899</v>
      </c>
      <c r="O2019">
        <v>1.02857151825574</v>
      </c>
      <c r="P2019">
        <v>0.25464684014869798</v>
      </c>
      <c r="Q2019">
        <v>0.74611399</v>
      </c>
      <c r="U2019">
        <v>3.6514288898078999</v>
      </c>
      <c r="V2019">
        <v>4.1680212005771002</v>
      </c>
      <c r="X2019">
        <v>2.0259933471679599</v>
      </c>
    </row>
    <row r="2020" spans="1:24" x14ac:dyDescent="0.45">
      <c r="A2020">
        <v>1982</v>
      </c>
      <c r="B2020" t="s">
        <v>597</v>
      </c>
      <c r="C2020" t="s">
        <v>67</v>
      </c>
      <c r="D2020">
        <v>9</v>
      </c>
      <c r="E2020">
        <v>10</v>
      </c>
      <c r="F2020">
        <v>0</v>
      </c>
      <c r="G2020">
        <v>33</v>
      </c>
      <c r="H2020">
        <v>33</v>
      </c>
      <c r="I2020">
        <f t="shared" si="95"/>
        <v>19</v>
      </c>
      <c r="J2020" s="2">
        <f t="shared" si="96"/>
        <v>0.5757575757575758</v>
      </c>
      <c r="K2020">
        <v>223</v>
      </c>
      <c r="L2020" s="1">
        <f t="shared" si="94"/>
        <v>6.7575757575757578</v>
      </c>
      <c r="M2020">
        <v>5.8520183376444503</v>
      </c>
      <c r="N2020">
        <v>2.1390135992769301</v>
      </c>
      <c r="O2020">
        <v>0.60538120734252898</v>
      </c>
      <c r="P2020">
        <v>0.28592162554426698</v>
      </c>
      <c r="Q2020">
        <v>0.70040486000000002</v>
      </c>
      <c r="U2020">
        <v>3.4708522554305001</v>
      </c>
      <c r="V2020">
        <v>3.0439467850829098</v>
      </c>
      <c r="X2020">
        <v>4.2435822486877397</v>
      </c>
    </row>
    <row r="2021" spans="1:24" x14ac:dyDescent="0.45">
      <c r="A2021">
        <v>1982</v>
      </c>
      <c r="B2021" t="s">
        <v>494</v>
      </c>
      <c r="C2021" t="s">
        <v>44</v>
      </c>
      <c r="D2021">
        <v>16</v>
      </c>
      <c r="E2021">
        <v>14</v>
      </c>
      <c r="F2021">
        <v>0</v>
      </c>
      <c r="G2021">
        <v>40</v>
      </c>
      <c r="H2021">
        <v>40</v>
      </c>
      <c r="I2021">
        <f t="shared" si="95"/>
        <v>30</v>
      </c>
      <c r="J2021" s="2">
        <f t="shared" si="96"/>
        <v>0.75</v>
      </c>
      <c r="K2021">
        <v>266.2</v>
      </c>
      <c r="L2021" s="1">
        <f t="shared" si="94"/>
        <v>6.6549999999999994</v>
      </c>
      <c r="M2021">
        <v>4.6912501789569898</v>
      </c>
      <c r="N2021">
        <v>2.5987500991344401</v>
      </c>
      <c r="O2021">
        <v>0.87750003347396899</v>
      </c>
      <c r="P2021">
        <v>0.262850467289719</v>
      </c>
      <c r="Q2021">
        <v>0.70844686999999995</v>
      </c>
      <c r="U2021">
        <v>3.71250014162064</v>
      </c>
      <c r="V2021">
        <v>3.83034254508018</v>
      </c>
      <c r="X2021">
        <v>4.3375797271728498</v>
      </c>
    </row>
    <row r="2022" spans="1:24" x14ac:dyDescent="0.45">
      <c r="A2022">
        <v>1982</v>
      </c>
      <c r="B2022" t="s">
        <v>495</v>
      </c>
      <c r="C2022" t="s">
        <v>37</v>
      </c>
      <c r="D2022">
        <v>11</v>
      </c>
      <c r="E2022">
        <v>15</v>
      </c>
      <c r="F2022">
        <v>0</v>
      </c>
      <c r="G2022">
        <v>31</v>
      </c>
      <c r="H2022">
        <v>31</v>
      </c>
      <c r="I2022">
        <f t="shared" si="95"/>
        <v>26</v>
      </c>
      <c r="J2022" s="2">
        <f t="shared" si="96"/>
        <v>0.83870967741935487</v>
      </c>
      <c r="K2022">
        <v>193.2</v>
      </c>
      <c r="L2022" s="1">
        <f t="shared" si="94"/>
        <v>6.2322580645161283</v>
      </c>
      <c r="M2022">
        <v>4.9724611430744599</v>
      </c>
      <c r="N2022">
        <v>3.3459551616949601</v>
      </c>
      <c r="O2022">
        <v>0.88296038989172698</v>
      </c>
      <c r="P2022">
        <v>0.29892141756548501</v>
      </c>
      <c r="Q2022">
        <v>0.75170842999999998</v>
      </c>
      <c r="U2022">
        <v>3.6712563579708601</v>
      </c>
      <c r="V2022">
        <v>4.0797594203215697</v>
      </c>
      <c r="X2022">
        <v>2.3807508945464999</v>
      </c>
    </row>
    <row r="2023" spans="1:24" x14ac:dyDescent="0.45">
      <c r="A2023">
        <v>1982</v>
      </c>
      <c r="B2023" t="s">
        <v>529</v>
      </c>
      <c r="C2023" t="s">
        <v>35</v>
      </c>
      <c r="D2023">
        <v>13</v>
      </c>
      <c r="E2023">
        <v>13</v>
      </c>
      <c r="F2023">
        <v>0</v>
      </c>
      <c r="G2023">
        <v>33</v>
      </c>
      <c r="H2023">
        <v>33</v>
      </c>
      <c r="I2023">
        <f t="shared" si="95"/>
        <v>26</v>
      </c>
      <c r="J2023" s="2">
        <f t="shared" si="96"/>
        <v>0.78787878787878785</v>
      </c>
      <c r="K2023">
        <v>224.1</v>
      </c>
      <c r="L2023" s="1">
        <f t="shared" si="94"/>
        <v>6.790909090909091</v>
      </c>
      <c r="M2023">
        <v>5.0950966979866301</v>
      </c>
      <c r="N2023">
        <v>1.72511148042067</v>
      </c>
      <c r="O2023">
        <v>1.24368502076839</v>
      </c>
      <c r="P2023">
        <v>0.27247579529737198</v>
      </c>
      <c r="Q2023">
        <v>0.74912891999999998</v>
      </c>
      <c r="U2023">
        <v>3.7310550623051699</v>
      </c>
      <c r="V2023">
        <v>3.9825657853833198</v>
      </c>
      <c r="X2023">
        <v>3.0978932380676198</v>
      </c>
    </row>
    <row r="2024" spans="1:24" x14ac:dyDescent="0.45">
      <c r="A2024">
        <v>1982</v>
      </c>
      <c r="B2024" t="s">
        <v>598</v>
      </c>
      <c r="C2024" t="s">
        <v>73</v>
      </c>
      <c r="D2024">
        <v>7</v>
      </c>
      <c r="E2024">
        <v>12</v>
      </c>
      <c r="F2024">
        <v>0</v>
      </c>
      <c r="G2024">
        <v>24</v>
      </c>
      <c r="H2024">
        <v>24</v>
      </c>
      <c r="I2024">
        <f t="shared" si="95"/>
        <v>19</v>
      </c>
      <c r="J2024" s="2">
        <f t="shared" si="96"/>
        <v>0.79166666666666663</v>
      </c>
      <c r="K2024">
        <v>167.1</v>
      </c>
      <c r="L2024" s="1">
        <f t="shared" si="94"/>
        <v>6.9624999999999995</v>
      </c>
      <c r="M2024">
        <v>3.76494035348292</v>
      </c>
      <c r="N2024">
        <v>3.4422311803272501</v>
      </c>
      <c r="O2024">
        <v>1.2370518304300999</v>
      </c>
      <c r="P2024">
        <v>0.24107142857142799</v>
      </c>
      <c r="Q2024">
        <v>0.69343065999999998</v>
      </c>
      <c r="U2024">
        <v>4.24900411321644</v>
      </c>
      <c r="V2024">
        <v>4.8500587029009798</v>
      </c>
      <c r="X2024">
        <v>-0.52920466661453203</v>
      </c>
    </row>
    <row r="2025" spans="1:24" x14ac:dyDescent="0.45">
      <c r="A2025">
        <v>1982</v>
      </c>
      <c r="B2025" t="s">
        <v>483</v>
      </c>
      <c r="C2025" t="s">
        <v>95</v>
      </c>
      <c r="D2025">
        <v>15</v>
      </c>
      <c r="E2025">
        <v>11</v>
      </c>
      <c r="F2025">
        <v>0</v>
      </c>
      <c r="G2025">
        <v>35</v>
      </c>
      <c r="H2025">
        <v>35</v>
      </c>
      <c r="I2025">
        <f t="shared" si="95"/>
        <v>26</v>
      </c>
      <c r="J2025" s="2">
        <f t="shared" si="96"/>
        <v>0.74285714285714288</v>
      </c>
      <c r="K2025">
        <v>235.2</v>
      </c>
      <c r="L2025" s="1">
        <f t="shared" si="94"/>
        <v>6.72</v>
      </c>
      <c r="M2025">
        <v>3.8953325585235001</v>
      </c>
      <c r="N2025">
        <v>2.9024046514488799</v>
      </c>
      <c r="O2025">
        <v>0.87835930241216198</v>
      </c>
      <c r="P2025">
        <v>0.26564495530012699</v>
      </c>
      <c r="Q2025">
        <v>0.72812052000000005</v>
      </c>
      <c r="U2025">
        <v>3.8953325585235001</v>
      </c>
      <c r="V2025">
        <v>4.1380918567392797</v>
      </c>
      <c r="X2025">
        <v>2.7686791419982901</v>
      </c>
    </row>
    <row r="2026" spans="1:24" x14ac:dyDescent="0.45">
      <c r="A2026">
        <v>1982</v>
      </c>
      <c r="B2026" t="s">
        <v>515</v>
      </c>
      <c r="C2026" t="s">
        <v>47</v>
      </c>
      <c r="D2026">
        <v>15</v>
      </c>
      <c r="E2026">
        <v>9</v>
      </c>
      <c r="F2026">
        <v>0</v>
      </c>
      <c r="G2026">
        <v>34</v>
      </c>
      <c r="H2026">
        <v>34</v>
      </c>
      <c r="I2026">
        <f t="shared" si="95"/>
        <v>24</v>
      </c>
      <c r="J2026" s="2">
        <f t="shared" si="96"/>
        <v>0.70588235294117652</v>
      </c>
      <c r="K2026">
        <v>229.2</v>
      </c>
      <c r="L2026" s="1">
        <f t="shared" si="94"/>
        <v>6.7411764705882353</v>
      </c>
      <c r="M2026">
        <v>2.6255443833457899</v>
      </c>
      <c r="N2026">
        <v>2.07692316891533</v>
      </c>
      <c r="O2026">
        <v>0.62699567363481701</v>
      </c>
      <c r="P2026">
        <v>0.27194066749072898</v>
      </c>
      <c r="Q2026">
        <v>0.73170732000000005</v>
      </c>
      <c r="U2026">
        <v>3.5268506641958499</v>
      </c>
      <c r="V2026">
        <v>3.78335597509767</v>
      </c>
      <c r="X2026">
        <v>1.9899551868438701</v>
      </c>
    </row>
    <row r="2027" spans="1:24" x14ac:dyDescent="0.45">
      <c r="A2027">
        <v>1982</v>
      </c>
      <c r="B2027" t="s">
        <v>582</v>
      </c>
      <c r="C2027" t="s">
        <v>371</v>
      </c>
      <c r="D2027">
        <v>12</v>
      </c>
      <c r="E2027">
        <v>11</v>
      </c>
      <c r="F2027">
        <v>0</v>
      </c>
      <c r="G2027">
        <v>35</v>
      </c>
      <c r="H2027">
        <v>35</v>
      </c>
      <c r="I2027">
        <f t="shared" si="95"/>
        <v>23</v>
      </c>
      <c r="J2027" s="2">
        <f t="shared" si="96"/>
        <v>0.65714285714285714</v>
      </c>
      <c r="K2027">
        <v>225</v>
      </c>
      <c r="L2027" s="1">
        <f t="shared" si="94"/>
        <v>6.4285714285714288</v>
      </c>
      <c r="M2027">
        <v>2.80000018988716</v>
      </c>
      <c r="N2027">
        <v>2.2800001546224</v>
      </c>
      <c r="O2027">
        <v>1.0000000678168399</v>
      </c>
      <c r="P2027">
        <v>0.252564102564102</v>
      </c>
      <c r="Q2027">
        <v>0.71764706</v>
      </c>
      <c r="U2027">
        <v>3.8800002631293502</v>
      </c>
      <c r="V2027">
        <v>4.4454815087306701</v>
      </c>
      <c r="X2027">
        <v>2.1303865909576398</v>
      </c>
    </row>
    <row r="2028" spans="1:24" x14ac:dyDescent="0.45">
      <c r="A2028">
        <v>1982</v>
      </c>
      <c r="B2028" t="s">
        <v>599</v>
      </c>
      <c r="C2028" t="s">
        <v>65</v>
      </c>
      <c r="D2028">
        <v>6</v>
      </c>
      <c r="E2028">
        <v>13</v>
      </c>
      <c r="F2028">
        <v>0</v>
      </c>
      <c r="G2028">
        <v>29</v>
      </c>
      <c r="H2028">
        <v>29</v>
      </c>
      <c r="I2028">
        <f t="shared" si="95"/>
        <v>19</v>
      </c>
      <c r="J2028" s="2">
        <f t="shared" si="96"/>
        <v>0.65517241379310343</v>
      </c>
      <c r="K2028">
        <v>167</v>
      </c>
      <c r="L2028" s="1">
        <f t="shared" si="94"/>
        <v>5.7586206896551726</v>
      </c>
      <c r="M2028">
        <v>5.3892220492994101</v>
      </c>
      <c r="N2028">
        <v>4.14970097796055</v>
      </c>
      <c r="O2028">
        <v>0.43113776394395298</v>
      </c>
      <c r="P2028">
        <v>0.31702898550724601</v>
      </c>
      <c r="Q2028">
        <v>0.70527974999999998</v>
      </c>
      <c r="U2028">
        <v>4.14970097796055</v>
      </c>
      <c r="V2028">
        <v>3.6147961774772299</v>
      </c>
      <c r="X2028">
        <v>1.75518345832824</v>
      </c>
    </row>
    <row r="2029" spans="1:24" x14ac:dyDescent="0.45">
      <c r="A2029">
        <v>1982</v>
      </c>
      <c r="B2029" t="s">
        <v>530</v>
      </c>
      <c r="C2029" t="s">
        <v>62</v>
      </c>
      <c r="D2029">
        <v>14</v>
      </c>
      <c r="E2029">
        <v>8</v>
      </c>
      <c r="F2029">
        <v>0</v>
      </c>
      <c r="G2029">
        <v>33</v>
      </c>
      <c r="H2029">
        <v>33</v>
      </c>
      <c r="I2029">
        <f t="shared" si="95"/>
        <v>22</v>
      </c>
      <c r="J2029" s="2">
        <f t="shared" si="96"/>
        <v>0.66666666666666663</v>
      </c>
      <c r="K2029">
        <v>221</v>
      </c>
      <c r="L2029" s="1">
        <f t="shared" si="94"/>
        <v>6.6969696969696972</v>
      </c>
      <c r="M2029">
        <v>6.5565610859728496</v>
      </c>
      <c r="N2029">
        <v>2.8099547511312202</v>
      </c>
      <c r="O2029">
        <v>0.89592760180995401</v>
      </c>
      <c r="P2029">
        <v>0.28571428571428498</v>
      </c>
      <c r="Q2029">
        <v>0.71316614</v>
      </c>
      <c r="U2029">
        <v>3.8280542986425301</v>
      </c>
      <c r="V2029">
        <v>3.5039228193360699</v>
      </c>
      <c r="X2029">
        <v>3.95334792137146</v>
      </c>
    </row>
    <row r="2030" spans="1:24" x14ac:dyDescent="0.45">
      <c r="A2030">
        <v>1982</v>
      </c>
      <c r="B2030" t="s">
        <v>434</v>
      </c>
      <c r="C2030" t="s">
        <v>233</v>
      </c>
      <c r="D2030">
        <v>12</v>
      </c>
      <c r="E2030">
        <v>14</v>
      </c>
      <c r="F2030">
        <v>0</v>
      </c>
      <c r="G2030">
        <v>34</v>
      </c>
      <c r="H2030">
        <v>34</v>
      </c>
      <c r="I2030">
        <f t="shared" si="95"/>
        <v>26</v>
      </c>
      <c r="J2030" s="2">
        <f t="shared" si="96"/>
        <v>0.76470588235294112</v>
      </c>
      <c r="K2030">
        <v>236.2</v>
      </c>
      <c r="L2030" s="1">
        <f t="shared" si="94"/>
        <v>6.9470588235294111</v>
      </c>
      <c r="M2030">
        <v>5.8943664505377296</v>
      </c>
      <c r="N2030">
        <v>2.3197184095664598</v>
      </c>
      <c r="O2030">
        <v>0.95070426621576298</v>
      </c>
      <c r="P2030">
        <v>0.27651006711409398</v>
      </c>
      <c r="Q2030">
        <v>0.74712643999999995</v>
      </c>
      <c r="U2030">
        <v>3.57464804097126</v>
      </c>
      <c r="V2030">
        <v>3.6039164843953699</v>
      </c>
      <c r="X2030">
        <v>2.8205437660217201</v>
      </c>
    </row>
    <row r="2031" spans="1:24" x14ac:dyDescent="0.45">
      <c r="A2031">
        <v>1982</v>
      </c>
      <c r="B2031" t="s">
        <v>584</v>
      </c>
      <c r="C2031" t="s">
        <v>75</v>
      </c>
      <c r="D2031">
        <v>18</v>
      </c>
      <c r="E2031">
        <v>12</v>
      </c>
      <c r="F2031">
        <v>0</v>
      </c>
      <c r="G2031">
        <v>37</v>
      </c>
      <c r="H2031">
        <v>37</v>
      </c>
      <c r="I2031">
        <f t="shared" si="95"/>
        <v>30</v>
      </c>
      <c r="J2031" s="2">
        <f t="shared" si="96"/>
        <v>0.81081081081081086</v>
      </c>
      <c r="K2031">
        <v>248</v>
      </c>
      <c r="L2031" s="1">
        <f t="shared" si="94"/>
        <v>6.7027027027027026</v>
      </c>
      <c r="M2031">
        <v>3.5564518317223701</v>
      </c>
      <c r="N2031">
        <v>2.3225807880635898</v>
      </c>
      <c r="O2031">
        <v>1.1250000692183</v>
      </c>
      <c r="P2031">
        <v>0.26097271648872999</v>
      </c>
      <c r="Q2031">
        <v>0.70965418000000002</v>
      </c>
      <c r="U2031">
        <v>4.0282260542977797</v>
      </c>
      <c r="V2031">
        <v>4.3980442189525304</v>
      </c>
      <c r="X2031">
        <v>1.90137863159179</v>
      </c>
    </row>
    <row r="2032" spans="1:24" x14ac:dyDescent="0.45">
      <c r="A2032">
        <v>1982</v>
      </c>
      <c r="B2032" t="s">
        <v>563</v>
      </c>
      <c r="C2032" t="s">
        <v>54</v>
      </c>
      <c r="D2032">
        <v>10</v>
      </c>
      <c r="E2032">
        <v>8</v>
      </c>
      <c r="F2032">
        <v>0</v>
      </c>
      <c r="G2032">
        <v>27</v>
      </c>
      <c r="H2032">
        <v>27</v>
      </c>
      <c r="I2032">
        <f t="shared" si="95"/>
        <v>18</v>
      </c>
      <c r="J2032" s="2">
        <f t="shared" si="96"/>
        <v>0.66666666666666663</v>
      </c>
      <c r="K2032">
        <v>179.1</v>
      </c>
      <c r="L2032" s="1">
        <f t="shared" si="94"/>
        <v>6.6333333333333329</v>
      </c>
      <c r="M2032">
        <v>4.8680298778443101</v>
      </c>
      <c r="N2032">
        <v>1.7565056260262899</v>
      </c>
      <c r="O2032">
        <v>0.75278812543984197</v>
      </c>
      <c r="P2032">
        <v>0.32516339869281002</v>
      </c>
      <c r="Q2032">
        <v>0.67965368000000004</v>
      </c>
      <c r="U2032">
        <v>4.5669146276683703</v>
      </c>
      <c r="V2032">
        <v>3.3578564613020001</v>
      </c>
      <c r="X2032">
        <v>3.3915255069732599</v>
      </c>
    </row>
    <row r="2033" spans="1:24" x14ac:dyDescent="0.45">
      <c r="A2033">
        <v>1982</v>
      </c>
      <c r="B2033" t="s">
        <v>550</v>
      </c>
      <c r="C2033" t="s">
        <v>65</v>
      </c>
      <c r="D2033">
        <v>11</v>
      </c>
      <c r="E2033">
        <v>8</v>
      </c>
      <c r="F2033">
        <v>0</v>
      </c>
      <c r="G2033">
        <v>27</v>
      </c>
      <c r="H2033">
        <v>27</v>
      </c>
      <c r="I2033">
        <f t="shared" si="95"/>
        <v>19</v>
      </c>
      <c r="J2033" s="2">
        <f t="shared" si="96"/>
        <v>0.70370370370370372</v>
      </c>
      <c r="K2033">
        <v>172</v>
      </c>
      <c r="L2033" s="1">
        <f t="shared" si="94"/>
        <v>6.3703703703703702</v>
      </c>
      <c r="M2033">
        <v>5.2325590679362204</v>
      </c>
      <c r="N2033">
        <v>1.4127909483427701</v>
      </c>
      <c r="O2033">
        <v>0.83720945086979504</v>
      </c>
      <c r="P2033">
        <v>0.297345132743362</v>
      </c>
      <c r="Q2033">
        <v>0.68205665999999998</v>
      </c>
      <c r="U2033">
        <v>4.0290704823108898</v>
      </c>
      <c r="V2033">
        <v>3.2689181819872601</v>
      </c>
      <c r="X2033">
        <v>2.56115269660949</v>
      </c>
    </row>
    <row r="2034" spans="1:24" x14ac:dyDescent="0.45">
      <c r="A2034">
        <v>1982</v>
      </c>
      <c r="B2034" t="s">
        <v>600</v>
      </c>
      <c r="C2034" t="s">
        <v>115</v>
      </c>
      <c r="D2034">
        <v>10</v>
      </c>
      <c r="E2034">
        <v>13</v>
      </c>
      <c r="F2034">
        <v>0</v>
      </c>
      <c r="G2034">
        <v>32</v>
      </c>
      <c r="H2034">
        <v>32</v>
      </c>
      <c r="I2034">
        <f t="shared" si="95"/>
        <v>23</v>
      </c>
      <c r="J2034" s="2">
        <f t="shared" si="96"/>
        <v>0.71875</v>
      </c>
      <c r="K2034">
        <v>205</v>
      </c>
      <c r="L2034" s="1">
        <f t="shared" si="94"/>
        <v>6.40625</v>
      </c>
      <c r="M2034">
        <v>5.5756097560975597</v>
      </c>
      <c r="N2034">
        <v>3.3804878048780398</v>
      </c>
      <c r="O2034">
        <v>1.4048780487804799</v>
      </c>
      <c r="P2034">
        <v>0.25705329153605</v>
      </c>
      <c r="Q2034">
        <v>0.72304995999999999</v>
      </c>
      <c r="U2034">
        <v>4.2146341463414601</v>
      </c>
      <c r="V2034">
        <v>4.6336656733256998</v>
      </c>
      <c r="X2034">
        <v>1.32828092575073</v>
      </c>
    </row>
    <row r="2035" spans="1:24" x14ac:dyDescent="0.45">
      <c r="A2035">
        <v>1982</v>
      </c>
      <c r="B2035" t="s">
        <v>419</v>
      </c>
      <c r="C2035" t="s">
        <v>31</v>
      </c>
      <c r="D2035">
        <v>16</v>
      </c>
      <c r="E2035">
        <v>13</v>
      </c>
      <c r="F2035">
        <v>0</v>
      </c>
      <c r="G2035">
        <v>34</v>
      </c>
      <c r="H2035">
        <v>34</v>
      </c>
      <c r="I2035">
        <f t="shared" si="95"/>
        <v>29</v>
      </c>
      <c r="J2035" s="2">
        <f t="shared" si="96"/>
        <v>0.8529411764705882</v>
      </c>
      <c r="K2035">
        <v>228</v>
      </c>
      <c r="L2035" s="1">
        <f t="shared" si="94"/>
        <v>6.7058823529411766</v>
      </c>
      <c r="M2035">
        <v>5.0526312408024801</v>
      </c>
      <c r="N2035">
        <v>2.8421050729513899</v>
      </c>
      <c r="O2035">
        <v>0.82894731294415702</v>
      </c>
      <c r="P2035">
        <v>0.26997245179063301</v>
      </c>
      <c r="Q2035">
        <v>0.69392348000000004</v>
      </c>
      <c r="U2035">
        <v>3.9473681568769301</v>
      </c>
      <c r="V2035">
        <v>3.83062751575704</v>
      </c>
      <c r="X2035">
        <v>3.1325988769531201</v>
      </c>
    </row>
    <row r="2036" spans="1:24" x14ac:dyDescent="0.45">
      <c r="A2036">
        <v>1982</v>
      </c>
      <c r="B2036" t="s">
        <v>551</v>
      </c>
      <c r="C2036" t="s">
        <v>37</v>
      </c>
      <c r="D2036">
        <v>15</v>
      </c>
      <c r="E2036">
        <v>15</v>
      </c>
      <c r="F2036">
        <v>0</v>
      </c>
      <c r="G2036">
        <v>32</v>
      </c>
      <c r="H2036">
        <v>32</v>
      </c>
      <c r="I2036">
        <f t="shared" si="95"/>
        <v>30</v>
      </c>
      <c r="J2036" s="2">
        <f t="shared" si="96"/>
        <v>0.9375</v>
      </c>
      <c r="K2036">
        <v>224.2</v>
      </c>
      <c r="L2036" s="1">
        <f t="shared" si="94"/>
        <v>7.0062499999999996</v>
      </c>
      <c r="M2036">
        <v>4.6869438323949097</v>
      </c>
      <c r="N2036">
        <v>1.7626113557724401</v>
      </c>
      <c r="O2036">
        <v>0.64094958391725299</v>
      </c>
      <c r="P2036">
        <v>0.28514588859416401</v>
      </c>
      <c r="Q2036">
        <v>0.69400631000000002</v>
      </c>
      <c r="U2036">
        <v>3.6854601075242002</v>
      </c>
      <c r="V2036">
        <v>3.2017557293091299</v>
      </c>
      <c r="X2036">
        <v>5.1276974678039497</v>
      </c>
    </row>
    <row r="2037" spans="1:24" x14ac:dyDescent="0.45">
      <c r="A2037">
        <v>1982</v>
      </c>
      <c r="B2037" t="s">
        <v>601</v>
      </c>
      <c r="C2037" t="s">
        <v>29</v>
      </c>
      <c r="D2037">
        <v>14</v>
      </c>
      <c r="E2037">
        <v>15</v>
      </c>
      <c r="F2037">
        <v>0</v>
      </c>
      <c r="G2037">
        <v>34</v>
      </c>
      <c r="H2037">
        <v>34</v>
      </c>
      <c r="I2037">
        <f t="shared" si="95"/>
        <v>29</v>
      </c>
      <c r="J2037" s="2">
        <f t="shared" si="96"/>
        <v>0.8529411764705882</v>
      </c>
      <c r="K2037">
        <v>217.1</v>
      </c>
      <c r="L2037" s="1">
        <f t="shared" si="94"/>
        <v>6.3852941176470583</v>
      </c>
      <c r="M2037">
        <v>5.5490798844666198</v>
      </c>
      <c r="N2037">
        <v>2.8159509861472398</v>
      </c>
      <c r="O2037">
        <v>0.78680983436467</v>
      </c>
      <c r="P2037">
        <v>0.286118980169971</v>
      </c>
      <c r="Q2037">
        <v>0.75542259</v>
      </c>
      <c r="U2037">
        <v>3.14723933745868</v>
      </c>
      <c r="V2037">
        <v>3.6276354687004502</v>
      </c>
      <c r="X2037">
        <v>2.9036111831664999</v>
      </c>
    </row>
    <row r="2038" spans="1:24" x14ac:dyDescent="0.45">
      <c r="A2038">
        <v>1982</v>
      </c>
      <c r="B2038" t="s">
        <v>499</v>
      </c>
      <c r="C2038" t="s">
        <v>27</v>
      </c>
      <c r="D2038">
        <v>14</v>
      </c>
      <c r="E2038">
        <v>12</v>
      </c>
      <c r="F2038">
        <v>0</v>
      </c>
      <c r="G2038">
        <v>33</v>
      </c>
      <c r="H2038">
        <v>33</v>
      </c>
      <c r="I2038">
        <f t="shared" si="95"/>
        <v>26</v>
      </c>
      <c r="J2038" s="2">
        <f t="shared" si="96"/>
        <v>0.78787878787878785</v>
      </c>
      <c r="K2038">
        <v>217.2</v>
      </c>
      <c r="L2038" s="1">
        <f t="shared" si="94"/>
        <v>6.5818181818181811</v>
      </c>
      <c r="M2038">
        <v>2.77029104569541</v>
      </c>
      <c r="N2038">
        <v>1.5712098468123199</v>
      </c>
      <c r="O2038">
        <v>0.62021441321539195</v>
      </c>
      <c r="P2038">
        <v>0.282413350449293</v>
      </c>
      <c r="Q2038">
        <v>0.68627450999999995</v>
      </c>
      <c r="U2038">
        <v>3.7212864792923499</v>
      </c>
      <c r="V2038">
        <v>3.5619217769023801</v>
      </c>
      <c r="X2038">
        <v>3.8253479003906201</v>
      </c>
    </row>
    <row r="2039" spans="1:24" x14ac:dyDescent="0.45">
      <c r="A2039">
        <v>1982</v>
      </c>
      <c r="B2039" t="s">
        <v>602</v>
      </c>
      <c r="C2039" t="s">
        <v>105</v>
      </c>
      <c r="D2039">
        <v>11</v>
      </c>
      <c r="E2039">
        <v>18</v>
      </c>
      <c r="F2039">
        <v>0</v>
      </c>
      <c r="G2039">
        <v>34</v>
      </c>
      <c r="H2039">
        <v>34</v>
      </c>
      <c r="I2039">
        <f t="shared" si="95"/>
        <v>29</v>
      </c>
      <c r="J2039" s="2">
        <f t="shared" si="96"/>
        <v>0.8529411764705882</v>
      </c>
      <c r="K2039">
        <v>209.1</v>
      </c>
      <c r="L2039" s="1">
        <f t="shared" si="94"/>
        <v>6.1499999999999995</v>
      </c>
      <c r="M2039">
        <v>3.2245221362983898</v>
      </c>
      <c r="N2039">
        <v>4.3423564768818403</v>
      </c>
      <c r="O2039">
        <v>1.63375788239118</v>
      </c>
      <c r="P2039">
        <v>0.26822558459422202</v>
      </c>
      <c r="Q2039">
        <v>0.68229530999999999</v>
      </c>
      <c r="U2039">
        <v>5.7181525883691497</v>
      </c>
      <c r="V2039">
        <v>5.8790127310821996</v>
      </c>
      <c r="X2039">
        <v>-1.4332189559936499</v>
      </c>
    </row>
    <row r="2040" spans="1:24" x14ac:dyDescent="0.45">
      <c r="A2040">
        <v>1982</v>
      </c>
      <c r="B2040" t="s">
        <v>502</v>
      </c>
      <c r="C2040" t="s">
        <v>49</v>
      </c>
      <c r="D2040">
        <v>5</v>
      </c>
      <c r="E2040">
        <v>15</v>
      </c>
      <c r="F2040">
        <v>0</v>
      </c>
      <c r="G2040">
        <v>29</v>
      </c>
      <c r="H2040">
        <v>29</v>
      </c>
      <c r="I2040">
        <f t="shared" si="95"/>
        <v>20</v>
      </c>
      <c r="J2040" s="2">
        <f t="shared" si="96"/>
        <v>0.68965517241379315</v>
      </c>
      <c r="K2040">
        <v>173.2</v>
      </c>
      <c r="L2040" s="1">
        <f t="shared" si="94"/>
        <v>5.9724137931034482</v>
      </c>
      <c r="M2040">
        <v>5.4932819888275697</v>
      </c>
      <c r="N2040">
        <v>3.00575806935848</v>
      </c>
      <c r="O2040">
        <v>0.67370439485621203</v>
      </c>
      <c r="P2040">
        <v>0.30973451327433599</v>
      </c>
      <c r="Q2040">
        <v>0.65857885999999999</v>
      </c>
      <c r="U2040">
        <v>4.4568136890487899</v>
      </c>
      <c r="V2040">
        <v>3.5227345135330501</v>
      </c>
      <c r="X2040">
        <v>1.7201402187347401</v>
      </c>
    </row>
    <row r="2041" spans="1:24" x14ac:dyDescent="0.45">
      <c r="A2041">
        <v>1982</v>
      </c>
      <c r="B2041" t="s">
        <v>533</v>
      </c>
      <c r="C2041" t="s">
        <v>67</v>
      </c>
      <c r="D2041">
        <v>13</v>
      </c>
      <c r="E2041">
        <v>11</v>
      </c>
      <c r="F2041">
        <v>0</v>
      </c>
      <c r="G2041">
        <v>33</v>
      </c>
      <c r="H2041">
        <v>33</v>
      </c>
      <c r="I2041">
        <f t="shared" si="95"/>
        <v>24</v>
      </c>
      <c r="J2041" s="2">
        <f t="shared" si="96"/>
        <v>0.72727272727272729</v>
      </c>
      <c r="K2041">
        <v>208</v>
      </c>
      <c r="L2041" s="1">
        <f t="shared" si="94"/>
        <v>6.3030303030303028</v>
      </c>
      <c r="M2041">
        <v>5.9711538461538396</v>
      </c>
      <c r="N2041">
        <v>3.5480769230769198</v>
      </c>
      <c r="O2041">
        <v>0.34615384615384598</v>
      </c>
      <c r="P2041">
        <v>0.30664652567975798</v>
      </c>
      <c r="Q2041">
        <v>0.73384830999999995</v>
      </c>
      <c r="U2041">
        <v>3.1153846153846101</v>
      </c>
      <c r="V2041">
        <v>3.1156309641324502</v>
      </c>
      <c r="X2041">
        <v>3.7604382038116402</v>
      </c>
    </row>
    <row r="2042" spans="1:24" x14ac:dyDescent="0.45">
      <c r="A2042">
        <v>1982</v>
      </c>
      <c r="B2042" t="s">
        <v>603</v>
      </c>
      <c r="C2042" t="s">
        <v>37</v>
      </c>
      <c r="D2042">
        <v>10</v>
      </c>
      <c r="E2042">
        <v>7</v>
      </c>
      <c r="F2042">
        <v>0</v>
      </c>
      <c r="G2042">
        <v>27</v>
      </c>
      <c r="H2042">
        <v>27</v>
      </c>
      <c r="I2042">
        <f t="shared" si="95"/>
        <v>17</v>
      </c>
      <c r="J2042" s="2">
        <f t="shared" si="96"/>
        <v>0.62962962962962965</v>
      </c>
      <c r="K2042">
        <v>162.19999999999999</v>
      </c>
      <c r="L2042" s="1">
        <f t="shared" si="94"/>
        <v>6.0074074074074071</v>
      </c>
      <c r="M2042">
        <v>3.8729506985726601</v>
      </c>
      <c r="N2042">
        <v>3.09836055885813</v>
      </c>
      <c r="O2042">
        <v>0.44262293697973298</v>
      </c>
      <c r="P2042">
        <v>0.30191972076788798</v>
      </c>
      <c r="Q2042">
        <v>0.67299396</v>
      </c>
      <c r="U2042">
        <v>4.1495900341849996</v>
      </c>
      <c r="V2042">
        <v>3.6387236213017702</v>
      </c>
      <c r="X2042">
        <v>2.8335776329040501</v>
      </c>
    </row>
    <row r="2043" spans="1:24" x14ac:dyDescent="0.45">
      <c r="A2043">
        <v>1982</v>
      </c>
      <c r="B2043" t="s">
        <v>604</v>
      </c>
      <c r="C2043" t="s">
        <v>105</v>
      </c>
      <c r="D2043">
        <v>11</v>
      </c>
      <c r="E2043">
        <v>16</v>
      </c>
      <c r="F2043">
        <v>0</v>
      </c>
      <c r="G2043">
        <v>31</v>
      </c>
      <c r="H2043">
        <v>31</v>
      </c>
      <c r="I2043">
        <f t="shared" si="95"/>
        <v>27</v>
      </c>
      <c r="J2043" s="2">
        <f t="shared" si="96"/>
        <v>0.87096774193548387</v>
      </c>
      <c r="K2043">
        <v>234.2</v>
      </c>
      <c r="L2043" s="1">
        <f t="shared" si="94"/>
        <v>7.5548387096774192</v>
      </c>
      <c r="M2043">
        <v>3.0298296767941202</v>
      </c>
      <c r="N2043">
        <v>1.84090917071035</v>
      </c>
      <c r="O2043">
        <v>1.2656250548633601</v>
      </c>
      <c r="P2043">
        <v>0.27349397590361402</v>
      </c>
      <c r="Q2043">
        <v>0.72782411000000002</v>
      </c>
      <c r="U2043">
        <v>4.1420456340982899</v>
      </c>
      <c r="V2043">
        <v>4.5106266712723704</v>
      </c>
      <c r="X2043">
        <v>1.6708126068115201</v>
      </c>
    </row>
    <row r="2044" spans="1:24" x14ac:dyDescent="0.45">
      <c r="A2044">
        <v>1982</v>
      </c>
      <c r="B2044" t="s">
        <v>565</v>
      </c>
      <c r="C2044" t="s">
        <v>65</v>
      </c>
      <c r="D2044">
        <v>13</v>
      </c>
      <c r="E2044">
        <v>12</v>
      </c>
      <c r="F2044">
        <v>0</v>
      </c>
      <c r="G2044">
        <v>31</v>
      </c>
      <c r="H2044">
        <v>31</v>
      </c>
      <c r="I2044">
        <f t="shared" si="95"/>
        <v>25</v>
      </c>
      <c r="J2044" s="2">
        <f t="shared" si="96"/>
        <v>0.80645161290322576</v>
      </c>
      <c r="K2044">
        <v>188.2</v>
      </c>
      <c r="L2044" s="1">
        <f t="shared" si="94"/>
        <v>6.0709677419354833</v>
      </c>
      <c r="M2044">
        <v>4.1978797454866399</v>
      </c>
      <c r="N2044">
        <v>2.00353351489135</v>
      </c>
      <c r="O2044">
        <v>0.667844504963783</v>
      </c>
      <c r="P2044">
        <v>0.270569620253164</v>
      </c>
      <c r="Q2044">
        <v>0.74021011999999997</v>
      </c>
      <c r="U2044">
        <v>3.1484098091149799</v>
      </c>
      <c r="V2044">
        <v>3.4480412461257499</v>
      </c>
      <c r="X2044">
        <v>2.3771388530731201</v>
      </c>
    </row>
    <row r="2045" spans="1:24" x14ac:dyDescent="0.45">
      <c r="A2045">
        <v>1982</v>
      </c>
      <c r="B2045" t="s">
        <v>566</v>
      </c>
      <c r="C2045" t="s">
        <v>233</v>
      </c>
      <c r="D2045">
        <v>12</v>
      </c>
      <c r="E2045">
        <v>10</v>
      </c>
      <c r="F2045">
        <v>0</v>
      </c>
      <c r="G2045">
        <v>27</v>
      </c>
      <c r="H2045">
        <v>27</v>
      </c>
      <c r="I2045">
        <f t="shared" si="95"/>
        <v>22</v>
      </c>
      <c r="J2045" s="2">
        <f t="shared" si="96"/>
        <v>0.81481481481481477</v>
      </c>
      <c r="K2045">
        <v>177.2</v>
      </c>
      <c r="L2045" s="1">
        <f t="shared" si="94"/>
        <v>6.5629629629629624</v>
      </c>
      <c r="M2045">
        <v>5.82551578069359</v>
      </c>
      <c r="N2045">
        <v>2.8367729019029602</v>
      </c>
      <c r="O2045">
        <v>0.81050654340084705</v>
      </c>
      <c r="P2045">
        <v>0.241121495327102</v>
      </c>
      <c r="Q2045">
        <v>0.73348263999999996</v>
      </c>
      <c r="U2045">
        <v>3.2420261736033802</v>
      </c>
      <c r="V2045">
        <v>3.5383560813198498</v>
      </c>
      <c r="X2045">
        <v>2.2606608867645201</v>
      </c>
    </row>
    <row r="2046" spans="1:24" x14ac:dyDescent="0.45">
      <c r="A2046">
        <v>1982</v>
      </c>
      <c r="B2046" t="s">
        <v>567</v>
      </c>
      <c r="C2046" t="s">
        <v>44</v>
      </c>
      <c r="D2046">
        <v>12</v>
      </c>
      <c r="E2046">
        <v>15</v>
      </c>
      <c r="F2046">
        <v>0</v>
      </c>
      <c r="G2046">
        <v>38</v>
      </c>
      <c r="H2046">
        <v>38</v>
      </c>
      <c r="I2046">
        <f t="shared" si="95"/>
        <v>27</v>
      </c>
      <c r="J2046" s="2">
        <f t="shared" si="96"/>
        <v>0.71052631578947367</v>
      </c>
      <c r="K2046">
        <v>249.2</v>
      </c>
      <c r="L2046" s="1">
        <f t="shared" si="94"/>
        <v>6.5578947368421048</v>
      </c>
      <c r="M2046">
        <v>4.0013347874204301</v>
      </c>
      <c r="N2046">
        <v>2.8477968306866099</v>
      </c>
      <c r="O2046">
        <v>0.86515346755036404</v>
      </c>
      <c r="P2046">
        <v>0.269689737470167</v>
      </c>
      <c r="Q2046">
        <v>0.73391421000000001</v>
      </c>
      <c r="U2046">
        <v>3.9292386651245699</v>
      </c>
      <c r="V2046">
        <v>4.0623867854501103</v>
      </c>
      <c r="X2046">
        <v>3.3999896049499498</v>
      </c>
    </row>
    <row r="2047" spans="1:24" x14ac:dyDescent="0.45">
      <c r="A2047">
        <v>1982</v>
      </c>
      <c r="B2047" t="s">
        <v>568</v>
      </c>
      <c r="C2047" t="s">
        <v>73</v>
      </c>
      <c r="D2047">
        <v>16</v>
      </c>
      <c r="E2047">
        <v>9</v>
      </c>
      <c r="F2047">
        <v>0</v>
      </c>
      <c r="G2047">
        <v>34</v>
      </c>
      <c r="H2047">
        <v>34</v>
      </c>
      <c r="I2047">
        <f t="shared" si="95"/>
        <v>25</v>
      </c>
      <c r="J2047" s="2">
        <f t="shared" si="96"/>
        <v>0.73529411764705888</v>
      </c>
      <c r="K2047">
        <v>232.2</v>
      </c>
      <c r="L2047" s="1">
        <f t="shared" si="94"/>
        <v>6.8294117647058821</v>
      </c>
      <c r="M2047">
        <v>5.8022925172950002</v>
      </c>
      <c r="N2047">
        <v>3.3653296600311</v>
      </c>
      <c r="O2047">
        <v>0.77363900230600102</v>
      </c>
      <c r="P2047">
        <v>0.24536376604850199</v>
      </c>
      <c r="Q2047">
        <v>0.78823529000000003</v>
      </c>
      <c r="U2047">
        <v>3.1332379593392998</v>
      </c>
      <c r="V2047">
        <v>3.71802521113454</v>
      </c>
      <c r="X2047">
        <v>2.2511496543884202</v>
      </c>
    </row>
    <row r="2048" spans="1:24" x14ac:dyDescent="0.45">
      <c r="A2048">
        <v>1982</v>
      </c>
      <c r="B2048" t="s">
        <v>487</v>
      </c>
      <c r="C2048" t="s">
        <v>128</v>
      </c>
      <c r="D2048">
        <v>9</v>
      </c>
      <c r="E2048">
        <v>10</v>
      </c>
      <c r="F2048">
        <v>0</v>
      </c>
      <c r="G2048">
        <v>33</v>
      </c>
      <c r="H2048">
        <v>33</v>
      </c>
      <c r="I2048">
        <f t="shared" si="95"/>
        <v>19</v>
      </c>
      <c r="J2048" s="2">
        <f t="shared" si="96"/>
        <v>0.5757575757575758</v>
      </c>
      <c r="K2048">
        <v>189.2</v>
      </c>
      <c r="L2048" s="1">
        <f t="shared" si="94"/>
        <v>5.7333333333333334</v>
      </c>
      <c r="M2048">
        <v>4.7451672140790997</v>
      </c>
      <c r="N2048">
        <v>2.7996486563066698</v>
      </c>
      <c r="O2048">
        <v>0.75922675425265695</v>
      </c>
      <c r="P2048">
        <v>0.29105691056910499</v>
      </c>
      <c r="Q2048">
        <v>0.67497850000000004</v>
      </c>
      <c r="U2048">
        <v>4.3181021648119797</v>
      </c>
      <c r="V2048">
        <v>3.7078052095349601</v>
      </c>
      <c r="X2048">
        <v>2.4716768264770499</v>
      </c>
    </row>
    <row r="2049" spans="1:24" x14ac:dyDescent="0.45">
      <c r="A2049">
        <v>1982</v>
      </c>
      <c r="B2049" t="s">
        <v>401</v>
      </c>
      <c r="C2049" t="s">
        <v>95</v>
      </c>
      <c r="D2049">
        <v>16</v>
      </c>
      <c r="E2049">
        <v>12</v>
      </c>
      <c r="F2049">
        <v>0</v>
      </c>
      <c r="G2049">
        <v>39</v>
      </c>
      <c r="H2049">
        <v>39</v>
      </c>
      <c r="I2049">
        <f t="shared" si="95"/>
        <v>28</v>
      </c>
      <c r="J2049" s="2">
        <f t="shared" si="96"/>
        <v>0.71794871794871795</v>
      </c>
      <c r="K2049">
        <v>251</v>
      </c>
      <c r="L2049" s="1">
        <f t="shared" si="94"/>
        <v>6.4358974358974361</v>
      </c>
      <c r="M2049">
        <v>3.9442233473469002</v>
      </c>
      <c r="N2049">
        <v>3.1195221019925401</v>
      </c>
      <c r="O2049">
        <v>1.0756972765491499</v>
      </c>
      <c r="P2049">
        <v>0.26932084309133397</v>
      </c>
      <c r="Q2049">
        <v>0.74919614000000001</v>
      </c>
      <c r="U2049">
        <v>4.1235062267717497</v>
      </c>
      <c r="V2049">
        <v>4.5054372328553596</v>
      </c>
      <c r="X2049">
        <v>1.9294226169586099</v>
      </c>
    </row>
    <row r="2050" spans="1:24" x14ac:dyDescent="0.45">
      <c r="A2050">
        <v>1982</v>
      </c>
      <c r="B2050" t="s">
        <v>536</v>
      </c>
      <c r="C2050" t="s">
        <v>95</v>
      </c>
      <c r="D2050">
        <v>14</v>
      </c>
      <c r="E2050">
        <v>12</v>
      </c>
      <c r="F2050">
        <v>0</v>
      </c>
      <c r="G2050">
        <v>37</v>
      </c>
      <c r="H2050">
        <v>37</v>
      </c>
      <c r="I2050">
        <f t="shared" si="95"/>
        <v>26</v>
      </c>
      <c r="J2050" s="2">
        <f t="shared" si="96"/>
        <v>0.70270270270270274</v>
      </c>
      <c r="K2050">
        <v>226.1</v>
      </c>
      <c r="L2050" s="1">
        <f t="shared" si="94"/>
        <v>6.1108108108108103</v>
      </c>
      <c r="M2050">
        <v>3.3402062606295999</v>
      </c>
      <c r="N2050">
        <v>2.0677467327707002</v>
      </c>
      <c r="O2050">
        <v>1.2326951676133</v>
      </c>
      <c r="P2050">
        <v>0.262357414448669</v>
      </c>
      <c r="Q2050">
        <v>0.66639742000000002</v>
      </c>
      <c r="U2050">
        <v>4.6126657884885001</v>
      </c>
      <c r="V2050">
        <v>4.4573878289009503</v>
      </c>
      <c r="X2050">
        <v>1.8571705818176201</v>
      </c>
    </row>
    <row r="2051" spans="1:24" x14ac:dyDescent="0.45">
      <c r="A2051">
        <v>1982</v>
      </c>
      <c r="B2051" t="s">
        <v>605</v>
      </c>
      <c r="C2051" t="s">
        <v>27</v>
      </c>
      <c r="D2051">
        <v>12</v>
      </c>
      <c r="E2051">
        <v>15</v>
      </c>
      <c r="F2051">
        <v>0</v>
      </c>
      <c r="G2051">
        <v>31</v>
      </c>
      <c r="H2051">
        <v>31</v>
      </c>
      <c r="I2051">
        <f t="shared" si="95"/>
        <v>27</v>
      </c>
      <c r="J2051" s="2">
        <f t="shared" si="96"/>
        <v>0.87096774193548387</v>
      </c>
      <c r="K2051">
        <v>185.2</v>
      </c>
      <c r="L2051" s="1">
        <f t="shared" ref="L2051:L2114" si="97">K2051/H2051</f>
        <v>5.9741935483870963</v>
      </c>
      <c r="M2051">
        <v>3.5385996894028202</v>
      </c>
      <c r="N2051">
        <v>4.5080790563624999</v>
      </c>
      <c r="O2051">
        <v>0.581687620175806</v>
      </c>
      <c r="P2051">
        <v>0.29566563467492202</v>
      </c>
      <c r="Q2051">
        <v>0.67090395000000003</v>
      </c>
      <c r="U2051">
        <v>5.04129270819032</v>
      </c>
      <c r="V2051">
        <v>4.3377774440099</v>
      </c>
      <c r="X2051">
        <v>1.43152731657028</v>
      </c>
    </row>
    <row r="2052" spans="1:24" x14ac:dyDescent="0.45">
      <c r="A2052">
        <v>1982</v>
      </c>
      <c r="B2052" t="s">
        <v>606</v>
      </c>
      <c r="C2052" t="s">
        <v>73</v>
      </c>
      <c r="D2052">
        <v>10</v>
      </c>
      <c r="E2052">
        <v>11</v>
      </c>
      <c r="F2052">
        <v>0</v>
      </c>
      <c r="G2052">
        <v>32</v>
      </c>
      <c r="H2052">
        <v>32</v>
      </c>
      <c r="I2052">
        <f t="shared" ref="I2052:I2115" si="98">SUM(D2052:E2052)</f>
        <v>21</v>
      </c>
      <c r="J2052" s="2">
        <f t="shared" ref="J2052:J2115" si="99">I2052/H2052</f>
        <v>0.65625</v>
      </c>
      <c r="K2052">
        <v>184.1</v>
      </c>
      <c r="L2052" s="1">
        <f t="shared" si="97"/>
        <v>5.7531249999999998</v>
      </c>
      <c r="M2052">
        <v>4.0524413414743998</v>
      </c>
      <c r="N2052">
        <v>2.0018083734993999</v>
      </c>
      <c r="O2052">
        <v>0.83001810608511895</v>
      </c>
      <c r="P2052">
        <v>0.25559105431309898</v>
      </c>
      <c r="Q2052">
        <v>0.64908721999999996</v>
      </c>
      <c r="U2052">
        <v>4.0036167469988104</v>
      </c>
      <c r="V2052">
        <v>3.7310590766980201</v>
      </c>
      <c r="X2052">
        <v>1.7532817125320399</v>
      </c>
    </row>
    <row r="2053" spans="1:24" x14ac:dyDescent="0.45">
      <c r="A2053">
        <v>1982</v>
      </c>
      <c r="B2053" t="s">
        <v>441</v>
      </c>
      <c r="C2053" t="s">
        <v>79</v>
      </c>
      <c r="D2053">
        <v>17</v>
      </c>
      <c r="E2053">
        <v>16</v>
      </c>
      <c r="F2053">
        <v>0</v>
      </c>
      <c r="G2053">
        <v>37</v>
      </c>
      <c r="H2053">
        <v>37</v>
      </c>
      <c r="I2053">
        <f t="shared" si="98"/>
        <v>33</v>
      </c>
      <c r="J2053" s="2">
        <f t="shared" si="99"/>
        <v>0.89189189189189189</v>
      </c>
      <c r="K2053">
        <v>266.10000000000002</v>
      </c>
      <c r="L2053" s="1">
        <f t="shared" si="97"/>
        <v>7.1918918918918928</v>
      </c>
      <c r="M2053">
        <v>4.5619522663082099</v>
      </c>
      <c r="N2053">
        <v>3.24405494493028</v>
      </c>
      <c r="O2053">
        <v>1.25031284335854</v>
      </c>
      <c r="P2053">
        <v>0.25029797377830698</v>
      </c>
      <c r="Q2053">
        <v>0.72802197999999996</v>
      </c>
      <c r="U2053">
        <v>4.0550686811628598</v>
      </c>
      <c r="V2053">
        <v>4.5901844210201599</v>
      </c>
      <c r="X2053">
        <v>2.1612398624420099</v>
      </c>
    </row>
    <row r="2054" spans="1:24" x14ac:dyDescent="0.45">
      <c r="A2054">
        <v>1982</v>
      </c>
      <c r="B2054" t="s">
        <v>607</v>
      </c>
      <c r="C2054" t="s">
        <v>47</v>
      </c>
      <c r="D2054">
        <v>12</v>
      </c>
      <c r="E2054">
        <v>11</v>
      </c>
      <c r="F2054">
        <v>0</v>
      </c>
      <c r="G2054">
        <v>30</v>
      </c>
      <c r="H2054">
        <v>30</v>
      </c>
      <c r="I2054">
        <f t="shared" si="98"/>
        <v>23</v>
      </c>
      <c r="J2054" s="2">
        <f t="shared" si="99"/>
        <v>0.76666666666666672</v>
      </c>
      <c r="K2054">
        <v>175.1</v>
      </c>
      <c r="L2054" s="1">
        <f t="shared" si="97"/>
        <v>5.8366666666666669</v>
      </c>
      <c r="M2054">
        <v>4.0038020490753903</v>
      </c>
      <c r="N2054">
        <v>4.0038020490753903</v>
      </c>
      <c r="O2054">
        <v>0.76996193251449896</v>
      </c>
      <c r="P2054">
        <v>0.291311754684838</v>
      </c>
      <c r="Q2054">
        <v>0.73251029000000001</v>
      </c>
      <c r="U2054">
        <v>4.1064636400773198</v>
      </c>
      <c r="V2054">
        <v>4.2736266327899797</v>
      </c>
      <c r="X2054">
        <v>0.49944290518760598</v>
      </c>
    </row>
    <row r="2055" spans="1:24" x14ac:dyDescent="0.45">
      <c r="A2055">
        <v>1982</v>
      </c>
      <c r="B2055" t="s">
        <v>555</v>
      </c>
      <c r="C2055" t="s">
        <v>49</v>
      </c>
      <c r="D2055">
        <v>17</v>
      </c>
      <c r="E2055">
        <v>12</v>
      </c>
      <c r="F2055">
        <v>0</v>
      </c>
      <c r="G2055">
        <v>35</v>
      </c>
      <c r="H2055">
        <v>35</v>
      </c>
      <c r="I2055">
        <f t="shared" si="98"/>
        <v>29</v>
      </c>
      <c r="J2055" s="2">
        <f t="shared" si="99"/>
        <v>0.82857142857142863</v>
      </c>
      <c r="K2055">
        <v>270</v>
      </c>
      <c r="L2055" s="1">
        <f t="shared" si="97"/>
        <v>7.7142857142857144</v>
      </c>
      <c r="M2055">
        <v>4.3333333333333304</v>
      </c>
      <c r="N2055">
        <v>2.1333333333333302</v>
      </c>
      <c r="O2055">
        <v>0.4</v>
      </c>
      <c r="P2055">
        <v>0.24766355140186899</v>
      </c>
      <c r="Q2055">
        <v>0.77480086999999997</v>
      </c>
      <c r="U2055">
        <v>2.4666666666666601</v>
      </c>
      <c r="V2055">
        <v>3.0980739840754699</v>
      </c>
      <c r="X2055">
        <v>4.1808853149414</v>
      </c>
    </row>
    <row r="2056" spans="1:24" x14ac:dyDescent="0.45">
      <c r="A2056">
        <v>1982</v>
      </c>
      <c r="B2056" t="s">
        <v>537</v>
      </c>
      <c r="C2056" t="s">
        <v>128</v>
      </c>
      <c r="D2056">
        <v>17</v>
      </c>
      <c r="E2056">
        <v>4</v>
      </c>
      <c r="F2056">
        <v>0</v>
      </c>
      <c r="G2056">
        <v>35</v>
      </c>
      <c r="H2056">
        <v>35</v>
      </c>
      <c r="I2056">
        <f t="shared" si="98"/>
        <v>21</v>
      </c>
      <c r="J2056" s="2">
        <f t="shared" si="99"/>
        <v>0.6</v>
      </c>
      <c r="K2056">
        <v>234.1</v>
      </c>
      <c r="L2056" s="1">
        <f t="shared" si="97"/>
        <v>6.6885714285714286</v>
      </c>
      <c r="M2056">
        <v>5.53058333483642</v>
      </c>
      <c r="N2056">
        <v>2.8036984961323501</v>
      </c>
      <c r="O2056">
        <v>0.88335706042526096</v>
      </c>
      <c r="P2056">
        <v>0.27823691460055</v>
      </c>
      <c r="Q2056">
        <v>0.72544642999999998</v>
      </c>
      <c r="U2056">
        <v>3.6102418991293299</v>
      </c>
      <c r="V2056">
        <v>3.7365071762250901</v>
      </c>
      <c r="X2056">
        <v>2.9746217727661102</v>
      </c>
    </row>
    <row r="2057" spans="1:24" x14ac:dyDescent="0.45">
      <c r="A2057">
        <v>1982</v>
      </c>
      <c r="B2057" t="s">
        <v>608</v>
      </c>
      <c r="C2057" t="s">
        <v>29</v>
      </c>
      <c r="D2057">
        <v>10</v>
      </c>
      <c r="E2057">
        <v>13</v>
      </c>
      <c r="F2057">
        <v>0</v>
      </c>
      <c r="G2057">
        <v>30</v>
      </c>
      <c r="H2057">
        <v>30</v>
      </c>
      <c r="I2057">
        <f t="shared" si="98"/>
        <v>23</v>
      </c>
      <c r="J2057" s="2">
        <f t="shared" si="99"/>
        <v>0.76666666666666672</v>
      </c>
      <c r="K2057">
        <v>170.2</v>
      </c>
      <c r="L2057" s="1">
        <f t="shared" si="97"/>
        <v>5.6733333333333329</v>
      </c>
      <c r="M2057">
        <v>4.4296873679850197</v>
      </c>
      <c r="N2057">
        <v>3.2167967791319798</v>
      </c>
      <c r="O2057">
        <v>0.58007810771232504</v>
      </c>
      <c r="P2057">
        <v>0.29037800687285198</v>
      </c>
      <c r="Q2057">
        <v>0.63746747999999998</v>
      </c>
      <c r="U2057">
        <v>4.4296873679850197</v>
      </c>
      <c r="V2057">
        <v>3.7302643473842099</v>
      </c>
      <c r="X2057">
        <v>2.0713095664978001</v>
      </c>
    </row>
    <row r="2058" spans="1:24" x14ac:dyDescent="0.45">
      <c r="A2058">
        <v>1982</v>
      </c>
      <c r="B2058" t="s">
        <v>609</v>
      </c>
      <c r="C2058" t="s">
        <v>105</v>
      </c>
      <c r="D2058">
        <v>7</v>
      </c>
      <c r="E2058">
        <v>11</v>
      </c>
      <c r="F2058">
        <v>0</v>
      </c>
      <c r="G2058">
        <v>28</v>
      </c>
      <c r="H2058">
        <v>28</v>
      </c>
      <c r="I2058">
        <f t="shared" si="98"/>
        <v>18</v>
      </c>
      <c r="J2058" s="2">
        <f t="shared" si="99"/>
        <v>0.6428571428571429</v>
      </c>
      <c r="K2058">
        <v>166.1</v>
      </c>
      <c r="L2058" s="1">
        <f t="shared" si="97"/>
        <v>5.9321428571428569</v>
      </c>
      <c r="M2058">
        <v>4.4909821012564102</v>
      </c>
      <c r="N2058">
        <v>4.5450903193438297</v>
      </c>
      <c r="O2058">
        <v>1.3527054521856601</v>
      </c>
      <c r="P2058">
        <v>0.24022346368715</v>
      </c>
      <c r="Q2058">
        <v>0.67464115000000002</v>
      </c>
      <c r="U2058">
        <v>4.7615231916935397</v>
      </c>
      <c r="V2058">
        <v>5.2957508980946599</v>
      </c>
      <c r="X2058">
        <v>-0.19366626441478699</v>
      </c>
    </row>
    <row r="2059" spans="1:24" x14ac:dyDescent="0.45">
      <c r="A2059">
        <v>1982</v>
      </c>
      <c r="B2059" t="s">
        <v>610</v>
      </c>
      <c r="C2059" t="s">
        <v>95</v>
      </c>
      <c r="D2059">
        <v>15</v>
      </c>
      <c r="E2059">
        <v>4</v>
      </c>
      <c r="F2059">
        <v>0</v>
      </c>
      <c r="G2059">
        <v>32</v>
      </c>
      <c r="H2059">
        <v>32</v>
      </c>
      <c r="I2059">
        <f t="shared" si="98"/>
        <v>19</v>
      </c>
      <c r="J2059" s="2">
        <f t="shared" si="99"/>
        <v>0.59375</v>
      </c>
      <c r="K2059">
        <v>219.1</v>
      </c>
      <c r="L2059" s="1">
        <f t="shared" si="97"/>
        <v>6.8468749999999998</v>
      </c>
      <c r="M2059">
        <v>4.1443769958026904</v>
      </c>
      <c r="N2059">
        <v>2.3389058293143901</v>
      </c>
      <c r="O2059">
        <v>0.86170214764214403</v>
      </c>
      <c r="P2059">
        <v>0.23897581792318601</v>
      </c>
      <c r="Q2059">
        <v>0.78422484000000003</v>
      </c>
      <c r="U2059">
        <v>2.9133739277424802</v>
      </c>
      <c r="V2059">
        <v>3.87464724069507</v>
      </c>
      <c r="X2059">
        <v>3.23839831352233</v>
      </c>
    </row>
    <row r="2060" spans="1:24" x14ac:dyDescent="0.45">
      <c r="A2060">
        <v>1982</v>
      </c>
      <c r="B2060" t="s">
        <v>585</v>
      </c>
      <c r="C2060" t="s">
        <v>71</v>
      </c>
      <c r="D2060">
        <v>8</v>
      </c>
      <c r="E2060">
        <v>13</v>
      </c>
      <c r="F2060">
        <v>0</v>
      </c>
      <c r="G2060">
        <v>29</v>
      </c>
      <c r="H2060">
        <v>29</v>
      </c>
      <c r="I2060">
        <f t="shared" si="98"/>
        <v>21</v>
      </c>
      <c r="J2060" s="2">
        <f t="shared" si="99"/>
        <v>0.72413793103448276</v>
      </c>
      <c r="K2060">
        <v>175.2</v>
      </c>
      <c r="L2060" s="1">
        <f t="shared" si="97"/>
        <v>6.0413793103448272</v>
      </c>
      <c r="M2060">
        <v>4.4060719786881899</v>
      </c>
      <c r="N2060">
        <v>2.7666033354553701</v>
      </c>
      <c r="O2060">
        <v>0.66603413631333097</v>
      </c>
      <c r="P2060">
        <v>0.30921052631578899</v>
      </c>
      <c r="Q2060">
        <v>0.72143453000000002</v>
      </c>
      <c r="U2060">
        <v>4.2011383982840798</v>
      </c>
      <c r="V2060">
        <v>3.6729492111464701</v>
      </c>
      <c r="X2060">
        <v>2.1205694675445499</v>
      </c>
    </row>
    <row r="2061" spans="1:24" x14ac:dyDescent="0.45">
      <c r="A2061">
        <v>1982</v>
      </c>
      <c r="B2061" t="s">
        <v>586</v>
      </c>
      <c r="C2061" t="s">
        <v>121</v>
      </c>
      <c r="D2061">
        <v>10</v>
      </c>
      <c r="E2061">
        <v>12</v>
      </c>
      <c r="F2061">
        <v>0</v>
      </c>
      <c r="G2061">
        <v>32</v>
      </c>
      <c r="H2061">
        <v>32</v>
      </c>
      <c r="I2061">
        <f t="shared" si="98"/>
        <v>22</v>
      </c>
      <c r="J2061" s="2">
        <f t="shared" si="99"/>
        <v>0.6875</v>
      </c>
      <c r="K2061">
        <v>216.2</v>
      </c>
      <c r="L2061" s="1">
        <f t="shared" si="97"/>
        <v>6.7562499999999996</v>
      </c>
      <c r="M2061">
        <v>4.8184624433711001</v>
      </c>
      <c r="N2061">
        <v>2.2430773443279199</v>
      </c>
      <c r="O2061">
        <v>1.12153867216396</v>
      </c>
      <c r="P2061">
        <v>0.30193905817174499</v>
      </c>
      <c r="Q2061">
        <v>0.70135747000000004</v>
      </c>
      <c r="U2061">
        <v>4.4030777499770402</v>
      </c>
      <c r="V2061">
        <v>4.0689004488657599</v>
      </c>
      <c r="X2061">
        <v>3.3005506992339999</v>
      </c>
    </row>
    <row r="2062" spans="1:24" x14ac:dyDescent="0.45">
      <c r="A2062">
        <v>1982</v>
      </c>
      <c r="B2062" t="s">
        <v>556</v>
      </c>
      <c r="C2062" t="s">
        <v>79</v>
      </c>
      <c r="D2062">
        <v>15</v>
      </c>
      <c r="E2062">
        <v>9</v>
      </c>
      <c r="F2062">
        <v>0</v>
      </c>
      <c r="G2062">
        <v>35</v>
      </c>
      <c r="H2062">
        <v>35</v>
      </c>
      <c r="I2062">
        <f t="shared" si="98"/>
        <v>24</v>
      </c>
      <c r="J2062" s="2">
        <f t="shared" si="99"/>
        <v>0.68571428571428572</v>
      </c>
      <c r="K2062">
        <v>246</v>
      </c>
      <c r="L2062" s="1">
        <f t="shared" si="97"/>
        <v>7.0285714285714285</v>
      </c>
      <c r="M2062">
        <v>4.82926799313503</v>
      </c>
      <c r="N2062">
        <v>3.6585363584356299</v>
      </c>
      <c r="O2062">
        <v>0.54878045376534401</v>
      </c>
      <c r="P2062">
        <v>0.262820512820512</v>
      </c>
      <c r="Q2062">
        <v>0.74587459</v>
      </c>
      <c r="U2062">
        <v>3.2195119954233502</v>
      </c>
      <c r="V2062">
        <v>3.7043973193716102</v>
      </c>
      <c r="X2062">
        <v>4.4234948158264098</v>
      </c>
    </row>
    <row r="2063" spans="1:24" x14ac:dyDescent="0.45">
      <c r="A2063">
        <v>1982</v>
      </c>
      <c r="B2063" t="s">
        <v>505</v>
      </c>
      <c r="C2063" t="s">
        <v>33</v>
      </c>
      <c r="D2063">
        <v>16</v>
      </c>
      <c r="E2063">
        <v>11</v>
      </c>
      <c r="F2063">
        <v>0</v>
      </c>
      <c r="G2063">
        <v>37</v>
      </c>
      <c r="H2063">
        <v>37</v>
      </c>
      <c r="I2063">
        <f t="shared" si="98"/>
        <v>27</v>
      </c>
      <c r="J2063" s="2">
        <f t="shared" si="99"/>
        <v>0.72972972972972971</v>
      </c>
      <c r="K2063">
        <v>250</v>
      </c>
      <c r="L2063" s="1">
        <f t="shared" si="97"/>
        <v>6.756756756756757</v>
      </c>
      <c r="M2063">
        <v>4.8959999999999999</v>
      </c>
      <c r="N2063">
        <v>1.764</v>
      </c>
      <c r="O2063">
        <v>0.39600000000000002</v>
      </c>
      <c r="P2063">
        <v>0.26763990267639898</v>
      </c>
      <c r="Q2063">
        <v>0.68642161000000002</v>
      </c>
      <c r="U2063">
        <v>3.2040000000000002</v>
      </c>
      <c r="V2063">
        <v>2.81259250259399</v>
      </c>
      <c r="X2063">
        <v>5.3176398277282697</v>
      </c>
    </row>
    <row r="2064" spans="1:24" x14ac:dyDescent="0.45">
      <c r="A2064">
        <v>1982</v>
      </c>
      <c r="B2064" t="s">
        <v>506</v>
      </c>
      <c r="C2064" t="s">
        <v>99</v>
      </c>
      <c r="D2064">
        <v>11</v>
      </c>
      <c r="E2064">
        <v>14</v>
      </c>
      <c r="F2064">
        <v>0</v>
      </c>
      <c r="G2064">
        <v>35</v>
      </c>
      <c r="H2064">
        <v>35</v>
      </c>
      <c r="I2064">
        <f t="shared" si="98"/>
        <v>25</v>
      </c>
      <c r="J2064" s="2">
        <f t="shared" si="99"/>
        <v>0.7142857142857143</v>
      </c>
      <c r="K2064">
        <v>230.1</v>
      </c>
      <c r="L2064" s="1">
        <f t="shared" si="97"/>
        <v>6.5742857142857138</v>
      </c>
      <c r="M2064">
        <v>5.0014472884457701</v>
      </c>
      <c r="N2064">
        <v>2.7351664858687799</v>
      </c>
      <c r="O2064">
        <v>0.54703329717375604</v>
      </c>
      <c r="P2064">
        <v>0.29258777633289901</v>
      </c>
      <c r="Q2064">
        <v>0.67261495999999998</v>
      </c>
      <c r="U2064">
        <v>4.14182353574415</v>
      </c>
      <c r="V2064">
        <v>3.3330903454406</v>
      </c>
      <c r="X2064">
        <v>3.5737447738647399</v>
      </c>
    </row>
    <row r="2065" spans="1:24" x14ac:dyDescent="0.45">
      <c r="A2065">
        <v>1982</v>
      </c>
      <c r="B2065" t="s">
        <v>588</v>
      </c>
      <c r="C2065" t="s">
        <v>62</v>
      </c>
      <c r="D2065">
        <v>11</v>
      </c>
      <c r="E2065">
        <v>10</v>
      </c>
      <c r="F2065">
        <v>0</v>
      </c>
      <c r="G2065">
        <v>27</v>
      </c>
      <c r="H2065">
        <v>27</v>
      </c>
      <c r="I2065">
        <f t="shared" si="98"/>
        <v>21</v>
      </c>
      <c r="J2065" s="2">
        <f t="shared" si="99"/>
        <v>0.77777777777777779</v>
      </c>
      <c r="K2065">
        <v>169.2</v>
      </c>
      <c r="L2065" s="1">
        <f t="shared" si="97"/>
        <v>6.2666666666666666</v>
      </c>
      <c r="M2065">
        <v>7.9567784731269304</v>
      </c>
      <c r="N2065">
        <v>5.25147379226377</v>
      </c>
      <c r="O2065">
        <v>0.53045189820846195</v>
      </c>
      <c r="P2065">
        <v>0.280082987551867</v>
      </c>
      <c r="Q2065">
        <v>0.69915254000000004</v>
      </c>
      <c r="U2065">
        <v>3.9253440467426199</v>
      </c>
      <c r="V2065">
        <v>3.5712094497076201</v>
      </c>
      <c r="X2065">
        <v>2.8938646316528298</v>
      </c>
    </row>
    <row r="2066" spans="1:24" x14ac:dyDescent="0.45">
      <c r="A2066">
        <v>1982</v>
      </c>
      <c r="B2066" t="s">
        <v>490</v>
      </c>
      <c r="C2066" t="s">
        <v>99</v>
      </c>
      <c r="D2066">
        <v>13</v>
      </c>
      <c r="E2066">
        <v>13</v>
      </c>
      <c r="F2066">
        <v>0</v>
      </c>
      <c r="G2066">
        <v>30</v>
      </c>
      <c r="H2066">
        <v>30</v>
      </c>
      <c r="I2066">
        <f t="shared" si="98"/>
        <v>26</v>
      </c>
      <c r="J2066" s="2">
        <f t="shared" si="99"/>
        <v>0.8666666666666667</v>
      </c>
      <c r="K2066">
        <v>199</v>
      </c>
      <c r="L2066" s="1">
        <f t="shared" si="97"/>
        <v>6.6333333333333337</v>
      </c>
      <c r="M2066">
        <v>6.2412065087098103</v>
      </c>
      <c r="N2066">
        <v>4.1608043391398697</v>
      </c>
      <c r="O2066">
        <v>1.0854272189060501</v>
      </c>
      <c r="P2066">
        <v>0.28032786885245897</v>
      </c>
      <c r="Q2066">
        <v>0.67862714999999996</v>
      </c>
      <c r="U2066">
        <v>4.7035179485929</v>
      </c>
      <c r="V2066">
        <v>4.3296579529127097</v>
      </c>
      <c r="X2066">
        <v>0.72745782136917103</v>
      </c>
    </row>
    <row r="2067" spans="1:24" x14ac:dyDescent="0.45">
      <c r="A2067">
        <v>1982</v>
      </c>
      <c r="B2067" t="s">
        <v>574</v>
      </c>
      <c r="C2067" t="s">
        <v>233</v>
      </c>
      <c r="D2067">
        <v>19</v>
      </c>
      <c r="E2067">
        <v>8</v>
      </c>
      <c r="F2067">
        <v>0</v>
      </c>
      <c r="G2067">
        <v>35</v>
      </c>
      <c r="H2067">
        <v>35</v>
      </c>
      <c r="I2067">
        <f t="shared" si="98"/>
        <v>27</v>
      </c>
      <c r="J2067" s="2">
        <f t="shared" si="99"/>
        <v>0.77142857142857146</v>
      </c>
      <c r="K2067">
        <v>277</v>
      </c>
      <c r="L2067" s="1">
        <f t="shared" si="97"/>
        <v>7.9142857142857146</v>
      </c>
      <c r="M2067">
        <v>5.8158844765342899</v>
      </c>
      <c r="N2067">
        <v>2.1119133574007201</v>
      </c>
      <c r="O2067">
        <v>0.38989169675090202</v>
      </c>
      <c r="P2067">
        <v>0.27093023255813897</v>
      </c>
      <c r="Q2067">
        <v>0.77540107000000003</v>
      </c>
      <c r="U2067">
        <v>2.40433212996389</v>
      </c>
      <c r="V2067">
        <v>2.7563036939297301</v>
      </c>
      <c r="X2067">
        <v>6.3656587600707999</v>
      </c>
    </row>
    <row r="2068" spans="1:24" x14ac:dyDescent="0.45">
      <c r="A2068">
        <v>1982</v>
      </c>
      <c r="B2068" t="s">
        <v>589</v>
      </c>
      <c r="C2068" t="s">
        <v>67</v>
      </c>
      <c r="D2068">
        <v>11</v>
      </c>
      <c r="E2068">
        <v>11</v>
      </c>
      <c r="F2068">
        <v>0</v>
      </c>
      <c r="G2068">
        <v>31</v>
      </c>
      <c r="H2068">
        <v>31</v>
      </c>
      <c r="I2068">
        <f t="shared" si="98"/>
        <v>22</v>
      </c>
      <c r="J2068" s="2">
        <f t="shared" si="99"/>
        <v>0.70967741935483875</v>
      </c>
      <c r="K2068">
        <v>200.2</v>
      </c>
      <c r="L2068" s="1">
        <f t="shared" si="97"/>
        <v>6.4580645161290322</v>
      </c>
      <c r="M2068">
        <v>4.9784048108675796</v>
      </c>
      <c r="N2068">
        <v>2.5116276523295902</v>
      </c>
      <c r="O2068">
        <v>0.80730888824879699</v>
      </c>
      <c r="P2068">
        <v>0.25937500000000002</v>
      </c>
      <c r="Q2068">
        <v>0.68698817000000001</v>
      </c>
      <c r="U2068">
        <v>3.6328899971195798</v>
      </c>
      <c r="V2068">
        <v>3.68835320141199</v>
      </c>
      <c r="X2068">
        <v>2.1859350204467698</v>
      </c>
    </row>
    <row r="2069" spans="1:24" x14ac:dyDescent="0.45">
      <c r="A2069">
        <v>1982</v>
      </c>
      <c r="B2069" t="s">
        <v>455</v>
      </c>
      <c r="C2069" t="s">
        <v>49</v>
      </c>
      <c r="D2069">
        <v>16</v>
      </c>
      <c r="E2069">
        <v>12</v>
      </c>
      <c r="F2069">
        <v>0</v>
      </c>
      <c r="G2069">
        <v>35</v>
      </c>
      <c r="H2069">
        <v>35</v>
      </c>
      <c r="I2069">
        <f t="shared" si="98"/>
        <v>28</v>
      </c>
      <c r="J2069" s="2">
        <f t="shared" si="99"/>
        <v>0.8</v>
      </c>
      <c r="K2069">
        <v>250.1</v>
      </c>
      <c r="L2069" s="1">
        <f t="shared" si="97"/>
        <v>7.1457142857142859</v>
      </c>
      <c r="M2069">
        <v>8.8082553011895808</v>
      </c>
      <c r="N2069">
        <v>3.91877480746802</v>
      </c>
      <c r="O2069">
        <v>0.71904124907670097</v>
      </c>
      <c r="P2069">
        <v>0.26347305389221498</v>
      </c>
      <c r="Q2069">
        <v>0.74736842000000003</v>
      </c>
      <c r="U2069">
        <v>3.1637814959374801</v>
      </c>
      <c r="V2069">
        <v>3.1999480089177701</v>
      </c>
      <c r="X2069">
        <v>3.5329530239105198</v>
      </c>
    </row>
    <row r="2070" spans="1:24" x14ac:dyDescent="0.45">
      <c r="A2070">
        <v>1982</v>
      </c>
      <c r="B2070" t="s">
        <v>424</v>
      </c>
      <c r="C2070" t="s">
        <v>233</v>
      </c>
      <c r="D2070">
        <v>12</v>
      </c>
      <c r="E2070">
        <v>12</v>
      </c>
      <c r="F2070">
        <v>0</v>
      </c>
      <c r="G2070">
        <v>32</v>
      </c>
      <c r="H2070">
        <v>32</v>
      </c>
      <c r="I2070">
        <f t="shared" si="98"/>
        <v>24</v>
      </c>
      <c r="J2070" s="2">
        <f t="shared" si="99"/>
        <v>0.75</v>
      </c>
      <c r="K2070">
        <v>224</v>
      </c>
      <c r="L2070" s="1">
        <f t="shared" si="97"/>
        <v>7</v>
      </c>
      <c r="M2070">
        <v>6.3482138532765298</v>
      </c>
      <c r="N2070">
        <v>2.3303569841141698</v>
      </c>
      <c r="O2070">
        <v>0.96428564859896704</v>
      </c>
      <c r="P2070">
        <v>0.27687776141384302</v>
      </c>
      <c r="Q2070">
        <v>0.73099415000000001</v>
      </c>
      <c r="U2070">
        <v>3.4553569074796302</v>
      </c>
      <c r="V2070">
        <v>3.51569959101628</v>
      </c>
      <c r="X2070">
        <v>2.91303038597106</v>
      </c>
    </row>
    <row r="2071" spans="1:24" x14ac:dyDescent="0.45">
      <c r="A2071">
        <v>1982</v>
      </c>
      <c r="B2071" t="s">
        <v>590</v>
      </c>
      <c r="C2071" t="s">
        <v>88</v>
      </c>
      <c r="D2071">
        <v>10</v>
      </c>
      <c r="E2071">
        <v>15</v>
      </c>
      <c r="F2071">
        <v>0</v>
      </c>
      <c r="G2071">
        <v>30</v>
      </c>
      <c r="H2071">
        <v>30</v>
      </c>
      <c r="I2071">
        <f t="shared" si="98"/>
        <v>25</v>
      </c>
      <c r="J2071" s="2">
        <f t="shared" si="99"/>
        <v>0.83333333333333337</v>
      </c>
      <c r="K2071">
        <v>187.2</v>
      </c>
      <c r="L2071" s="1">
        <f t="shared" si="97"/>
        <v>6.2399999999999993</v>
      </c>
      <c r="M2071">
        <v>2.9253998033323501</v>
      </c>
      <c r="N2071">
        <v>2.5896981865565101</v>
      </c>
      <c r="O2071">
        <v>0.86323272885217095</v>
      </c>
      <c r="P2071">
        <v>0.32234957020057298</v>
      </c>
      <c r="Q2071">
        <v>0.64410480000000003</v>
      </c>
      <c r="U2071">
        <v>5.4191832422386197</v>
      </c>
      <c r="V2071">
        <v>4.2245854795394502</v>
      </c>
      <c r="X2071">
        <v>2.1607170104980402</v>
      </c>
    </row>
    <row r="2072" spans="1:24" x14ac:dyDescent="0.45">
      <c r="A2072">
        <v>1982</v>
      </c>
      <c r="B2072" t="s">
        <v>558</v>
      </c>
      <c r="C2072" t="s">
        <v>71</v>
      </c>
      <c r="D2072">
        <v>13</v>
      </c>
      <c r="E2072">
        <v>13</v>
      </c>
      <c r="F2072">
        <v>0</v>
      </c>
      <c r="G2072">
        <v>34</v>
      </c>
      <c r="H2072">
        <v>34</v>
      </c>
      <c r="I2072">
        <f t="shared" si="98"/>
        <v>26</v>
      </c>
      <c r="J2072" s="2">
        <f t="shared" si="99"/>
        <v>0.76470588235294112</v>
      </c>
      <c r="K2072">
        <v>253.2</v>
      </c>
      <c r="L2072" s="1">
        <f t="shared" si="97"/>
        <v>7.4470588235294111</v>
      </c>
      <c r="M2072">
        <v>9.5085412022485798</v>
      </c>
      <c r="N2072">
        <v>2.4835741946171601</v>
      </c>
      <c r="O2072">
        <v>0.67411299568180205</v>
      </c>
      <c r="P2072">
        <v>0.27659574468085102</v>
      </c>
      <c r="Q2072">
        <v>0.75281803999999997</v>
      </c>
      <c r="U2072">
        <v>2.8383705081339001</v>
      </c>
      <c r="V2072">
        <v>2.4524663580870798</v>
      </c>
      <c r="X2072">
        <v>7.1185522079467702</v>
      </c>
    </row>
    <row r="2073" spans="1:24" x14ac:dyDescent="0.45">
      <c r="A2073">
        <v>1982</v>
      </c>
      <c r="B2073" t="s">
        <v>471</v>
      </c>
      <c r="C2073" t="s">
        <v>44</v>
      </c>
      <c r="D2073">
        <v>17</v>
      </c>
      <c r="E2073">
        <v>14</v>
      </c>
      <c r="F2073">
        <v>0</v>
      </c>
      <c r="G2073">
        <v>38</v>
      </c>
      <c r="H2073">
        <v>38</v>
      </c>
      <c r="I2073">
        <f t="shared" si="98"/>
        <v>31</v>
      </c>
      <c r="J2073" s="2">
        <f t="shared" si="99"/>
        <v>0.81578947368421051</v>
      </c>
      <c r="K2073">
        <v>288.10000000000002</v>
      </c>
      <c r="L2073" s="1">
        <f t="shared" si="97"/>
        <v>7.5815789473684214</v>
      </c>
      <c r="M2073">
        <v>4.4011559140894496</v>
      </c>
      <c r="N2073">
        <v>2.3410403798348098</v>
      </c>
      <c r="O2073">
        <v>0.84277453674053404</v>
      </c>
      <c r="P2073">
        <v>0.259850905218317</v>
      </c>
      <c r="Q2073">
        <v>0.75031928000000003</v>
      </c>
      <c r="U2073">
        <v>3.24624266003761</v>
      </c>
      <c r="V2073">
        <v>3.7882687653628202</v>
      </c>
      <c r="X2073">
        <v>4.83491706848144</v>
      </c>
    </row>
    <row r="2074" spans="1:24" x14ac:dyDescent="0.45">
      <c r="A2074">
        <v>1982</v>
      </c>
      <c r="B2074" t="s">
        <v>426</v>
      </c>
      <c r="C2074" t="s">
        <v>88</v>
      </c>
      <c r="D2074">
        <v>12</v>
      </c>
      <c r="E2074">
        <v>7</v>
      </c>
      <c r="F2074">
        <v>0</v>
      </c>
      <c r="G2074">
        <v>27</v>
      </c>
      <c r="H2074">
        <v>27</v>
      </c>
      <c r="I2074">
        <f t="shared" si="98"/>
        <v>19</v>
      </c>
      <c r="J2074" s="2">
        <f t="shared" si="99"/>
        <v>0.70370370370370372</v>
      </c>
      <c r="K2074">
        <v>198</v>
      </c>
      <c r="L2074" s="1">
        <f t="shared" si="97"/>
        <v>7.333333333333333</v>
      </c>
      <c r="M2074">
        <v>5.7272727272727204</v>
      </c>
      <c r="N2074">
        <v>3.9545454545454501</v>
      </c>
      <c r="O2074">
        <v>0.72727272727272696</v>
      </c>
      <c r="P2074">
        <v>0.24300699300699299</v>
      </c>
      <c r="Q2074">
        <v>0.77370304000000001</v>
      </c>
      <c r="U2074">
        <v>2.8636363636363602</v>
      </c>
      <c r="V2074">
        <v>3.87315815915965</v>
      </c>
      <c r="X2074">
        <v>3.0679864883422798</v>
      </c>
    </row>
    <row r="2075" spans="1:24" x14ac:dyDescent="0.45">
      <c r="A2075">
        <v>1982</v>
      </c>
      <c r="B2075" t="s">
        <v>522</v>
      </c>
      <c r="C2075" t="s">
        <v>27</v>
      </c>
      <c r="D2075">
        <v>17</v>
      </c>
      <c r="E2075">
        <v>9</v>
      </c>
      <c r="F2075">
        <v>0</v>
      </c>
      <c r="G2075">
        <v>34</v>
      </c>
      <c r="H2075">
        <v>34</v>
      </c>
      <c r="I2075">
        <f t="shared" si="98"/>
        <v>26</v>
      </c>
      <c r="J2075" s="2">
        <f t="shared" si="99"/>
        <v>0.76470588235294112</v>
      </c>
      <c r="K2075">
        <v>249.2</v>
      </c>
      <c r="L2075" s="1">
        <f t="shared" si="97"/>
        <v>7.3294117647058821</v>
      </c>
      <c r="M2075">
        <v>6.3084110864369602</v>
      </c>
      <c r="N2075">
        <v>2.3070760544683702</v>
      </c>
      <c r="O2075">
        <v>0.64886514031923004</v>
      </c>
      <c r="P2075">
        <v>0.27320954907161799</v>
      </c>
      <c r="Q2075">
        <v>0.73161485999999998</v>
      </c>
      <c r="U2075">
        <v>3.0640853848408098</v>
      </c>
      <c r="V2075">
        <v>3.0330143920089201</v>
      </c>
      <c r="X2075">
        <v>4.57905194163322</v>
      </c>
    </row>
    <row r="2076" spans="1:24" x14ac:dyDescent="0.45">
      <c r="A2076">
        <v>1982</v>
      </c>
      <c r="B2076" t="s">
        <v>428</v>
      </c>
      <c r="C2076" t="s">
        <v>31</v>
      </c>
      <c r="D2076">
        <v>7</v>
      </c>
      <c r="E2076">
        <v>18</v>
      </c>
      <c r="F2076">
        <v>0</v>
      </c>
      <c r="G2076">
        <v>30</v>
      </c>
      <c r="H2076">
        <v>30</v>
      </c>
      <c r="I2076">
        <f t="shared" si="98"/>
        <v>25</v>
      </c>
      <c r="J2076" s="2">
        <f t="shared" si="99"/>
        <v>0.83333333333333337</v>
      </c>
      <c r="K2076">
        <v>194.1</v>
      </c>
      <c r="L2076" s="1">
        <f t="shared" si="97"/>
        <v>6.47</v>
      </c>
      <c r="M2076">
        <v>4.0291596251802604</v>
      </c>
      <c r="N2076">
        <v>2.5471698779875198</v>
      </c>
      <c r="O2076">
        <v>0.74099487359637095</v>
      </c>
      <c r="P2076">
        <v>0.27436281859070399</v>
      </c>
      <c r="Q2076">
        <v>0.66638726000000004</v>
      </c>
      <c r="U2076">
        <v>4.2144083435793602</v>
      </c>
      <c r="V2076">
        <v>3.8486680039217802</v>
      </c>
      <c r="X2076">
        <v>2.6284322738647399</v>
      </c>
    </row>
    <row r="2077" spans="1:24" x14ac:dyDescent="0.45">
      <c r="A2077">
        <v>1982</v>
      </c>
      <c r="B2077" t="s">
        <v>592</v>
      </c>
      <c r="C2077" t="s">
        <v>35</v>
      </c>
      <c r="D2077">
        <v>9</v>
      </c>
      <c r="E2077">
        <v>9</v>
      </c>
      <c r="F2077">
        <v>0</v>
      </c>
      <c r="G2077">
        <v>31</v>
      </c>
      <c r="H2077">
        <v>31</v>
      </c>
      <c r="I2077">
        <f t="shared" si="98"/>
        <v>18</v>
      </c>
      <c r="J2077" s="2">
        <f t="shared" si="99"/>
        <v>0.58064516129032262</v>
      </c>
      <c r="K2077">
        <v>175.2</v>
      </c>
      <c r="L2077" s="1">
        <f t="shared" si="97"/>
        <v>5.6516129032258062</v>
      </c>
      <c r="M2077">
        <v>4.3036051884861397</v>
      </c>
      <c r="N2077">
        <v>3.7912712374758799</v>
      </c>
      <c r="O2077">
        <v>1.0246679020205001</v>
      </c>
      <c r="P2077">
        <v>0.29431438127090298</v>
      </c>
      <c r="Q2077">
        <v>0.68145160999999999</v>
      </c>
      <c r="U2077">
        <v>5.2258063003045896</v>
      </c>
      <c r="V2077">
        <v>4.6065355218762596</v>
      </c>
      <c r="X2077">
        <v>1.21074795722961</v>
      </c>
    </row>
    <row r="2078" spans="1:24" x14ac:dyDescent="0.45">
      <c r="A2078">
        <v>1982</v>
      </c>
      <c r="B2078" t="s">
        <v>511</v>
      </c>
      <c r="C2078" t="s">
        <v>35</v>
      </c>
      <c r="D2078">
        <v>13</v>
      </c>
      <c r="E2078">
        <v>10</v>
      </c>
      <c r="F2078">
        <v>0</v>
      </c>
      <c r="G2078">
        <v>30</v>
      </c>
      <c r="H2078">
        <v>30</v>
      </c>
      <c r="I2078">
        <f t="shared" si="98"/>
        <v>23</v>
      </c>
      <c r="J2078" s="2">
        <f t="shared" si="99"/>
        <v>0.76666666666666672</v>
      </c>
      <c r="K2078">
        <v>192.1</v>
      </c>
      <c r="L2078" s="1">
        <f t="shared" si="97"/>
        <v>6.4033333333333333</v>
      </c>
      <c r="M2078">
        <v>6.6447136866887799</v>
      </c>
      <c r="N2078">
        <v>2.7140379847038698</v>
      </c>
      <c r="O2078">
        <v>0.935875167139266</v>
      </c>
      <c r="P2078">
        <v>0.316831683168316</v>
      </c>
      <c r="Q2078">
        <v>0.75600000000000001</v>
      </c>
      <c r="U2078">
        <v>3.6499131518431298</v>
      </c>
      <c r="V2078">
        <v>3.62127183082861</v>
      </c>
      <c r="X2078">
        <v>3.4665076732635498</v>
      </c>
    </row>
    <row r="2079" spans="1:24" x14ac:dyDescent="0.45">
      <c r="A2079">
        <v>1982</v>
      </c>
      <c r="B2079" t="s">
        <v>611</v>
      </c>
      <c r="C2079" t="s">
        <v>79</v>
      </c>
      <c r="D2079">
        <v>10</v>
      </c>
      <c r="E2079">
        <v>10</v>
      </c>
      <c r="F2079">
        <v>0</v>
      </c>
      <c r="G2079">
        <v>25</v>
      </c>
      <c r="H2079">
        <v>25</v>
      </c>
      <c r="I2079">
        <f t="shared" si="98"/>
        <v>20</v>
      </c>
      <c r="J2079" s="2">
        <f t="shared" si="99"/>
        <v>0.8</v>
      </c>
      <c r="K2079">
        <v>178</v>
      </c>
      <c r="L2079" s="1">
        <f t="shared" si="97"/>
        <v>7.12</v>
      </c>
      <c r="M2079">
        <v>4.3483149794945</v>
      </c>
      <c r="N2079">
        <v>3.48876434401302</v>
      </c>
      <c r="O2079">
        <v>1.46629226052721</v>
      </c>
      <c r="P2079">
        <v>0.222018348623853</v>
      </c>
      <c r="Q2079">
        <v>0.80485116000000001</v>
      </c>
      <c r="U2079">
        <v>3.6910115523616098</v>
      </c>
      <c r="V2079">
        <v>5.0817612446704601</v>
      </c>
      <c r="X2079">
        <v>0.54459649324417103</v>
      </c>
    </row>
    <row r="2080" spans="1:24" x14ac:dyDescent="0.45">
      <c r="A2080">
        <v>1982</v>
      </c>
      <c r="B2080" t="s">
        <v>387</v>
      </c>
      <c r="C2080" t="s">
        <v>33</v>
      </c>
      <c r="D2080">
        <v>19</v>
      </c>
      <c r="E2080">
        <v>13</v>
      </c>
      <c r="F2080">
        <v>0</v>
      </c>
      <c r="G2080">
        <v>37</v>
      </c>
      <c r="H2080">
        <v>37</v>
      </c>
      <c r="I2080">
        <f t="shared" si="98"/>
        <v>32</v>
      </c>
      <c r="J2080" s="2">
        <f t="shared" si="99"/>
        <v>0.86486486486486491</v>
      </c>
      <c r="K2080">
        <v>285</v>
      </c>
      <c r="L2080" s="1">
        <f t="shared" si="97"/>
        <v>7.7027027027027026</v>
      </c>
      <c r="M2080">
        <v>6.2842105263157899</v>
      </c>
      <c r="N2080">
        <v>2.62105263157894</v>
      </c>
      <c r="O2080">
        <v>0.41052631578947302</v>
      </c>
      <c r="P2080">
        <v>0.272409778812572</v>
      </c>
      <c r="Q2080">
        <v>0.72339069</v>
      </c>
      <c r="U2080">
        <v>2.8736842105263101</v>
      </c>
      <c r="V2080">
        <v>2.8078205727694301</v>
      </c>
      <c r="X2080">
        <v>6.0981264114379803</v>
      </c>
    </row>
    <row r="2081" spans="1:24" x14ac:dyDescent="0.45">
      <c r="A2081">
        <v>1982</v>
      </c>
      <c r="B2081" t="s">
        <v>612</v>
      </c>
      <c r="C2081" t="s">
        <v>54</v>
      </c>
      <c r="D2081">
        <v>18</v>
      </c>
      <c r="E2081">
        <v>6</v>
      </c>
      <c r="F2081">
        <v>0</v>
      </c>
      <c r="G2081">
        <v>30</v>
      </c>
      <c r="H2081">
        <v>30</v>
      </c>
      <c r="I2081">
        <f t="shared" si="98"/>
        <v>24</v>
      </c>
      <c r="J2081" s="2">
        <f t="shared" si="99"/>
        <v>0.8</v>
      </c>
      <c r="K2081">
        <v>223.2</v>
      </c>
      <c r="L2081" s="1">
        <f t="shared" si="97"/>
        <v>7.4399999999999995</v>
      </c>
      <c r="M2081">
        <v>4.22503716174523</v>
      </c>
      <c r="N2081">
        <v>4.1043218142667897</v>
      </c>
      <c r="O2081">
        <v>0.56333828823269705</v>
      </c>
      <c r="P2081">
        <v>0.29530201342281798</v>
      </c>
      <c r="Q2081">
        <v>0.76228998000000003</v>
      </c>
      <c r="U2081">
        <v>3.3397912802367</v>
      </c>
      <c r="V2081">
        <v>4.0265775696747896</v>
      </c>
      <c r="X2081">
        <v>2.4152195453643799</v>
      </c>
    </row>
    <row r="2082" spans="1:24" x14ac:dyDescent="0.45">
      <c r="A2082">
        <v>1982</v>
      </c>
      <c r="B2082" t="s">
        <v>459</v>
      </c>
      <c r="C2082" t="s">
        <v>33</v>
      </c>
      <c r="D2082">
        <v>16</v>
      </c>
      <c r="E2082">
        <v>11</v>
      </c>
      <c r="F2082">
        <v>0</v>
      </c>
      <c r="G2082">
        <v>36</v>
      </c>
      <c r="H2082">
        <v>36</v>
      </c>
      <c r="I2082">
        <f t="shared" si="98"/>
        <v>27</v>
      </c>
      <c r="J2082" s="2">
        <f t="shared" si="99"/>
        <v>0.75</v>
      </c>
      <c r="K2082">
        <v>235.2</v>
      </c>
      <c r="L2082" s="1">
        <f t="shared" si="97"/>
        <v>6.5333333333333332</v>
      </c>
      <c r="M2082">
        <v>6.7213577050073798</v>
      </c>
      <c r="N2082">
        <v>3.0933521255999801</v>
      </c>
      <c r="O2082">
        <v>0.72560111588147902</v>
      </c>
      <c r="P2082">
        <v>0.26315789473684198</v>
      </c>
      <c r="Q2082">
        <v>0.73916409000000005</v>
      </c>
      <c r="U2082">
        <v>3.3606788525036899</v>
      </c>
      <c r="V2082">
        <v>3.3658145536458401</v>
      </c>
      <c r="X2082">
        <v>3.2899031639099099</v>
      </c>
    </row>
    <row r="2083" spans="1:24" x14ac:dyDescent="0.45">
      <c r="A2083">
        <v>1982</v>
      </c>
      <c r="B2083" t="s">
        <v>577</v>
      </c>
      <c r="C2083" t="s">
        <v>79</v>
      </c>
      <c r="D2083">
        <v>12</v>
      </c>
      <c r="E2083">
        <v>10</v>
      </c>
      <c r="F2083">
        <v>0</v>
      </c>
      <c r="G2083">
        <v>29</v>
      </c>
      <c r="H2083">
        <v>29</v>
      </c>
      <c r="I2083">
        <f t="shared" si="98"/>
        <v>22</v>
      </c>
      <c r="J2083" s="2">
        <f t="shared" si="99"/>
        <v>0.75862068965517238</v>
      </c>
      <c r="K2083">
        <v>193.2</v>
      </c>
      <c r="L2083" s="1">
        <f t="shared" si="97"/>
        <v>6.6620689655172409</v>
      </c>
      <c r="M2083">
        <v>5.2048195504965298</v>
      </c>
      <c r="N2083">
        <v>3.9500862660018301</v>
      </c>
      <c r="O2083">
        <v>0.83648885632979997</v>
      </c>
      <c r="P2083">
        <v>0.27659574468085102</v>
      </c>
      <c r="Q2083">
        <v>0.74074074000000001</v>
      </c>
      <c r="U2083">
        <v>3.6247850440958</v>
      </c>
      <c r="V2083">
        <v>4.1933567798182096</v>
      </c>
      <c r="X2083">
        <v>2.4030110836028999</v>
      </c>
    </row>
    <row r="2084" spans="1:24" x14ac:dyDescent="0.45">
      <c r="A2084">
        <v>1982</v>
      </c>
      <c r="B2084" t="s">
        <v>578</v>
      </c>
      <c r="C2084" t="s">
        <v>371</v>
      </c>
      <c r="D2084">
        <v>18</v>
      </c>
      <c r="E2084">
        <v>8</v>
      </c>
      <c r="F2084">
        <v>0</v>
      </c>
      <c r="G2084">
        <v>34</v>
      </c>
      <c r="H2084">
        <v>34</v>
      </c>
      <c r="I2084">
        <f t="shared" si="98"/>
        <v>26</v>
      </c>
      <c r="J2084" s="2">
        <f t="shared" si="99"/>
        <v>0.76470588235294112</v>
      </c>
      <c r="K2084">
        <v>229.1</v>
      </c>
      <c r="L2084" s="1">
        <f t="shared" si="97"/>
        <v>6.7382352941176471</v>
      </c>
      <c r="M2084">
        <v>3.1787791402679</v>
      </c>
      <c r="N2084">
        <v>2.5508721495977</v>
      </c>
      <c r="O2084">
        <v>0.706395364503979</v>
      </c>
      <c r="P2084">
        <v>0.26675257731958701</v>
      </c>
      <c r="Q2084">
        <v>0.72172619000000005</v>
      </c>
      <c r="U2084">
        <v>3.7281977571043301</v>
      </c>
      <c r="V2084">
        <v>3.93316229701751</v>
      </c>
      <c r="X2084">
        <v>3.4758119583129798</v>
      </c>
    </row>
    <row r="2085" spans="1:24" x14ac:dyDescent="0.45">
      <c r="A2085">
        <v>1980</v>
      </c>
      <c r="B2085" t="s">
        <v>613</v>
      </c>
      <c r="C2085" t="s">
        <v>121</v>
      </c>
      <c r="D2085">
        <v>12</v>
      </c>
      <c r="E2085">
        <v>12</v>
      </c>
      <c r="F2085">
        <v>0</v>
      </c>
      <c r="G2085">
        <v>31</v>
      </c>
      <c r="H2085">
        <v>31</v>
      </c>
      <c r="I2085">
        <f t="shared" si="98"/>
        <v>24</v>
      </c>
      <c r="J2085" s="2">
        <f t="shared" si="99"/>
        <v>0.77419354838709675</v>
      </c>
      <c r="K2085">
        <v>215</v>
      </c>
      <c r="L2085" s="1">
        <f t="shared" si="97"/>
        <v>6.935483870967742</v>
      </c>
      <c r="M2085">
        <v>3.2651160473408498</v>
      </c>
      <c r="N2085">
        <v>2.0511626451243798</v>
      </c>
      <c r="O2085">
        <v>1.1302324779256701</v>
      </c>
      <c r="P2085">
        <v>0.26943699731903398</v>
      </c>
      <c r="Q2085">
        <v>0.70189926000000002</v>
      </c>
      <c r="U2085">
        <v>4.1023252902487597</v>
      </c>
      <c r="V2085">
        <v>4.38497029517006</v>
      </c>
      <c r="X2085">
        <v>2.5194852352142298</v>
      </c>
    </row>
    <row r="2086" spans="1:24" x14ac:dyDescent="0.45">
      <c r="A2086">
        <v>1980</v>
      </c>
      <c r="B2086" t="s">
        <v>474</v>
      </c>
      <c r="C2086" t="s">
        <v>128</v>
      </c>
      <c r="D2086">
        <v>14</v>
      </c>
      <c r="E2086">
        <v>11</v>
      </c>
      <c r="F2086">
        <v>0</v>
      </c>
      <c r="G2086">
        <v>35</v>
      </c>
      <c r="H2086">
        <v>35</v>
      </c>
      <c r="I2086">
        <f t="shared" si="98"/>
        <v>25</v>
      </c>
      <c r="J2086" s="2">
        <f t="shared" si="99"/>
        <v>0.7142857142857143</v>
      </c>
      <c r="K2086">
        <v>231.2</v>
      </c>
      <c r="L2086" s="1">
        <f t="shared" si="97"/>
        <v>6.605714285714285</v>
      </c>
      <c r="M2086">
        <v>4.4287768811830599</v>
      </c>
      <c r="N2086">
        <v>2.8748200807679498</v>
      </c>
      <c r="O2086">
        <v>0.77697840020755404</v>
      </c>
      <c r="P2086">
        <v>0.26918075422626703</v>
      </c>
      <c r="Q2086">
        <v>0.66787004000000005</v>
      </c>
      <c r="U2086">
        <v>4.19568336112079</v>
      </c>
      <c r="V2086">
        <v>3.90061368513968</v>
      </c>
      <c r="X2086">
        <v>2.9186668395996</v>
      </c>
    </row>
    <row r="2087" spans="1:24" x14ac:dyDescent="0.45">
      <c r="A2087">
        <v>1980</v>
      </c>
      <c r="B2087" t="s">
        <v>492</v>
      </c>
      <c r="C2087" t="s">
        <v>121</v>
      </c>
      <c r="D2087">
        <v>9</v>
      </c>
      <c r="E2087">
        <v>13</v>
      </c>
      <c r="F2087">
        <v>0</v>
      </c>
      <c r="G2087">
        <v>32</v>
      </c>
      <c r="H2087">
        <v>32</v>
      </c>
      <c r="I2087">
        <f t="shared" si="98"/>
        <v>22</v>
      </c>
      <c r="J2087" s="2">
        <f t="shared" si="99"/>
        <v>0.6875</v>
      </c>
      <c r="K2087">
        <v>217.2</v>
      </c>
      <c r="L2087" s="1">
        <f t="shared" si="97"/>
        <v>6.7874999999999996</v>
      </c>
      <c r="M2087">
        <v>6.4088823822106704</v>
      </c>
      <c r="N2087">
        <v>2.7289434659735701</v>
      </c>
      <c r="O2087">
        <v>0.99234307853584602</v>
      </c>
      <c r="P2087">
        <v>0.26229508196721302</v>
      </c>
      <c r="Q2087">
        <v>0.73378840000000001</v>
      </c>
      <c r="U2087">
        <v>3.4732007748754601</v>
      </c>
      <c r="V2087">
        <v>3.6988135408440002</v>
      </c>
      <c r="X2087">
        <v>4.1998162269592196</v>
      </c>
    </row>
    <row r="2088" spans="1:24" x14ac:dyDescent="0.45">
      <c r="A2088">
        <v>1980</v>
      </c>
      <c r="B2088" t="s">
        <v>579</v>
      </c>
      <c r="C2088" t="s">
        <v>88</v>
      </c>
      <c r="D2088">
        <v>19</v>
      </c>
      <c r="E2088">
        <v>12</v>
      </c>
      <c r="F2088">
        <v>0</v>
      </c>
      <c r="G2088">
        <v>36</v>
      </c>
      <c r="H2088">
        <v>36</v>
      </c>
      <c r="I2088">
        <f t="shared" si="98"/>
        <v>31</v>
      </c>
      <c r="J2088" s="2">
        <f t="shared" si="99"/>
        <v>0.86111111111111116</v>
      </c>
      <c r="K2088">
        <v>246.1</v>
      </c>
      <c r="L2088" s="1">
        <f t="shared" si="97"/>
        <v>6.8361111111111112</v>
      </c>
      <c r="M2088">
        <v>6.8322058244264996</v>
      </c>
      <c r="N2088">
        <v>3.3612991221777402</v>
      </c>
      <c r="O2088">
        <v>0.62110962040240902</v>
      </c>
      <c r="P2088">
        <v>0.29216467463479401</v>
      </c>
      <c r="Q2088">
        <v>0.66515250000000004</v>
      </c>
      <c r="U2088">
        <v>4.1650880426985104</v>
      </c>
      <c r="V2088">
        <v>3.28827155184681</v>
      </c>
      <c r="X2088">
        <v>5.1667590141296298</v>
      </c>
    </row>
    <row r="2089" spans="1:24" x14ac:dyDescent="0.45">
      <c r="A2089">
        <v>1980</v>
      </c>
      <c r="B2089" t="s">
        <v>559</v>
      </c>
      <c r="C2089" t="s">
        <v>121</v>
      </c>
      <c r="D2089">
        <v>5</v>
      </c>
      <c r="E2089">
        <v>15</v>
      </c>
      <c r="F2089">
        <v>0</v>
      </c>
      <c r="G2089">
        <v>29</v>
      </c>
      <c r="H2089">
        <v>29</v>
      </c>
      <c r="I2089">
        <f t="shared" si="98"/>
        <v>20</v>
      </c>
      <c r="J2089" s="2">
        <f t="shared" si="99"/>
        <v>0.68965517241379315</v>
      </c>
      <c r="K2089">
        <v>182</v>
      </c>
      <c r="L2089" s="1">
        <f t="shared" si="97"/>
        <v>6.2758620689655169</v>
      </c>
      <c r="M2089">
        <v>3.2142854448016198</v>
      </c>
      <c r="N2089">
        <v>4.5494501680269197</v>
      </c>
      <c r="O2089">
        <v>0.89010981548352797</v>
      </c>
      <c r="P2089">
        <v>0.28525641025641002</v>
      </c>
      <c r="Q2089">
        <v>0.68590704999999996</v>
      </c>
      <c r="U2089">
        <v>4.6978018039408402</v>
      </c>
      <c r="V2089">
        <v>4.9062582447684102</v>
      </c>
      <c r="X2089">
        <v>1.1496785879135101</v>
      </c>
    </row>
    <row r="2090" spans="1:24" x14ac:dyDescent="0.45">
      <c r="A2090">
        <v>1980</v>
      </c>
      <c r="B2090" t="s">
        <v>614</v>
      </c>
      <c r="C2090" t="s">
        <v>99</v>
      </c>
      <c r="D2090">
        <v>18</v>
      </c>
      <c r="E2090">
        <v>6</v>
      </c>
      <c r="F2090">
        <v>0</v>
      </c>
      <c r="G2090">
        <v>34</v>
      </c>
      <c r="H2090">
        <v>34</v>
      </c>
      <c r="I2090">
        <f t="shared" si="98"/>
        <v>24</v>
      </c>
      <c r="J2090" s="2">
        <f t="shared" si="99"/>
        <v>0.70588235294117652</v>
      </c>
      <c r="K2090">
        <v>235.1</v>
      </c>
      <c r="L2090" s="1">
        <f t="shared" si="97"/>
        <v>6.9147058823529406</v>
      </c>
      <c r="M2090">
        <v>5.43059501822139</v>
      </c>
      <c r="N2090">
        <v>3.3271955393328199</v>
      </c>
      <c r="O2090">
        <v>0.76487253777766095</v>
      </c>
      <c r="P2090">
        <v>0.26080892608089201</v>
      </c>
      <c r="Q2090">
        <v>0.75367647000000004</v>
      </c>
      <c r="U2090">
        <v>3.3654391662216998</v>
      </c>
      <c r="V2090">
        <v>3.8359817000179799</v>
      </c>
      <c r="X2090">
        <v>2.4654800891876198</v>
      </c>
    </row>
    <row r="2091" spans="1:24" x14ac:dyDescent="0.45">
      <c r="A2091">
        <v>1980</v>
      </c>
      <c r="B2091" t="s">
        <v>595</v>
      </c>
      <c r="C2091" t="s">
        <v>65</v>
      </c>
      <c r="D2091">
        <v>14</v>
      </c>
      <c r="E2091">
        <v>10</v>
      </c>
      <c r="F2091">
        <v>0</v>
      </c>
      <c r="G2091">
        <v>31</v>
      </c>
      <c r="H2091">
        <v>31</v>
      </c>
      <c r="I2091">
        <f t="shared" si="98"/>
        <v>24</v>
      </c>
      <c r="J2091" s="2">
        <f t="shared" si="99"/>
        <v>0.77419354838709675</v>
      </c>
      <c r="K2091">
        <v>224</v>
      </c>
      <c r="L2091" s="1">
        <f t="shared" si="97"/>
        <v>7.225806451612903</v>
      </c>
      <c r="M2091">
        <v>5.18303571428571</v>
      </c>
      <c r="N2091">
        <v>2.4508928571428501</v>
      </c>
      <c r="O2091">
        <v>0.5625</v>
      </c>
      <c r="P2091">
        <v>0.26478873239436601</v>
      </c>
      <c r="Q2091">
        <v>0.75595727000000001</v>
      </c>
      <c r="U2091">
        <v>2.9732142857142798</v>
      </c>
      <c r="V2091">
        <v>3.2300908429281998</v>
      </c>
      <c r="X2091">
        <v>3.2538037300109801</v>
      </c>
    </row>
    <row r="2092" spans="1:24" x14ac:dyDescent="0.45">
      <c r="A2092">
        <v>1980</v>
      </c>
      <c r="B2092" t="s">
        <v>478</v>
      </c>
      <c r="C2092" t="s">
        <v>99</v>
      </c>
      <c r="D2092">
        <v>8</v>
      </c>
      <c r="E2092">
        <v>13</v>
      </c>
      <c r="F2092">
        <v>0</v>
      </c>
      <c r="G2092">
        <v>32</v>
      </c>
      <c r="H2092">
        <v>32</v>
      </c>
      <c r="I2092">
        <f t="shared" si="98"/>
        <v>21</v>
      </c>
      <c r="J2092" s="2">
        <f t="shared" si="99"/>
        <v>0.65625</v>
      </c>
      <c r="K2092">
        <v>214.2</v>
      </c>
      <c r="L2092" s="1">
        <f t="shared" si="97"/>
        <v>6.6937499999999996</v>
      </c>
      <c r="M2092">
        <v>7.00155312681746</v>
      </c>
      <c r="N2092">
        <v>2.3897516660394902</v>
      </c>
      <c r="O2092">
        <v>0.83850935650508496</v>
      </c>
      <c r="P2092">
        <v>0.29675425038639802</v>
      </c>
      <c r="Q2092">
        <v>0.70539419000000003</v>
      </c>
      <c r="U2092">
        <v>3.7732921042728802</v>
      </c>
      <c r="V2092">
        <v>3.2042756469495899</v>
      </c>
      <c r="X2092">
        <v>3.9070560932159402</v>
      </c>
    </row>
    <row r="2093" spans="1:24" x14ac:dyDescent="0.45">
      <c r="A2093">
        <v>1980</v>
      </c>
      <c r="B2093" t="s">
        <v>615</v>
      </c>
      <c r="C2093" t="s">
        <v>128</v>
      </c>
      <c r="D2093">
        <v>12</v>
      </c>
      <c r="E2093">
        <v>9</v>
      </c>
      <c r="F2093">
        <v>0</v>
      </c>
      <c r="G2093">
        <v>26</v>
      </c>
      <c r="H2093">
        <v>26</v>
      </c>
      <c r="I2093">
        <f t="shared" si="98"/>
        <v>21</v>
      </c>
      <c r="J2093" s="2">
        <f t="shared" si="99"/>
        <v>0.80769230769230771</v>
      </c>
      <c r="K2093">
        <v>175</v>
      </c>
      <c r="L2093" s="1">
        <f t="shared" si="97"/>
        <v>6.7307692307692308</v>
      </c>
      <c r="M2093">
        <v>3.8057142857142798</v>
      </c>
      <c r="N2093">
        <v>2.16</v>
      </c>
      <c r="O2093">
        <v>0.72</v>
      </c>
      <c r="P2093">
        <v>0.26520270270270202</v>
      </c>
      <c r="Q2093">
        <v>0.71283096000000001</v>
      </c>
      <c r="U2093">
        <v>3.54857142857142</v>
      </c>
      <c r="V2093">
        <v>3.7181265572139099</v>
      </c>
      <c r="X2093">
        <v>2.5710382461547798</v>
      </c>
    </row>
    <row r="2094" spans="1:24" x14ac:dyDescent="0.45">
      <c r="A2094">
        <v>1980</v>
      </c>
      <c r="B2094" t="s">
        <v>546</v>
      </c>
      <c r="C2094" t="s">
        <v>37</v>
      </c>
      <c r="D2094">
        <v>14</v>
      </c>
      <c r="E2094">
        <v>13</v>
      </c>
      <c r="F2094">
        <v>0</v>
      </c>
      <c r="G2094">
        <v>32</v>
      </c>
      <c r="H2094">
        <v>32</v>
      </c>
      <c r="I2094">
        <f t="shared" si="98"/>
        <v>27</v>
      </c>
      <c r="J2094" s="2">
        <f t="shared" si="99"/>
        <v>0.84375</v>
      </c>
      <c r="K2094">
        <v>232</v>
      </c>
      <c r="L2094" s="1">
        <f t="shared" si="97"/>
        <v>7.25</v>
      </c>
      <c r="M2094">
        <v>5.0431034482758603</v>
      </c>
      <c r="N2094">
        <v>2.3663793103448199</v>
      </c>
      <c r="O2094">
        <v>0.62068965517241304</v>
      </c>
      <c r="P2094">
        <v>0.25890410958904098</v>
      </c>
      <c r="Q2094">
        <v>0.77140549000000003</v>
      </c>
      <c r="U2094">
        <v>2.7543103448275801</v>
      </c>
      <c r="V2094">
        <v>3.36879158184446</v>
      </c>
      <c r="X2094">
        <v>4.4967927932739196</v>
      </c>
    </row>
    <row r="2095" spans="1:24" x14ac:dyDescent="0.45">
      <c r="A2095">
        <v>1980</v>
      </c>
      <c r="B2095" t="s">
        <v>547</v>
      </c>
      <c r="C2095" t="s">
        <v>58</v>
      </c>
      <c r="D2095">
        <v>7</v>
      </c>
      <c r="E2095">
        <v>13</v>
      </c>
      <c r="F2095">
        <v>0</v>
      </c>
      <c r="G2095">
        <v>29</v>
      </c>
      <c r="H2095">
        <v>29</v>
      </c>
      <c r="I2095">
        <f t="shared" si="98"/>
        <v>20</v>
      </c>
      <c r="J2095" s="2">
        <f t="shared" si="99"/>
        <v>0.68965517241379315</v>
      </c>
      <c r="K2095">
        <v>170.1</v>
      </c>
      <c r="L2095" s="1">
        <f t="shared" si="97"/>
        <v>5.86551724137931</v>
      </c>
      <c r="M2095">
        <v>4.3855183290892397</v>
      </c>
      <c r="N2095">
        <v>2.8532287924194999</v>
      </c>
      <c r="O2095">
        <v>1.0567514045998101</v>
      </c>
      <c r="P2095">
        <v>0.284955752212389</v>
      </c>
      <c r="Q2095">
        <v>0.72511848000000001</v>
      </c>
      <c r="U2095">
        <v>4.0156553374793003</v>
      </c>
      <c r="V2095">
        <v>4.3257976961260196</v>
      </c>
      <c r="X2095">
        <v>0.56265729665756203</v>
      </c>
    </row>
    <row r="2096" spans="1:24" x14ac:dyDescent="0.45">
      <c r="A2096">
        <v>1980</v>
      </c>
      <c r="B2096" t="s">
        <v>581</v>
      </c>
      <c r="C2096" t="s">
        <v>54</v>
      </c>
      <c r="D2096">
        <v>13</v>
      </c>
      <c r="E2096">
        <v>11</v>
      </c>
      <c r="F2096">
        <v>0</v>
      </c>
      <c r="G2096">
        <v>33</v>
      </c>
      <c r="H2096">
        <v>33</v>
      </c>
      <c r="I2096">
        <f t="shared" si="98"/>
        <v>24</v>
      </c>
      <c r="J2096" s="2">
        <f t="shared" si="99"/>
        <v>0.72727272727272729</v>
      </c>
      <c r="K2096">
        <v>224</v>
      </c>
      <c r="L2096" s="1">
        <f t="shared" si="97"/>
        <v>6.7878787878787881</v>
      </c>
      <c r="M2096">
        <v>2.89285733991741</v>
      </c>
      <c r="N2096">
        <v>2.2500001532690899</v>
      </c>
      <c r="O2096">
        <v>1.1651786508000599</v>
      </c>
      <c r="P2096">
        <v>0.28185328185328101</v>
      </c>
      <c r="Q2096">
        <v>0.73097212</v>
      </c>
      <c r="U2096">
        <v>4.0580359907174701</v>
      </c>
      <c r="V2096">
        <v>4.5693766809847904</v>
      </c>
      <c r="X2096">
        <v>0.94420313835143999</v>
      </c>
    </row>
    <row r="2097" spans="1:24" x14ac:dyDescent="0.45">
      <c r="A2097">
        <v>1980</v>
      </c>
      <c r="B2097" t="s">
        <v>561</v>
      </c>
      <c r="C2097" t="s">
        <v>99</v>
      </c>
      <c r="D2097">
        <v>11</v>
      </c>
      <c r="E2097">
        <v>14</v>
      </c>
      <c r="F2097">
        <v>0</v>
      </c>
      <c r="G2097">
        <v>34</v>
      </c>
      <c r="H2097">
        <v>34</v>
      </c>
      <c r="I2097">
        <f t="shared" si="98"/>
        <v>25</v>
      </c>
      <c r="J2097" s="2">
        <f t="shared" si="99"/>
        <v>0.73529411764705888</v>
      </c>
      <c r="K2097">
        <v>231</v>
      </c>
      <c r="L2097" s="1">
        <f t="shared" si="97"/>
        <v>6.7941176470588234</v>
      </c>
      <c r="M2097">
        <v>3.62337662337662</v>
      </c>
      <c r="N2097">
        <v>1.94805194805194</v>
      </c>
      <c r="O2097">
        <v>0.54545454545454497</v>
      </c>
      <c r="P2097">
        <v>0.28838951310861399</v>
      </c>
      <c r="Q2097">
        <v>0.66091953999999997</v>
      </c>
      <c r="U2097">
        <v>4.0519480519480497</v>
      </c>
      <c r="V2097">
        <v>3.4234079424953001</v>
      </c>
      <c r="X2097">
        <v>3.5699112415313698</v>
      </c>
    </row>
    <row r="2098" spans="1:24" x14ac:dyDescent="0.45">
      <c r="A2098">
        <v>1980</v>
      </c>
      <c r="B2098" t="s">
        <v>524</v>
      </c>
      <c r="C2098" t="s">
        <v>67</v>
      </c>
      <c r="D2098">
        <v>24</v>
      </c>
      <c r="E2098">
        <v>9</v>
      </c>
      <c r="F2098">
        <v>0</v>
      </c>
      <c r="G2098">
        <v>38</v>
      </c>
      <c r="H2098">
        <v>38</v>
      </c>
      <c r="I2098">
        <f t="shared" si="98"/>
        <v>33</v>
      </c>
      <c r="J2098" s="2">
        <f t="shared" si="99"/>
        <v>0.86842105263157898</v>
      </c>
      <c r="K2098">
        <v>304</v>
      </c>
      <c r="L2098" s="1">
        <f t="shared" si="97"/>
        <v>8</v>
      </c>
      <c r="M2098">
        <v>8.4671052631578902</v>
      </c>
      <c r="N2098">
        <v>2.6644736842105199</v>
      </c>
      <c r="O2098">
        <v>0.44407894736842102</v>
      </c>
      <c r="P2098">
        <v>0.27305389221556797</v>
      </c>
      <c r="Q2098">
        <v>0.78980892000000003</v>
      </c>
      <c r="U2098">
        <v>2.3388157894736801</v>
      </c>
      <c r="V2098">
        <v>2.4201754293943698</v>
      </c>
      <c r="X2098">
        <v>8.8280210494995099</v>
      </c>
    </row>
    <row r="2099" spans="1:24" x14ac:dyDescent="0.45">
      <c r="A2099">
        <v>1980</v>
      </c>
      <c r="B2099" t="s">
        <v>494</v>
      </c>
      <c r="C2099" t="s">
        <v>44</v>
      </c>
      <c r="D2099">
        <v>13</v>
      </c>
      <c r="E2099">
        <v>16</v>
      </c>
      <c r="F2099">
        <v>0</v>
      </c>
      <c r="G2099">
        <v>34</v>
      </c>
      <c r="H2099">
        <v>34</v>
      </c>
      <c r="I2099">
        <f t="shared" si="98"/>
        <v>29</v>
      </c>
      <c r="J2099" s="2">
        <f t="shared" si="99"/>
        <v>0.8529411764705882</v>
      </c>
      <c r="K2099">
        <v>250.2</v>
      </c>
      <c r="L2099" s="1">
        <f t="shared" si="97"/>
        <v>7.3588235294117643</v>
      </c>
      <c r="M2099">
        <v>5.4574463655637002</v>
      </c>
      <c r="N2099">
        <v>4.5957443078431197</v>
      </c>
      <c r="O2099">
        <v>0.68218079569546297</v>
      </c>
      <c r="P2099">
        <v>0.25581395348837199</v>
      </c>
      <c r="Q2099">
        <v>0.74594256999999997</v>
      </c>
      <c r="U2099">
        <v>3.3031912212622401</v>
      </c>
      <c r="V2099">
        <v>4.0808696104855304</v>
      </c>
      <c r="X2099">
        <v>3.1699292659759499</v>
      </c>
    </row>
    <row r="2100" spans="1:24" x14ac:dyDescent="0.45">
      <c r="A2100">
        <v>1980</v>
      </c>
      <c r="B2100" t="s">
        <v>616</v>
      </c>
      <c r="C2100" t="s">
        <v>73</v>
      </c>
      <c r="D2100">
        <v>9</v>
      </c>
      <c r="E2100">
        <v>8</v>
      </c>
      <c r="F2100">
        <v>0</v>
      </c>
      <c r="G2100">
        <v>27</v>
      </c>
      <c r="H2100">
        <v>27</v>
      </c>
      <c r="I2100">
        <f t="shared" si="98"/>
        <v>17</v>
      </c>
      <c r="J2100" s="2">
        <f t="shared" si="99"/>
        <v>0.62962962962962965</v>
      </c>
      <c r="K2100">
        <v>177.1</v>
      </c>
      <c r="L2100" s="1">
        <f t="shared" si="97"/>
        <v>6.5592592592592593</v>
      </c>
      <c r="M2100">
        <v>3.2988722750691601</v>
      </c>
      <c r="N2100">
        <v>3.2988722750691601</v>
      </c>
      <c r="O2100">
        <v>0.45676693039419197</v>
      </c>
      <c r="P2100">
        <v>0.27347611202635902</v>
      </c>
      <c r="Q2100">
        <v>0.71366025</v>
      </c>
      <c r="U2100">
        <v>3.6033835619986201</v>
      </c>
      <c r="V2100">
        <v>3.7956453841283402</v>
      </c>
      <c r="X2100">
        <v>1.42877268791198</v>
      </c>
    </row>
    <row r="2101" spans="1:24" x14ac:dyDescent="0.45">
      <c r="A2101">
        <v>1980</v>
      </c>
      <c r="B2101" t="s">
        <v>495</v>
      </c>
      <c r="C2101" t="s">
        <v>37</v>
      </c>
      <c r="D2101">
        <v>12</v>
      </c>
      <c r="E2101">
        <v>10</v>
      </c>
      <c r="F2101">
        <v>0</v>
      </c>
      <c r="G2101">
        <v>32</v>
      </c>
      <c r="H2101">
        <v>32</v>
      </c>
      <c r="I2101">
        <f t="shared" si="98"/>
        <v>22</v>
      </c>
      <c r="J2101" s="2">
        <f t="shared" si="99"/>
        <v>0.6875</v>
      </c>
      <c r="K2101">
        <v>196</v>
      </c>
      <c r="L2101" s="1">
        <f t="shared" si="97"/>
        <v>6.125</v>
      </c>
      <c r="M2101">
        <v>4.9591836734693802</v>
      </c>
      <c r="N2101">
        <v>3.9948979591836702</v>
      </c>
      <c r="O2101">
        <v>0.91836734693877498</v>
      </c>
      <c r="P2101">
        <v>0.26025236593059897</v>
      </c>
      <c r="Q2101">
        <v>0.69199999999999995</v>
      </c>
      <c r="U2101">
        <v>4.3163265306122396</v>
      </c>
      <c r="V2101">
        <v>4.4003714551730999</v>
      </c>
      <c r="X2101">
        <v>1.4254183769226001</v>
      </c>
    </row>
    <row r="2102" spans="1:24" x14ac:dyDescent="0.45">
      <c r="A2102">
        <v>1980</v>
      </c>
      <c r="B2102" t="s">
        <v>529</v>
      </c>
      <c r="C2102" t="s">
        <v>35</v>
      </c>
      <c r="D2102">
        <v>12</v>
      </c>
      <c r="E2102">
        <v>14</v>
      </c>
      <c r="F2102">
        <v>0</v>
      </c>
      <c r="G2102">
        <v>30</v>
      </c>
      <c r="H2102">
        <v>30</v>
      </c>
      <c r="I2102">
        <f t="shared" si="98"/>
        <v>26</v>
      </c>
      <c r="J2102" s="2">
        <f t="shared" si="99"/>
        <v>0.8666666666666667</v>
      </c>
      <c r="K2102">
        <v>197.2</v>
      </c>
      <c r="L2102" s="1">
        <f t="shared" si="97"/>
        <v>6.5733333333333333</v>
      </c>
      <c r="M2102">
        <v>5.50927473176246</v>
      </c>
      <c r="N2102">
        <v>2.0033726297318002</v>
      </c>
      <c r="O2102">
        <v>1.1382799032566999</v>
      </c>
      <c r="P2102">
        <v>0.26038338658146898</v>
      </c>
      <c r="Q2102">
        <v>0.66834170999999998</v>
      </c>
      <c r="U2102">
        <v>4.2799324362452102</v>
      </c>
      <c r="V2102">
        <v>3.8704560875873302</v>
      </c>
      <c r="X2102">
        <v>2.9464097023010201</v>
      </c>
    </row>
    <row r="2103" spans="1:24" x14ac:dyDescent="0.45">
      <c r="A2103">
        <v>1980</v>
      </c>
      <c r="B2103" t="s">
        <v>617</v>
      </c>
      <c r="C2103" t="s">
        <v>115</v>
      </c>
      <c r="D2103">
        <v>7</v>
      </c>
      <c r="E2103">
        <v>13</v>
      </c>
      <c r="F2103">
        <v>0</v>
      </c>
      <c r="G2103">
        <v>27</v>
      </c>
      <c r="H2103">
        <v>27</v>
      </c>
      <c r="I2103">
        <f t="shared" si="98"/>
        <v>20</v>
      </c>
      <c r="J2103" s="2">
        <f t="shared" si="99"/>
        <v>0.7407407407407407</v>
      </c>
      <c r="K2103">
        <v>176.1</v>
      </c>
      <c r="L2103" s="1">
        <f t="shared" si="97"/>
        <v>6.5222222222222221</v>
      </c>
      <c r="M2103">
        <v>4.4404538142834502</v>
      </c>
      <c r="N2103">
        <v>2.4499055527081102</v>
      </c>
      <c r="O2103">
        <v>0.66351608719178001</v>
      </c>
      <c r="P2103">
        <v>0.29194630872483202</v>
      </c>
      <c r="Q2103">
        <v>0.74954295999999998</v>
      </c>
      <c r="U2103">
        <v>3.4196598339883999</v>
      </c>
      <c r="V2103">
        <v>3.5747185334039702</v>
      </c>
      <c r="X2103">
        <v>3.1023671627044598</v>
      </c>
    </row>
    <row r="2104" spans="1:24" x14ac:dyDescent="0.45">
      <c r="A2104">
        <v>1980</v>
      </c>
      <c r="B2104" t="s">
        <v>483</v>
      </c>
      <c r="C2104" t="s">
        <v>95</v>
      </c>
      <c r="D2104">
        <v>16</v>
      </c>
      <c r="E2104">
        <v>13</v>
      </c>
      <c r="F2104">
        <v>0</v>
      </c>
      <c r="G2104">
        <v>37</v>
      </c>
      <c r="H2104">
        <v>37</v>
      </c>
      <c r="I2104">
        <f t="shared" si="98"/>
        <v>29</v>
      </c>
      <c r="J2104" s="2">
        <f t="shared" si="99"/>
        <v>0.78378378378378377</v>
      </c>
      <c r="K2104">
        <v>251.1</v>
      </c>
      <c r="L2104" s="1">
        <f t="shared" si="97"/>
        <v>6.7864864864864867</v>
      </c>
      <c r="M2104">
        <v>4.5835547476896199</v>
      </c>
      <c r="N2104">
        <v>2.5424405241090899</v>
      </c>
      <c r="O2104">
        <v>0.96684357959078104</v>
      </c>
      <c r="P2104">
        <v>0.29988052568697698</v>
      </c>
      <c r="Q2104">
        <v>0.73435503999999996</v>
      </c>
      <c r="U2104">
        <v>4.1180374686274002</v>
      </c>
      <c r="V2104">
        <v>4.0017492426580903</v>
      </c>
      <c r="X2104">
        <v>2.90100765228271</v>
      </c>
    </row>
    <row r="2105" spans="1:24" x14ac:dyDescent="0.45">
      <c r="A2105">
        <v>1980</v>
      </c>
      <c r="B2105" t="s">
        <v>515</v>
      </c>
      <c r="C2105" t="s">
        <v>47</v>
      </c>
      <c r="D2105">
        <v>11</v>
      </c>
      <c r="E2105">
        <v>10</v>
      </c>
      <c r="F2105">
        <v>0</v>
      </c>
      <c r="G2105">
        <v>31</v>
      </c>
      <c r="H2105">
        <v>31</v>
      </c>
      <c r="I2105">
        <f t="shared" si="98"/>
        <v>21</v>
      </c>
      <c r="J2105" s="2">
        <f t="shared" si="99"/>
        <v>0.67741935483870963</v>
      </c>
      <c r="K2105">
        <v>214.2</v>
      </c>
      <c r="L2105" s="1">
        <f t="shared" si="97"/>
        <v>6.9096774193548383</v>
      </c>
      <c r="M2105">
        <v>3.64751544152691</v>
      </c>
      <c r="N2105">
        <v>1.3835403398895101</v>
      </c>
      <c r="O2105">
        <v>0.50310557814164303</v>
      </c>
      <c r="P2105">
        <v>0.28706199460916398</v>
      </c>
      <c r="Q2105">
        <v>0.65252854999999998</v>
      </c>
      <c r="U2105">
        <v>3.7732918360623202</v>
      </c>
      <c r="V2105">
        <v>3.1856420748993801</v>
      </c>
      <c r="X2105">
        <v>3.5312843322753902</v>
      </c>
    </row>
    <row r="2106" spans="1:24" x14ac:dyDescent="0.45">
      <c r="A2106">
        <v>1980</v>
      </c>
      <c r="B2106" t="s">
        <v>582</v>
      </c>
      <c r="C2106" t="s">
        <v>49</v>
      </c>
      <c r="D2106">
        <v>12</v>
      </c>
      <c r="E2106">
        <v>13</v>
      </c>
      <c r="F2106">
        <v>0</v>
      </c>
      <c r="G2106">
        <v>32</v>
      </c>
      <c r="H2106">
        <v>32</v>
      </c>
      <c r="I2106">
        <f t="shared" si="98"/>
        <v>25</v>
      </c>
      <c r="J2106" s="2">
        <f t="shared" si="99"/>
        <v>0.78125</v>
      </c>
      <c r="K2106">
        <v>222.1</v>
      </c>
      <c r="L2106" s="1">
        <f t="shared" si="97"/>
        <v>6.9406249999999998</v>
      </c>
      <c r="M2106">
        <v>3.4002996944993802</v>
      </c>
      <c r="N2106">
        <v>1.6596700889818401</v>
      </c>
      <c r="O2106">
        <v>0.60719637401774695</v>
      </c>
      <c r="P2106">
        <v>0.27599486521180999</v>
      </c>
      <c r="Q2106">
        <v>0.73151750999999998</v>
      </c>
      <c r="U2106">
        <v>3.19790090316013</v>
      </c>
      <c r="V2106">
        <v>3.5215276785887801</v>
      </c>
      <c r="X2106">
        <v>2.4375362396240199</v>
      </c>
    </row>
    <row r="2107" spans="1:24" x14ac:dyDescent="0.45">
      <c r="A2107">
        <v>1980</v>
      </c>
      <c r="B2107" t="s">
        <v>599</v>
      </c>
      <c r="C2107" t="s">
        <v>75</v>
      </c>
      <c r="D2107">
        <v>13</v>
      </c>
      <c r="E2107">
        <v>7</v>
      </c>
      <c r="F2107">
        <v>0</v>
      </c>
      <c r="G2107">
        <v>28</v>
      </c>
      <c r="H2107">
        <v>28</v>
      </c>
      <c r="I2107">
        <f t="shared" si="98"/>
        <v>20</v>
      </c>
      <c r="J2107" s="2">
        <f t="shared" si="99"/>
        <v>0.7142857142857143</v>
      </c>
      <c r="K2107">
        <v>174</v>
      </c>
      <c r="L2107" s="1">
        <f t="shared" si="97"/>
        <v>6.2142857142857144</v>
      </c>
      <c r="M2107">
        <v>4.6034482758620596</v>
      </c>
      <c r="N2107">
        <v>3.6206896551724101</v>
      </c>
      <c r="O2107">
        <v>0.72413793103448199</v>
      </c>
      <c r="P2107">
        <v>0.25765765765765702</v>
      </c>
      <c r="Q2107">
        <v>0.69723018000000003</v>
      </c>
      <c r="U2107">
        <v>3.9310344827586201</v>
      </c>
      <c r="V2107">
        <v>4.01678008759158</v>
      </c>
      <c r="X2107">
        <v>1.92582476139068</v>
      </c>
    </row>
    <row r="2108" spans="1:24" x14ac:dyDescent="0.45">
      <c r="A2108">
        <v>1980</v>
      </c>
      <c r="B2108" t="s">
        <v>530</v>
      </c>
      <c r="C2108" t="s">
        <v>62</v>
      </c>
      <c r="D2108">
        <v>16</v>
      </c>
      <c r="E2108">
        <v>9</v>
      </c>
      <c r="F2108">
        <v>0</v>
      </c>
      <c r="G2108">
        <v>29</v>
      </c>
      <c r="H2108">
        <v>29</v>
      </c>
      <c r="I2108">
        <f t="shared" si="98"/>
        <v>25</v>
      </c>
      <c r="J2108" s="2">
        <f t="shared" si="99"/>
        <v>0.86206896551724133</v>
      </c>
      <c r="K2108">
        <v>201.1</v>
      </c>
      <c r="L2108" s="1">
        <f t="shared" si="97"/>
        <v>6.9344827586206899</v>
      </c>
      <c r="M2108">
        <v>6.75000017052455</v>
      </c>
      <c r="N2108">
        <v>3.5314570428572098</v>
      </c>
      <c r="O2108">
        <v>0.759933794032565</v>
      </c>
      <c r="P2108">
        <v>0.29901960784313703</v>
      </c>
      <c r="Q2108">
        <v>0.73380171999999999</v>
      </c>
      <c r="U2108">
        <v>3.7102649943942798</v>
      </c>
      <c r="V2108">
        <v>3.54214739078837</v>
      </c>
      <c r="X2108">
        <v>3.4581720829010001</v>
      </c>
    </row>
    <row r="2109" spans="1:24" x14ac:dyDescent="0.45">
      <c r="A2109">
        <v>1980</v>
      </c>
      <c r="B2109" t="s">
        <v>584</v>
      </c>
      <c r="C2109" t="s">
        <v>75</v>
      </c>
      <c r="D2109">
        <v>18</v>
      </c>
      <c r="E2109">
        <v>10</v>
      </c>
      <c r="F2109">
        <v>0</v>
      </c>
      <c r="G2109">
        <v>36</v>
      </c>
      <c r="H2109">
        <v>36</v>
      </c>
      <c r="I2109">
        <f t="shared" si="98"/>
        <v>28</v>
      </c>
      <c r="J2109" s="2">
        <f t="shared" si="99"/>
        <v>0.77777777777777779</v>
      </c>
      <c r="K2109">
        <v>283.10000000000002</v>
      </c>
      <c r="L2109" s="1">
        <f t="shared" si="97"/>
        <v>7.8638888888888898</v>
      </c>
      <c r="M2109">
        <v>3.58941163583511</v>
      </c>
      <c r="N2109">
        <v>2.4141175603846801</v>
      </c>
      <c r="O2109">
        <v>0.63529409483807298</v>
      </c>
      <c r="P2109">
        <v>0.26222684703433902</v>
      </c>
      <c r="Q2109">
        <v>0.75692307999999997</v>
      </c>
      <c r="U2109">
        <v>2.9541175409970402</v>
      </c>
      <c r="V2109">
        <v>3.7300592952226701</v>
      </c>
      <c r="X2109">
        <v>4.09395027160644</v>
      </c>
    </row>
    <row r="2110" spans="1:24" x14ac:dyDescent="0.45">
      <c r="A2110">
        <v>1980</v>
      </c>
      <c r="B2110" t="s">
        <v>563</v>
      </c>
      <c r="C2110" t="s">
        <v>54</v>
      </c>
      <c r="D2110">
        <v>16</v>
      </c>
      <c r="E2110">
        <v>15</v>
      </c>
      <c r="F2110">
        <v>0</v>
      </c>
      <c r="G2110">
        <v>33</v>
      </c>
      <c r="H2110">
        <v>33</v>
      </c>
      <c r="I2110">
        <f t="shared" si="98"/>
        <v>31</v>
      </c>
      <c r="J2110" s="2">
        <f t="shared" si="99"/>
        <v>0.93939393939393945</v>
      </c>
      <c r="K2110">
        <v>252.1</v>
      </c>
      <c r="L2110" s="1">
        <f t="shared" si="97"/>
        <v>7.6393939393939396</v>
      </c>
      <c r="M2110">
        <v>5.2073974122626696</v>
      </c>
      <c r="N2110">
        <v>1.9973579115528</v>
      </c>
      <c r="O2110">
        <v>0.891677639086074</v>
      </c>
      <c r="P2110">
        <v>0.27798742138364702</v>
      </c>
      <c r="Q2110">
        <v>0.77238806000000004</v>
      </c>
      <c r="U2110">
        <v>3.10303818401953</v>
      </c>
      <c r="V2110">
        <v>3.5608666642709998</v>
      </c>
      <c r="X2110">
        <v>4.0140619277954102</v>
      </c>
    </row>
    <row r="2111" spans="1:24" x14ac:dyDescent="0.45">
      <c r="A2111">
        <v>1980</v>
      </c>
      <c r="B2111" t="s">
        <v>531</v>
      </c>
      <c r="C2111" t="s">
        <v>121</v>
      </c>
      <c r="D2111">
        <v>10</v>
      </c>
      <c r="E2111">
        <v>17</v>
      </c>
      <c r="F2111">
        <v>0</v>
      </c>
      <c r="G2111">
        <v>30</v>
      </c>
      <c r="H2111">
        <v>30</v>
      </c>
      <c r="I2111">
        <f t="shared" si="98"/>
        <v>27</v>
      </c>
      <c r="J2111" s="2">
        <f t="shared" si="99"/>
        <v>0.9</v>
      </c>
      <c r="K2111">
        <v>203.1</v>
      </c>
      <c r="L2111" s="1">
        <f t="shared" si="97"/>
        <v>6.77</v>
      </c>
      <c r="M2111">
        <v>3.4967216613490999</v>
      </c>
      <c r="N2111">
        <v>2.6557379706448798</v>
      </c>
      <c r="O2111">
        <v>0.97377058923645898</v>
      </c>
      <c r="P2111">
        <v>0.28147100424328098</v>
      </c>
      <c r="Q2111">
        <v>0.73064770999999995</v>
      </c>
      <c r="U2111">
        <v>3.9393446564565799</v>
      </c>
      <c r="V2111">
        <v>4.3114288209337603</v>
      </c>
      <c r="X2111">
        <v>2.5423569679260201</v>
      </c>
    </row>
    <row r="2112" spans="1:24" x14ac:dyDescent="0.45">
      <c r="A2112">
        <v>1980</v>
      </c>
      <c r="B2112" t="s">
        <v>618</v>
      </c>
      <c r="C2112" t="s">
        <v>33</v>
      </c>
      <c r="D2112">
        <v>14</v>
      </c>
      <c r="E2112">
        <v>8</v>
      </c>
      <c r="F2112">
        <v>0</v>
      </c>
      <c r="G2112">
        <v>33</v>
      </c>
      <c r="H2112">
        <v>33</v>
      </c>
      <c r="I2112">
        <f t="shared" si="98"/>
        <v>22</v>
      </c>
      <c r="J2112" s="2">
        <f t="shared" si="99"/>
        <v>0.66666666666666663</v>
      </c>
      <c r="K2112">
        <v>205.2</v>
      </c>
      <c r="L2112" s="1">
        <f t="shared" si="97"/>
        <v>6.2181818181818178</v>
      </c>
      <c r="M2112">
        <v>5.1199354234165702</v>
      </c>
      <c r="N2112">
        <v>2.8006484367406901</v>
      </c>
      <c r="O2112">
        <v>0.96272290012961304</v>
      </c>
      <c r="P2112">
        <v>0.26267281105990697</v>
      </c>
      <c r="Q2112">
        <v>0.73828470000000002</v>
      </c>
      <c r="U2112">
        <v>3.6758510732221499</v>
      </c>
      <c r="V2112">
        <v>3.9387980676189498</v>
      </c>
      <c r="X2112">
        <v>1.68474340438842</v>
      </c>
    </row>
    <row r="2113" spans="1:24" x14ac:dyDescent="0.45">
      <c r="A2113">
        <v>1980</v>
      </c>
      <c r="B2113" t="s">
        <v>601</v>
      </c>
      <c r="C2113" t="s">
        <v>31</v>
      </c>
      <c r="D2113">
        <v>12</v>
      </c>
      <c r="E2113">
        <v>12</v>
      </c>
      <c r="F2113">
        <v>0</v>
      </c>
      <c r="G2113">
        <v>29</v>
      </c>
      <c r="H2113">
        <v>29</v>
      </c>
      <c r="I2113">
        <f t="shared" si="98"/>
        <v>24</v>
      </c>
      <c r="J2113" s="2">
        <f t="shared" si="99"/>
        <v>0.82758620689655171</v>
      </c>
      <c r="K2113">
        <v>198</v>
      </c>
      <c r="L2113" s="1">
        <f t="shared" si="97"/>
        <v>6.8275862068965516</v>
      </c>
      <c r="M2113">
        <v>5.8636372673939796</v>
      </c>
      <c r="N2113">
        <v>2.3636367279417598</v>
      </c>
      <c r="O2113">
        <v>1.0000001541292001</v>
      </c>
      <c r="P2113">
        <v>0.27096774193548301</v>
      </c>
      <c r="Q2113">
        <v>0.72490706000000005</v>
      </c>
      <c r="U2113">
        <v>3.7727278542147298</v>
      </c>
      <c r="V2113">
        <v>3.7423114139709601</v>
      </c>
      <c r="X2113">
        <v>2.72938799858093</v>
      </c>
    </row>
    <row r="2114" spans="1:24" x14ac:dyDescent="0.45">
      <c r="A2114">
        <v>1980</v>
      </c>
      <c r="B2114" t="s">
        <v>499</v>
      </c>
      <c r="C2114" t="s">
        <v>62</v>
      </c>
      <c r="D2114">
        <v>22</v>
      </c>
      <c r="E2114">
        <v>9</v>
      </c>
      <c r="F2114">
        <v>0</v>
      </c>
      <c r="G2114">
        <v>36</v>
      </c>
      <c r="H2114">
        <v>36</v>
      </c>
      <c r="I2114">
        <f t="shared" si="98"/>
        <v>31</v>
      </c>
      <c r="J2114" s="2">
        <f t="shared" si="99"/>
        <v>0.86111111111111116</v>
      </c>
      <c r="K2114">
        <v>265.10000000000002</v>
      </c>
      <c r="L2114" s="1">
        <f t="shared" si="97"/>
        <v>7.3638888888888898</v>
      </c>
      <c r="M2114">
        <v>2.6457285417823702</v>
      </c>
      <c r="N2114">
        <v>1.8994974146129799</v>
      </c>
      <c r="O2114">
        <v>0.44095475696372899</v>
      </c>
      <c r="P2114">
        <v>0.27457264957264899</v>
      </c>
      <c r="Q2114">
        <v>0.69152325999999997</v>
      </c>
      <c r="U2114">
        <v>3.4258792656412802</v>
      </c>
      <c r="V2114">
        <v>3.5024122427456299</v>
      </c>
      <c r="X2114">
        <v>4.6892023086547798</v>
      </c>
    </row>
    <row r="2115" spans="1:24" x14ac:dyDescent="0.45">
      <c r="A2115">
        <v>1980</v>
      </c>
      <c r="B2115" t="s">
        <v>602</v>
      </c>
      <c r="C2115" t="s">
        <v>105</v>
      </c>
      <c r="D2115">
        <v>16</v>
      </c>
      <c r="E2115">
        <v>13</v>
      </c>
      <c r="F2115">
        <v>0</v>
      </c>
      <c r="G2115">
        <v>32</v>
      </c>
      <c r="H2115">
        <v>32</v>
      </c>
      <c r="I2115">
        <f t="shared" si="98"/>
        <v>29</v>
      </c>
      <c r="J2115" s="2">
        <f t="shared" si="99"/>
        <v>0.90625</v>
      </c>
      <c r="K2115">
        <v>246.1</v>
      </c>
      <c r="L2115" s="1">
        <f t="shared" ref="L2115:L2178" si="100">K2115/H2115</f>
        <v>7.6906249999999998</v>
      </c>
      <c r="M2115">
        <v>4.3112314827931897</v>
      </c>
      <c r="N2115">
        <v>3.2882274021304001</v>
      </c>
      <c r="O2115">
        <v>0.803788920520765</v>
      </c>
      <c r="P2115">
        <v>0.24300254452926201</v>
      </c>
      <c r="Q2115">
        <v>0.78643578999999997</v>
      </c>
      <c r="U2115">
        <v>2.8132612218226698</v>
      </c>
      <c r="V2115">
        <v>4.1123581723807199</v>
      </c>
      <c r="X2115">
        <v>2.6039490699768</v>
      </c>
    </row>
    <row r="2116" spans="1:24" x14ac:dyDescent="0.45">
      <c r="A2116">
        <v>1980</v>
      </c>
      <c r="B2116" t="s">
        <v>619</v>
      </c>
      <c r="C2116" t="s">
        <v>105</v>
      </c>
      <c r="D2116">
        <v>8</v>
      </c>
      <c r="E2116">
        <v>19</v>
      </c>
      <c r="F2116">
        <v>0</v>
      </c>
      <c r="G2116">
        <v>30</v>
      </c>
      <c r="H2116">
        <v>30</v>
      </c>
      <c r="I2116">
        <f t="shared" ref="I2116:I2179" si="101">SUM(D2116:E2116)</f>
        <v>27</v>
      </c>
      <c r="J2116" s="2">
        <f t="shared" ref="J2116:J2179" si="102">I2116/H2116</f>
        <v>0.9</v>
      </c>
      <c r="K2116">
        <v>204.2</v>
      </c>
      <c r="L2116" s="1">
        <f t="shared" si="100"/>
        <v>6.8066666666666666</v>
      </c>
      <c r="M2116">
        <v>5.0130299388661701</v>
      </c>
      <c r="N2116">
        <v>3.2540720655797899</v>
      </c>
      <c r="O2116">
        <v>0.92345288347534804</v>
      </c>
      <c r="P2116">
        <v>0.27436281859070399</v>
      </c>
      <c r="Q2116">
        <v>0.70863025000000002</v>
      </c>
      <c r="U2116">
        <v>3.8697073212300301</v>
      </c>
      <c r="V2116">
        <v>4.1156046232965702</v>
      </c>
      <c r="X2116">
        <v>2.1556415557861301</v>
      </c>
    </row>
    <row r="2117" spans="1:24" x14ac:dyDescent="0.45">
      <c r="A2117">
        <v>1980</v>
      </c>
      <c r="B2117" t="s">
        <v>502</v>
      </c>
      <c r="C2117" t="s">
        <v>65</v>
      </c>
      <c r="D2117">
        <v>9</v>
      </c>
      <c r="E2117">
        <v>16</v>
      </c>
      <c r="F2117">
        <v>0</v>
      </c>
      <c r="G2117">
        <v>33</v>
      </c>
      <c r="H2117">
        <v>33</v>
      </c>
      <c r="I2117">
        <f t="shared" si="101"/>
        <v>25</v>
      </c>
      <c r="J2117" s="2">
        <f t="shared" si="102"/>
        <v>0.75757575757575757</v>
      </c>
      <c r="K2117">
        <v>211.2</v>
      </c>
      <c r="L2117" s="1">
        <f t="shared" si="100"/>
        <v>6.3999999999999995</v>
      </c>
      <c r="M2117">
        <v>4.33700808244879</v>
      </c>
      <c r="N2117">
        <v>2.5937009120527001</v>
      </c>
      <c r="O2117">
        <v>0.63779530624246905</v>
      </c>
      <c r="P2117">
        <v>0.30294906166219798</v>
      </c>
      <c r="Q2117">
        <v>0.67820069000000005</v>
      </c>
      <c r="U2117">
        <v>4.1669293341174596</v>
      </c>
      <c r="V2117">
        <v>3.6878453873219201</v>
      </c>
      <c r="X2117">
        <v>1.83647048473358</v>
      </c>
    </row>
    <row r="2118" spans="1:24" x14ac:dyDescent="0.45">
      <c r="A2118">
        <v>1980</v>
      </c>
      <c r="B2118" t="s">
        <v>564</v>
      </c>
      <c r="C2118" t="s">
        <v>115</v>
      </c>
      <c r="D2118">
        <v>15</v>
      </c>
      <c r="E2118">
        <v>13</v>
      </c>
      <c r="F2118">
        <v>0</v>
      </c>
      <c r="G2118">
        <v>34</v>
      </c>
      <c r="H2118">
        <v>34</v>
      </c>
      <c r="I2118">
        <f t="shared" si="101"/>
        <v>28</v>
      </c>
      <c r="J2118" s="2">
        <f t="shared" si="102"/>
        <v>0.82352941176470584</v>
      </c>
      <c r="K2118">
        <v>240.2</v>
      </c>
      <c r="L2118" s="1">
        <f t="shared" si="100"/>
        <v>7.0647058823529409</v>
      </c>
      <c r="M2118">
        <v>5.4972301492550502</v>
      </c>
      <c r="N2118">
        <v>2.5055402721094402</v>
      </c>
      <c r="O2118">
        <v>0.89750696314368195</v>
      </c>
      <c r="P2118">
        <v>0.29518855656697002</v>
      </c>
      <c r="Q2118">
        <v>0.7049067</v>
      </c>
      <c r="U2118">
        <v>4.07617745761089</v>
      </c>
      <c r="V2118">
        <v>3.72471148157195</v>
      </c>
      <c r="X2118">
        <v>3.8055424690246502</v>
      </c>
    </row>
    <row r="2119" spans="1:24" x14ac:dyDescent="0.45">
      <c r="A2119">
        <v>1980</v>
      </c>
      <c r="B2119" t="s">
        <v>533</v>
      </c>
      <c r="C2119" t="s">
        <v>29</v>
      </c>
      <c r="D2119">
        <v>10</v>
      </c>
      <c r="E2119">
        <v>15</v>
      </c>
      <c r="F2119">
        <v>0</v>
      </c>
      <c r="G2119">
        <v>34</v>
      </c>
      <c r="H2119">
        <v>34</v>
      </c>
      <c r="I2119">
        <f t="shared" si="101"/>
        <v>25</v>
      </c>
      <c r="J2119" s="2">
        <f t="shared" si="102"/>
        <v>0.73529411764705888</v>
      </c>
      <c r="K2119">
        <v>205</v>
      </c>
      <c r="L2119" s="1">
        <f t="shared" si="100"/>
        <v>6.0294117647058822</v>
      </c>
      <c r="M2119">
        <v>5.7073170731707297</v>
      </c>
      <c r="N2119">
        <v>3.5121951219512102</v>
      </c>
      <c r="O2119">
        <v>0.57073170731707301</v>
      </c>
      <c r="P2119">
        <v>0.28637059724349101</v>
      </c>
      <c r="Q2119">
        <v>0.63009636999999996</v>
      </c>
      <c r="U2119">
        <v>4.4341463414634097</v>
      </c>
      <c r="V2119">
        <v>3.5963147105240201</v>
      </c>
      <c r="X2119">
        <v>2.8706653118133501</v>
      </c>
    </row>
    <row r="2120" spans="1:24" x14ac:dyDescent="0.45">
      <c r="A2120">
        <v>1980</v>
      </c>
      <c r="B2120" t="s">
        <v>603</v>
      </c>
      <c r="C2120" t="s">
        <v>29</v>
      </c>
      <c r="D2120">
        <v>9</v>
      </c>
      <c r="E2120">
        <v>12</v>
      </c>
      <c r="F2120">
        <v>0</v>
      </c>
      <c r="G2120">
        <v>37</v>
      </c>
      <c r="H2120">
        <v>37</v>
      </c>
      <c r="I2120">
        <f t="shared" si="101"/>
        <v>21</v>
      </c>
      <c r="J2120" s="2">
        <f t="shared" si="102"/>
        <v>0.56756756756756754</v>
      </c>
      <c r="K2120">
        <v>198.2</v>
      </c>
      <c r="L2120" s="1">
        <f t="shared" si="100"/>
        <v>5.3567567567567567</v>
      </c>
      <c r="M2120">
        <v>3.7147655761981899</v>
      </c>
      <c r="N2120">
        <v>3.5788595185324001</v>
      </c>
      <c r="O2120">
        <v>0.72483230755086603</v>
      </c>
      <c r="P2120">
        <v>0.32500000000000001</v>
      </c>
      <c r="Q2120">
        <v>0.67945383999999998</v>
      </c>
      <c r="U2120">
        <v>5.2097322105218504</v>
      </c>
      <c r="V2120">
        <v>4.1819426558360604</v>
      </c>
      <c r="X2120">
        <v>1.42589724063873</v>
      </c>
    </row>
    <row r="2121" spans="1:24" x14ac:dyDescent="0.45">
      <c r="A2121">
        <v>1980</v>
      </c>
      <c r="B2121" t="s">
        <v>604</v>
      </c>
      <c r="C2121" t="s">
        <v>105</v>
      </c>
      <c r="D2121">
        <v>18</v>
      </c>
      <c r="E2121">
        <v>12</v>
      </c>
      <c r="F2121">
        <v>0</v>
      </c>
      <c r="G2121">
        <v>33</v>
      </c>
      <c r="H2121">
        <v>33</v>
      </c>
      <c r="I2121">
        <f t="shared" si="101"/>
        <v>30</v>
      </c>
      <c r="J2121" s="2">
        <f t="shared" si="102"/>
        <v>0.90909090909090906</v>
      </c>
      <c r="K2121">
        <v>287.2</v>
      </c>
      <c r="L2121" s="1">
        <f t="shared" si="100"/>
        <v>8.7030303030303031</v>
      </c>
      <c r="M2121">
        <v>3.1286208679538001</v>
      </c>
      <c r="N2121">
        <v>2.0023173554904301</v>
      </c>
      <c r="O2121">
        <v>0.90730005170660399</v>
      </c>
      <c r="P2121">
        <v>0.25595854922279698</v>
      </c>
      <c r="Q2121">
        <v>0.73901465</v>
      </c>
      <c r="U2121">
        <v>3.28505191135149</v>
      </c>
      <c r="V2121">
        <v>4.0455755635872004</v>
      </c>
      <c r="X2121">
        <v>3.2602176666259699</v>
      </c>
    </row>
    <row r="2122" spans="1:24" x14ac:dyDescent="0.45">
      <c r="A2122">
        <v>1980</v>
      </c>
      <c r="B2122" t="s">
        <v>535</v>
      </c>
      <c r="C2122" t="s">
        <v>75</v>
      </c>
      <c r="D2122">
        <v>20</v>
      </c>
      <c r="E2122">
        <v>11</v>
      </c>
      <c r="F2122">
        <v>0</v>
      </c>
      <c r="G2122">
        <v>38</v>
      </c>
      <c r="H2122">
        <v>38</v>
      </c>
      <c r="I2122">
        <f t="shared" si="101"/>
        <v>31</v>
      </c>
      <c r="J2122" s="2">
        <f t="shared" si="102"/>
        <v>0.81578947368421051</v>
      </c>
      <c r="K2122">
        <v>280.10000000000002</v>
      </c>
      <c r="L2122" s="1">
        <f t="shared" si="100"/>
        <v>7.371052631578948</v>
      </c>
      <c r="M2122">
        <v>4.9762186065848502</v>
      </c>
      <c r="N2122">
        <v>2.5683708937212102</v>
      </c>
      <c r="O2122">
        <v>0.96313908514545499</v>
      </c>
      <c r="P2122">
        <v>0.266004415011037</v>
      </c>
      <c r="Q2122">
        <v>0.72580644999999999</v>
      </c>
      <c r="U2122">
        <v>3.7883470682387901</v>
      </c>
      <c r="V2122">
        <v>3.9046119918773399</v>
      </c>
      <c r="X2122">
        <v>3.4692583084106401</v>
      </c>
    </row>
    <row r="2123" spans="1:24" x14ac:dyDescent="0.45">
      <c r="A2123">
        <v>1980</v>
      </c>
      <c r="B2123" t="s">
        <v>620</v>
      </c>
      <c r="C2123" t="s">
        <v>31</v>
      </c>
      <c r="D2123">
        <v>10</v>
      </c>
      <c r="E2123">
        <v>10</v>
      </c>
      <c r="F2123">
        <v>0</v>
      </c>
      <c r="G2123">
        <v>34</v>
      </c>
      <c r="H2123">
        <v>34</v>
      </c>
      <c r="I2123">
        <f t="shared" si="101"/>
        <v>20</v>
      </c>
      <c r="J2123" s="2">
        <f t="shared" si="102"/>
        <v>0.58823529411764708</v>
      </c>
      <c r="K2123">
        <v>232.1</v>
      </c>
      <c r="L2123" s="1">
        <f t="shared" si="100"/>
        <v>6.8264705882352938</v>
      </c>
      <c r="M2123">
        <v>5.4232422302665402</v>
      </c>
      <c r="N2123">
        <v>1.8206598915894801</v>
      </c>
      <c r="O2123">
        <v>0.65853655653236598</v>
      </c>
      <c r="P2123">
        <v>0.31729518855656602</v>
      </c>
      <c r="Q2123">
        <v>0.70021111999999996</v>
      </c>
      <c r="U2123">
        <v>3.6413197831789601</v>
      </c>
      <c r="V2123">
        <v>3.10535343251698</v>
      </c>
      <c r="X2123">
        <v>5.0538916587829501</v>
      </c>
    </row>
    <row r="2124" spans="1:24" x14ac:dyDescent="0.45">
      <c r="A2124">
        <v>1980</v>
      </c>
      <c r="B2124" t="s">
        <v>621</v>
      </c>
      <c r="C2124" t="s">
        <v>128</v>
      </c>
      <c r="D2124">
        <v>11</v>
      </c>
      <c r="E2124">
        <v>13</v>
      </c>
      <c r="F2124">
        <v>0</v>
      </c>
      <c r="G2124">
        <v>30</v>
      </c>
      <c r="H2124">
        <v>30</v>
      </c>
      <c r="I2124">
        <f t="shared" si="101"/>
        <v>24</v>
      </c>
      <c r="J2124" s="2">
        <f t="shared" si="102"/>
        <v>0.8</v>
      </c>
      <c r="K2124">
        <v>174</v>
      </c>
      <c r="L2124" s="1">
        <f t="shared" si="100"/>
        <v>5.8</v>
      </c>
      <c r="M2124">
        <v>3.1551729671737698</v>
      </c>
      <c r="N2124">
        <v>3.05172467316808</v>
      </c>
      <c r="O2124">
        <v>0.87931049904842995</v>
      </c>
      <c r="P2124">
        <v>0.28711256117455097</v>
      </c>
      <c r="Q2124">
        <v>0.66608237999999997</v>
      </c>
      <c r="U2124">
        <v>4.6551732302563904</v>
      </c>
      <c r="V2124">
        <v>4.3386194462536603</v>
      </c>
      <c r="X2124">
        <v>1.3460000753402701</v>
      </c>
    </row>
    <row r="2125" spans="1:24" x14ac:dyDescent="0.45">
      <c r="A2125">
        <v>1980</v>
      </c>
      <c r="B2125" t="s">
        <v>569</v>
      </c>
      <c r="C2125" t="s">
        <v>105</v>
      </c>
      <c r="D2125">
        <v>14</v>
      </c>
      <c r="E2125">
        <v>13</v>
      </c>
      <c r="F2125">
        <v>0</v>
      </c>
      <c r="G2125">
        <v>31</v>
      </c>
      <c r="H2125">
        <v>31</v>
      </c>
      <c r="I2125">
        <f t="shared" si="101"/>
        <v>27</v>
      </c>
      <c r="J2125" s="2">
        <f t="shared" si="102"/>
        <v>0.87096774193548387</v>
      </c>
      <c r="K2125">
        <v>220.1</v>
      </c>
      <c r="L2125" s="1">
        <f t="shared" si="100"/>
        <v>7.1</v>
      </c>
      <c r="M2125">
        <v>4.6157338433139303</v>
      </c>
      <c r="N2125">
        <v>4.0030258110156201</v>
      </c>
      <c r="O2125">
        <v>1.02118005383051</v>
      </c>
      <c r="P2125">
        <v>0.24576271186440601</v>
      </c>
      <c r="Q2125">
        <v>0.75092937000000004</v>
      </c>
      <c r="U2125">
        <v>3.79878980024951</v>
      </c>
      <c r="V2125">
        <v>4.6313835705477802</v>
      </c>
      <c r="X2125">
        <v>1.0679565668105999</v>
      </c>
    </row>
    <row r="2126" spans="1:24" x14ac:dyDescent="0.45">
      <c r="A2126">
        <v>1980</v>
      </c>
      <c r="B2126" t="s">
        <v>536</v>
      </c>
      <c r="C2126" t="s">
        <v>95</v>
      </c>
      <c r="D2126">
        <v>20</v>
      </c>
      <c r="E2126">
        <v>8</v>
      </c>
      <c r="F2126">
        <v>0</v>
      </c>
      <c r="G2126">
        <v>36</v>
      </c>
      <c r="H2126">
        <v>36</v>
      </c>
      <c r="I2126">
        <f t="shared" si="101"/>
        <v>28</v>
      </c>
      <c r="J2126" s="2">
        <f t="shared" si="102"/>
        <v>0.77777777777777779</v>
      </c>
      <c r="K2126">
        <v>252</v>
      </c>
      <c r="L2126" s="1">
        <f t="shared" si="100"/>
        <v>7</v>
      </c>
      <c r="M2126">
        <v>4.2499997426593197</v>
      </c>
      <c r="N2126">
        <v>2.0714284460020198</v>
      </c>
      <c r="O2126">
        <v>0.57142853682814398</v>
      </c>
      <c r="P2126">
        <v>0.28266033254156703</v>
      </c>
      <c r="Q2126">
        <v>0.73045267000000003</v>
      </c>
      <c r="U2126">
        <v>3.3214283703135901</v>
      </c>
      <c r="V2126">
        <v>3.3476503306956098</v>
      </c>
      <c r="X2126">
        <v>4.8935475349426198</v>
      </c>
    </row>
    <row r="2127" spans="1:24" x14ac:dyDescent="0.45">
      <c r="A2127">
        <v>1980</v>
      </c>
      <c r="B2127" t="s">
        <v>571</v>
      </c>
      <c r="C2127" t="s">
        <v>128</v>
      </c>
      <c r="D2127">
        <v>9</v>
      </c>
      <c r="E2127">
        <v>14</v>
      </c>
      <c r="F2127">
        <v>0</v>
      </c>
      <c r="G2127">
        <v>30</v>
      </c>
      <c r="H2127">
        <v>30</v>
      </c>
      <c r="I2127">
        <f t="shared" si="101"/>
        <v>23</v>
      </c>
      <c r="J2127" s="2">
        <f t="shared" si="102"/>
        <v>0.76666666666666672</v>
      </c>
      <c r="K2127">
        <v>163.19999999999999</v>
      </c>
      <c r="L2127" s="1">
        <f t="shared" si="100"/>
        <v>5.4399999999999995</v>
      </c>
      <c r="M2127">
        <v>4.2342157543604699</v>
      </c>
      <c r="N2127">
        <v>2.14460278467608</v>
      </c>
      <c r="O2127">
        <v>1.4847250047757501</v>
      </c>
      <c r="P2127">
        <v>0.284955752212389</v>
      </c>
      <c r="Q2127">
        <v>0.69826706999999999</v>
      </c>
      <c r="U2127">
        <v>4.9490833492524997</v>
      </c>
      <c r="V2127">
        <v>4.7992553850793698</v>
      </c>
      <c r="X2127">
        <v>0.46093273162841703</v>
      </c>
    </row>
    <row r="2128" spans="1:24" x14ac:dyDescent="0.45">
      <c r="A2128">
        <v>1980</v>
      </c>
      <c r="B2128" t="s">
        <v>605</v>
      </c>
      <c r="C2128" t="s">
        <v>31</v>
      </c>
      <c r="D2128">
        <v>14</v>
      </c>
      <c r="E2128">
        <v>11</v>
      </c>
      <c r="F2128">
        <v>0</v>
      </c>
      <c r="G2128">
        <v>32</v>
      </c>
      <c r="H2128">
        <v>32</v>
      </c>
      <c r="I2128">
        <f t="shared" si="101"/>
        <v>25</v>
      </c>
      <c r="J2128" s="2">
        <f t="shared" si="102"/>
        <v>0.78125</v>
      </c>
      <c r="K2128">
        <v>201.1</v>
      </c>
      <c r="L2128" s="1">
        <f t="shared" si="100"/>
        <v>6.2843749999999998</v>
      </c>
      <c r="M2128">
        <v>3.9784769216999001</v>
      </c>
      <c r="N2128">
        <v>2.4586093336347701</v>
      </c>
      <c r="O2128">
        <v>0.58112584249549104</v>
      </c>
      <c r="P2128">
        <v>0.30594900849858297</v>
      </c>
      <c r="Q2128">
        <v>0.68080357000000002</v>
      </c>
      <c r="U2128">
        <v>3.9784769216999001</v>
      </c>
      <c r="V2128">
        <v>3.5719487160445502</v>
      </c>
      <c r="X2128">
        <v>3.1908702850341699</v>
      </c>
    </row>
    <row r="2129" spans="1:24" x14ac:dyDescent="0.45">
      <c r="A2129">
        <v>1980</v>
      </c>
      <c r="B2129" t="s">
        <v>441</v>
      </c>
      <c r="C2129" t="s">
        <v>79</v>
      </c>
      <c r="D2129">
        <v>16</v>
      </c>
      <c r="E2129">
        <v>15</v>
      </c>
      <c r="F2129">
        <v>0</v>
      </c>
      <c r="G2129">
        <v>36</v>
      </c>
      <c r="H2129">
        <v>36</v>
      </c>
      <c r="I2129">
        <f t="shared" si="101"/>
        <v>31</v>
      </c>
      <c r="J2129" s="2">
        <f t="shared" si="102"/>
        <v>0.86111111111111116</v>
      </c>
      <c r="K2129">
        <v>250</v>
      </c>
      <c r="L2129" s="1">
        <f t="shared" si="100"/>
        <v>6.9444444444444446</v>
      </c>
      <c r="M2129">
        <v>4.032</v>
      </c>
      <c r="N2129">
        <v>3.1320000000000001</v>
      </c>
      <c r="O2129">
        <v>0.72</v>
      </c>
      <c r="P2129">
        <v>0.27262044653348999</v>
      </c>
      <c r="Q2129">
        <v>0.69206349</v>
      </c>
      <c r="U2129">
        <v>4.1760000000000002</v>
      </c>
      <c r="V2129">
        <v>3.9884122714996302</v>
      </c>
      <c r="X2129">
        <v>3.72266292572021</v>
      </c>
    </row>
    <row r="2130" spans="1:24" x14ac:dyDescent="0.45">
      <c r="A2130">
        <v>1980</v>
      </c>
      <c r="B2130" t="s">
        <v>555</v>
      </c>
      <c r="C2130" t="s">
        <v>49</v>
      </c>
      <c r="D2130">
        <v>19</v>
      </c>
      <c r="E2130">
        <v>12</v>
      </c>
      <c r="F2130">
        <v>0</v>
      </c>
      <c r="G2130">
        <v>36</v>
      </c>
      <c r="H2130">
        <v>36</v>
      </c>
      <c r="I2130">
        <f t="shared" si="101"/>
        <v>31</v>
      </c>
      <c r="J2130" s="2">
        <f t="shared" si="102"/>
        <v>0.86111111111111116</v>
      </c>
      <c r="K2130">
        <v>254</v>
      </c>
      <c r="L2130" s="1">
        <f t="shared" si="100"/>
        <v>7.0555555555555554</v>
      </c>
      <c r="M2130">
        <v>4.4999997296671301</v>
      </c>
      <c r="N2130">
        <v>2.79921243026538</v>
      </c>
      <c r="O2130">
        <v>0.42519682485043803</v>
      </c>
      <c r="P2130">
        <v>0.29493087557603598</v>
      </c>
      <c r="Q2130">
        <v>0.69419509000000001</v>
      </c>
      <c r="U2130">
        <v>3.5787399424911799</v>
      </c>
      <c r="V2130">
        <v>3.3469004247627399</v>
      </c>
      <c r="X2130">
        <v>3.35166239738464</v>
      </c>
    </row>
    <row r="2131" spans="1:24" x14ac:dyDescent="0.45">
      <c r="A2131">
        <v>1980</v>
      </c>
      <c r="B2131" t="s">
        <v>537</v>
      </c>
      <c r="C2131" t="s">
        <v>128</v>
      </c>
      <c r="D2131">
        <v>14</v>
      </c>
      <c r="E2131">
        <v>18</v>
      </c>
      <c r="F2131">
        <v>0</v>
      </c>
      <c r="G2131">
        <v>38</v>
      </c>
      <c r="H2131">
        <v>38</v>
      </c>
      <c r="I2131">
        <f t="shared" si="101"/>
        <v>32</v>
      </c>
      <c r="J2131" s="2">
        <f t="shared" si="102"/>
        <v>0.84210526315789469</v>
      </c>
      <c r="K2131">
        <v>272</v>
      </c>
      <c r="L2131" s="1">
        <f t="shared" si="100"/>
        <v>7.1578947368421053</v>
      </c>
      <c r="M2131">
        <v>5.7573529411764701</v>
      </c>
      <c r="N2131">
        <v>2.8125</v>
      </c>
      <c r="O2131">
        <v>0.99264705882352899</v>
      </c>
      <c r="P2131">
        <v>0.26858513189448402</v>
      </c>
      <c r="Q2131">
        <v>0.74333333000000001</v>
      </c>
      <c r="U2131">
        <v>3.67279411764705</v>
      </c>
      <c r="V2131">
        <v>3.87741227149963</v>
      </c>
      <c r="X2131">
        <v>3.49859619140625</v>
      </c>
    </row>
    <row r="2132" spans="1:24" x14ac:dyDescent="0.45">
      <c r="A2132">
        <v>1980</v>
      </c>
      <c r="B2132" t="s">
        <v>609</v>
      </c>
      <c r="C2132" t="s">
        <v>105</v>
      </c>
      <c r="D2132">
        <v>22</v>
      </c>
      <c r="E2132">
        <v>9</v>
      </c>
      <c r="F2132">
        <v>0</v>
      </c>
      <c r="G2132">
        <v>33</v>
      </c>
      <c r="H2132">
        <v>33</v>
      </c>
      <c r="I2132">
        <f t="shared" si="101"/>
        <v>31</v>
      </c>
      <c r="J2132" s="2">
        <f t="shared" si="102"/>
        <v>0.93939393939393945</v>
      </c>
      <c r="K2132">
        <v>284.10000000000002</v>
      </c>
      <c r="L2132" s="1">
        <f t="shared" si="100"/>
        <v>8.6090909090909093</v>
      </c>
      <c r="M2132">
        <v>5.6975372854628796</v>
      </c>
      <c r="N2132">
        <v>2.6271977482967701</v>
      </c>
      <c r="O2132">
        <v>0.56975372854628803</v>
      </c>
      <c r="P2132">
        <v>0.232311320754716</v>
      </c>
      <c r="Q2132">
        <v>0.77474891999999995</v>
      </c>
      <c r="U2132">
        <v>2.5322387935390598</v>
      </c>
      <c r="V2132">
        <v>3.2483090352343602</v>
      </c>
      <c r="X2132">
        <v>5.9817619323730398</v>
      </c>
    </row>
    <row r="2133" spans="1:24" x14ac:dyDescent="0.45">
      <c r="A2133">
        <v>1980</v>
      </c>
      <c r="B2133" t="s">
        <v>610</v>
      </c>
      <c r="C2133" t="s">
        <v>95</v>
      </c>
      <c r="D2133">
        <v>16</v>
      </c>
      <c r="E2133">
        <v>10</v>
      </c>
      <c r="F2133">
        <v>0</v>
      </c>
      <c r="G2133">
        <v>33</v>
      </c>
      <c r="H2133">
        <v>33</v>
      </c>
      <c r="I2133">
        <f t="shared" si="101"/>
        <v>26</v>
      </c>
      <c r="J2133" s="2">
        <f t="shared" si="102"/>
        <v>0.78787878787878785</v>
      </c>
      <c r="K2133">
        <v>220.2</v>
      </c>
      <c r="L2133" s="1">
        <f t="shared" si="100"/>
        <v>6.672727272727272</v>
      </c>
      <c r="M2133">
        <v>4.3640485395471096</v>
      </c>
      <c r="N2133">
        <v>2.8957705262415399</v>
      </c>
      <c r="O2133">
        <v>0.97885200887038104</v>
      </c>
      <c r="P2133">
        <v>0.282608695652173</v>
      </c>
      <c r="Q2133">
        <v>0.73421438999999999</v>
      </c>
      <c r="U2133">
        <v>3.9561935358511202</v>
      </c>
      <c r="V2133">
        <v>4.2025633957520503</v>
      </c>
      <c r="X2133">
        <v>2.0404748916625901</v>
      </c>
    </row>
    <row r="2134" spans="1:24" x14ac:dyDescent="0.45">
      <c r="A2134">
        <v>1980</v>
      </c>
      <c r="B2134" t="s">
        <v>585</v>
      </c>
      <c r="C2134" t="s">
        <v>71</v>
      </c>
      <c r="D2134">
        <v>13</v>
      </c>
      <c r="E2134">
        <v>7</v>
      </c>
      <c r="F2134">
        <v>0</v>
      </c>
      <c r="G2134">
        <v>27</v>
      </c>
      <c r="H2134">
        <v>27</v>
      </c>
      <c r="I2134">
        <f t="shared" si="101"/>
        <v>20</v>
      </c>
      <c r="J2134" s="2">
        <f t="shared" si="102"/>
        <v>0.7407407407407407</v>
      </c>
      <c r="K2134">
        <v>184.2</v>
      </c>
      <c r="L2134" s="1">
        <f t="shared" si="100"/>
        <v>6.822222222222222</v>
      </c>
      <c r="M2134">
        <v>5.3610111256409301</v>
      </c>
      <c r="N2134">
        <v>2.04693152069926</v>
      </c>
      <c r="O2134">
        <v>0.63357404212120005</v>
      </c>
      <c r="P2134">
        <v>0.25561312607944697</v>
      </c>
      <c r="Q2134">
        <v>0.70887445999999998</v>
      </c>
      <c r="U2134">
        <v>3.2653431401631101</v>
      </c>
      <c r="V2134">
        <v>3.15854947798758</v>
      </c>
      <c r="X2134">
        <v>3.37553834915161</v>
      </c>
    </row>
    <row r="2135" spans="1:24" x14ac:dyDescent="0.45">
      <c r="A2135">
        <v>1980</v>
      </c>
      <c r="B2135" t="s">
        <v>586</v>
      </c>
      <c r="C2135" t="s">
        <v>27</v>
      </c>
      <c r="D2135">
        <v>9</v>
      </c>
      <c r="E2135">
        <v>13</v>
      </c>
      <c r="F2135">
        <v>0</v>
      </c>
      <c r="G2135">
        <v>32</v>
      </c>
      <c r="H2135">
        <v>32</v>
      </c>
      <c r="I2135">
        <f t="shared" si="101"/>
        <v>22</v>
      </c>
      <c r="J2135" s="2">
        <f t="shared" si="102"/>
        <v>0.6875</v>
      </c>
      <c r="K2135">
        <v>197.1</v>
      </c>
      <c r="L2135" s="1">
        <f t="shared" si="100"/>
        <v>6.1593749999999998</v>
      </c>
      <c r="M2135">
        <v>6.11148628958217</v>
      </c>
      <c r="N2135">
        <v>2.82770261159772</v>
      </c>
      <c r="O2135">
        <v>0.63851349294142101</v>
      </c>
      <c r="P2135">
        <v>0.31955484896661301</v>
      </c>
      <c r="Q2135">
        <v>0.68835097999999995</v>
      </c>
      <c r="U2135">
        <v>3.6030404244551599</v>
      </c>
      <c r="V2135">
        <v>3.3655879274195701</v>
      </c>
      <c r="X2135">
        <v>3.6690019965171801</v>
      </c>
    </row>
    <row r="2136" spans="1:24" x14ac:dyDescent="0.45">
      <c r="A2136">
        <v>1980</v>
      </c>
      <c r="B2136" t="s">
        <v>489</v>
      </c>
      <c r="C2136" t="s">
        <v>29</v>
      </c>
      <c r="D2136">
        <v>11</v>
      </c>
      <c r="E2136">
        <v>13</v>
      </c>
      <c r="F2136">
        <v>0</v>
      </c>
      <c r="G2136">
        <v>38</v>
      </c>
      <c r="H2136">
        <v>38</v>
      </c>
      <c r="I2136">
        <f t="shared" si="101"/>
        <v>24</v>
      </c>
      <c r="J2136" s="2">
        <f t="shared" si="102"/>
        <v>0.63157894736842102</v>
      </c>
      <c r="K2136">
        <v>257</v>
      </c>
      <c r="L2136" s="1">
        <f t="shared" si="100"/>
        <v>6.7631578947368425</v>
      </c>
      <c r="M2136">
        <v>4.9027237354085598</v>
      </c>
      <c r="N2136">
        <v>2.66147859922178</v>
      </c>
      <c r="O2136">
        <v>0.45525291828793701</v>
      </c>
      <c r="P2136">
        <v>0.311265969802555</v>
      </c>
      <c r="Q2136">
        <v>0.72928820999999999</v>
      </c>
      <c r="U2136">
        <v>3.3968871595330699</v>
      </c>
      <c r="V2136">
        <v>3.2543577967914601</v>
      </c>
      <c r="X2136">
        <v>4.6787424087524396</v>
      </c>
    </row>
    <row r="2137" spans="1:24" x14ac:dyDescent="0.45">
      <c r="A2137">
        <v>1980</v>
      </c>
      <c r="B2137" t="s">
        <v>505</v>
      </c>
      <c r="C2137" t="s">
        <v>33</v>
      </c>
      <c r="D2137">
        <v>15</v>
      </c>
      <c r="E2137">
        <v>6</v>
      </c>
      <c r="F2137">
        <v>0</v>
      </c>
      <c r="G2137">
        <v>29</v>
      </c>
      <c r="H2137">
        <v>29</v>
      </c>
      <c r="I2137">
        <f t="shared" si="101"/>
        <v>21</v>
      </c>
      <c r="J2137" s="2">
        <f t="shared" si="102"/>
        <v>0.72413793103448276</v>
      </c>
      <c r="K2137">
        <v>210</v>
      </c>
      <c r="L2137" s="1">
        <f t="shared" si="100"/>
        <v>7.2413793103448274</v>
      </c>
      <c r="M2137">
        <v>4.2857142857142803</v>
      </c>
      <c r="N2137">
        <v>1.5</v>
      </c>
      <c r="O2137">
        <v>0.51428571428571401</v>
      </c>
      <c r="P2137">
        <v>0.24671532846715299</v>
      </c>
      <c r="Q2137">
        <v>0.72791165000000002</v>
      </c>
      <c r="U2137">
        <v>2.6142857142857099</v>
      </c>
      <c r="V2137">
        <v>3.0428884619758199</v>
      </c>
      <c r="X2137">
        <v>4.0606751441955504</v>
      </c>
    </row>
    <row r="2138" spans="1:24" x14ac:dyDescent="0.45">
      <c r="A2138">
        <v>1980</v>
      </c>
      <c r="B2138" t="s">
        <v>574</v>
      </c>
      <c r="C2138" t="s">
        <v>233</v>
      </c>
      <c r="D2138">
        <v>16</v>
      </c>
      <c r="E2138">
        <v>11</v>
      </c>
      <c r="F2138">
        <v>0</v>
      </c>
      <c r="G2138">
        <v>37</v>
      </c>
      <c r="H2138">
        <v>37</v>
      </c>
      <c r="I2138">
        <f t="shared" si="101"/>
        <v>27</v>
      </c>
      <c r="J2138" s="2">
        <f t="shared" si="102"/>
        <v>0.72972972972972971</v>
      </c>
      <c r="K2138">
        <v>281</v>
      </c>
      <c r="L2138" s="1">
        <f t="shared" si="100"/>
        <v>7.5945945945945947</v>
      </c>
      <c r="M2138">
        <v>4.7081850533807801</v>
      </c>
      <c r="N2138">
        <v>2.7224199288256199</v>
      </c>
      <c r="O2138">
        <v>0.512455516014234</v>
      </c>
      <c r="P2138">
        <v>0.25666666666666599</v>
      </c>
      <c r="Q2138">
        <v>0.74856045999999998</v>
      </c>
      <c r="U2138">
        <v>2.9786476868327401</v>
      </c>
      <c r="V2138">
        <v>3.385864228795</v>
      </c>
      <c r="X2138">
        <v>4.0063986778259197</v>
      </c>
    </row>
    <row r="2139" spans="1:24" x14ac:dyDescent="0.45">
      <c r="A2139">
        <v>1980</v>
      </c>
      <c r="B2139" t="s">
        <v>589</v>
      </c>
      <c r="C2139" t="s">
        <v>67</v>
      </c>
      <c r="D2139">
        <v>17</v>
      </c>
      <c r="E2139">
        <v>10</v>
      </c>
      <c r="F2139">
        <v>0</v>
      </c>
      <c r="G2139">
        <v>33</v>
      </c>
      <c r="H2139">
        <v>33</v>
      </c>
      <c r="I2139">
        <f t="shared" si="101"/>
        <v>27</v>
      </c>
      <c r="J2139" s="2">
        <f t="shared" si="102"/>
        <v>0.81818181818181823</v>
      </c>
      <c r="K2139">
        <v>223.1</v>
      </c>
      <c r="L2139" s="1">
        <f t="shared" si="100"/>
        <v>6.7606060606060607</v>
      </c>
      <c r="M2139">
        <v>3.4656714839344702</v>
      </c>
      <c r="N2139">
        <v>2.9820894164087299</v>
      </c>
      <c r="O2139">
        <v>0.36268655064430499</v>
      </c>
      <c r="P2139">
        <v>0.30051813471502498</v>
      </c>
      <c r="Q2139">
        <v>0.71709233999999999</v>
      </c>
      <c r="U2139">
        <v>3.5462684951887602</v>
      </c>
      <c r="V2139">
        <v>3.5404719370971298</v>
      </c>
      <c r="X2139">
        <v>3.1548228263854901</v>
      </c>
    </row>
    <row r="2140" spans="1:24" x14ac:dyDescent="0.45">
      <c r="A2140">
        <v>1980</v>
      </c>
      <c r="B2140" t="s">
        <v>455</v>
      </c>
      <c r="C2140" t="s">
        <v>49</v>
      </c>
      <c r="D2140">
        <v>11</v>
      </c>
      <c r="E2140">
        <v>10</v>
      </c>
      <c r="F2140">
        <v>0</v>
      </c>
      <c r="G2140">
        <v>35</v>
      </c>
      <c r="H2140">
        <v>35</v>
      </c>
      <c r="I2140">
        <f t="shared" si="101"/>
        <v>21</v>
      </c>
      <c r="J2140" s="2">
        <f t="shared" si="102"/>
        <v>0.6</v>
      </c>
      <c r="K2140">
        <v>233.2</v>
      </c>
      <c r="L2140" s="1">
        <f t="shared" si="100"/>
        <v>6.6628571428571428</v>
      </c>
      <c r="M2140">
        <v>7.7032803563895502</v>
      </c>
      <c r="N2140">
        <v>3.7746073746308801</v>
      </c>
      <c r="O2140">
        <v>0.38516401781947701</v>
      </c>
      <c r="P2140">
        <v>0.29061102831594599</v>
      </c>
      <c r="Q2140">
        <v>0.70547945000000001</v>
      </c>
      <c r="U2140">
        <v>3.35092695502945</v>
      </c>
      <c r="V2140">
        <v>2.89363907803344</v>
      </c>
      <c r="X2140">
        <v>4.4932909011840803</v>
      </c>
    </row>
    <row r="2141" spans="1:24" x14ac:dyDescent="0.45">
      <c r="A2141">
        <v>1980</v>
      </c>
      <c r="B2141" t="s">
        <v>424</v>
      </c>
      <c r="C2141" t="s">
        <v>233</v>
      </c>
      <c r="D2141">
        <v>16</v>
      </c>
      <c r="E2141">
        <v>11</v>
      </c>
      <c r="F2141">
        <v>0</v>
      </c>
      <c r="G2141">
        <v>33</v>
      </c>
      <c r="H2141">
        <v>33</v>
      </c>
      <c r="I2141">
        <f t="shared" si="101"/>
        <v>27</v>
      </c>
      <c r="J2141" s="2">
        <f t="shared" si="102"/>
        <v>0.81818181818181823</v>
      </c>
      <c r="K2141">
        <v>211.1</v>
      </c>
      <c r="L2141" s="1">
        <f t="shared" si="100"/>
        <v>6.3969696969696965</v>
      </c>
      <c r="M2141">
        <v>5.3233439766999702</v>
      </c>
      <c r="N2141">
        <v>2.38485810156158</v>
      </c>
      <c r="O2141">
        <v>0.76656153264479598</v>
      </c>
      <c r="P2141">
        <v>0.27934621099554202</v>
      </c>
      <c r="Q2141">
        <v>0.78815679999999999</v>
      </c>
      <c r="U2141">
        <v>3.1088328823927802</v>
      </c>
      <c r="V2141">
        <v>3.5142419428317999</v>
      </c>
      <c r="X2141">
        <v>2.67189598083496</v>
      </c>
    </row>
    <row r="2142" spans="1:24" x14ac:dyDescent="0.45">
      <c r="A2142">
        <v>1980</v>
      </c>
      <c r="B2142" t="s">
        <v>622</v>
      </c>
      <c r="C2142" t="s">
        <v>79</v>
      </c>
      <c r="D2142">
        <v>9</v>
      </c>
      <c r="E2142">
        <v>13</v>
      </c>
      <c r="F2142">
        <v>0</v>
      </c>
      <c r="G2142">
        <v>26</v>
      </c>
      <c r="H2142">
        <v>26</v>
      </c>
      <c r="I2142">
        <f t="shared" si="101"/>
        <v>22</v>
      </c>
      <c r="J2142" s="2">
        <f t="shared" si="102"/>
        <v>0.84615384615384615</v>
      </c>
      <c r="K2142">
        <v>178.2</v>
      </c>
      <c r="L2142" s="1">
        <f t="shared" si="100"/>
        <v>6.8538461538461535</v>
      </c>
      <c r="M2142">
        <v>4.3824629360861103</v>
      </c>
      <c r="N2142">
        <v>2.6697762714087698</v>
      </c>
      <c r="O2142">
        <v>1.1082090183206199</v>
      </c>
      <c r="P2142">
        <v>0.249560632688927</v>
      </c>
      <c r="Q2142">
        <v>0.70824524</v>
      </c>
      <c r="U2142">
        <v>4.2313435244969302</v>
      </c>
      <c r="V2142">
        <v>4.3195765398318304</v>
      </c>
      <c r="X2142">
        <v>2.0079426765441801</v>
      </c>
    </row>
    <row r="2143" spans="1:24" x14ac:dyDescent="0.45">
      <c r="A2143">
        <v>1980</v>
      </c>
      <c r="B2143" t="s">
        <v>540</v>
      </c>
      <c r="C2143" t="s">
        <v>71</v>
      </c>
      <c r="D2143">
        <v>10</v>
      </c>
      <c r="E2143">
        <v>8</v>
      </c>
      <c r="F2143">
        <v>0</v>
      </c>
      <c r="G2143">
        <v>26</v>
      </c>
      <c r="H2143">
        <v>26</v>
      </c>
      <c r="I2143">
        <f t="shared" si="101"/>
        <v>18</v>
      </c>
      <c r="J2143" s="2">
        <f t="shared" si="102"/>
        <v>0.69230769230769229</v>
      </c>
      <c r="K2143">
        <v>168</v>
      </c>
      <c r="L2143" s="1">
        <f t="shared" si="100"/>
        <v>6.4615384615384617</v>
      </c>
      <c r="M2143">
        <v>5.4107137942801096</v>
      </c>
      <c r="N2143">
        <v>3.1607139986388799</v>
      </c>
      <c r="O2143">
        <v>1.28571416893784</v>
      </c>
      <c r="P2143">
        <v>0.22879684418145901</v>
      </c>
      <c r="Q2143">
        <v>0.75721154000000002</v>
      </c>
      <c r="U2143">
        <v>3.64285681199057</v>
      </c>
      <c r="V2143">
        <v>4.47860259090693</v>
      </c>
      <c r="X2143">
        <v>0.434283196926116</v>
      </c>
    </row>
    <row r="2144" spans="1:24" x14ac:dyDescent="0.45">
      <c r="A2144">
        <v>1980</v>
      </c>
      <c r="B2144" t="s">
        <v>590</v>
      </c>
      <c r="C2144" t="s">
        <v>54</v>
      </c>
      <c r="D2144">
        <v>12</v>
      </c>
      <c r="E2144">
        <v>9</v>
      </c>
      <c r="F2144">
        <v>0</v>
      </c>
      <c r="G2144">
        <v>29</v>
      </c>
      <c r="H2144">
        <v>29</v>
      </c>
      <c r="I2144">
        <f t="shared" si="101"/>
        <v>21</v>
      </c>
      <c r="J2144" s="2">
        <f t="shared" si="102"/>
        <v>0.72413793103448276</v>
      </c>
      <c r="K2144">
        <v>188.1</v>
      </c>
      <c r="L2144" s="1">
        <f t="shared" si="100"/>
        <v>6.4862068965517237</v>
      </c>
      <c r="M2144">
        <v>2.53274363643611</v>
      </c>
      <c r="N2144">
        <v>1.9592922470543499</v>
      </c>
      <c r="O2144">
        <v>0.57345138938176099</v>
      </c>
      <c r="P2144">
        <v>0.319484240687679</v>
      </c>
      <c r="Q2144">
        <v>0.73124043000000005</v>
      </c>
      <c r="U2144">
        <v>3.6318587994178202</v>
      </c>
      <c r="V2144">
        <v>3.7028548520490299</v>
      </c>
      <c r="X2144">
        <v>2.6678502559661799</v>
      </c>
    </row>
    <row r="2145" spans="1:24" x14ac:dyDescent="0.45">
      <c r="A2145">
        <v>1980</v>
      </c>
      <c r="B2145" t="s">
        <v>623</v>
      </c>
      <c r="C2145" t="s">
        <v>88</v>
      </c>
      <c r="D2145">
        <v>15</v>
      </c>
      <c r="E2145">
        <v>11</v>
      </c>
      <c r="F2145">
        <v>0</v>
      </c>
      <c r="G2145">
        <v>30</v>
      </c>
      <c r="H2145">
        <v>30</v>
      </c>
      <c r="I2145">
        <f t="shared" si="101"/>
        <v>26</v>
      </c>
      <c r="J2145" s="2">
        <f t="shared" si="102"/>
        <v>0.8666666666666667</v>
      </c>
      <c r="K2145">
        <v>182.1</v>
      </c>
      <c r="L2145" s="1">
        <f t="shared" si="100"/>
        <v>6.0699999999999994</v>
      </c>
      <c r="M2145">
        <v>4.6892136323520202</v>
      </c>
      <c r="N2145">
        <v>3.5045701883893998</v>
      </c>
      <c r="O2145">
        <v>1.0859231569657299</v>
      </c>
      <c r="P2145">
        <v>0.30719999999999997</v>
      </c>
      <c r="Q2145">
        <v>0.66096423000000004</v>
      </c>
      <c r="U2145">
        <v>5.4296157848286501</v>
      </c>
      <c r="V2145">
        <v>4.4964706751112598</v>
      </c>
      <c r="X2145">
        <v>1.2590956687927199</v>
      </c>
    </row>
    <row r="2146" spans="1:24" x14ac:dyDescent="0.45">
      <c r="A2146">
        <v>1980</v>
      </c>
      <c r="B2146" t="s">
        <v>624</v>
      </c>
      <c r="C2146" t="s">
        <v>75</v>
      </c>
      <c r="D2146">
        <v>14</v>
      </c>
      <c r="E2146">
        <v>11</v>
      </c>
      <c r="F2146">
        <v>0</v>
      </c>
      <c r="G2146">
        <v>33</v>
      </c>
      <c r="H2146">
        <v>33</v>
      </c>
      <c r="I2146">
        <f t="shared" si="101"/>
        <v>25</v>
      </c>
      <c r="J2146" s="2">
        <f t="shared" si="102"/>
        <v>0.75757575757575757</v>
      </c>
      <c r="K2146">
        <v>202</v>
      </c>
      <c r="L2146" s="1">
        <f t="shared" si="100"/>
        <v>6.1212121212121211</v>
      </c>
      <c r="M2146">
        <v>2.3613861386138599</v>
      </c>
      <c r="N2146">
        <v>1.8712871287128701</v>
      </c>
      <c r="O2146">
        <v>0.75742574257425699</v>
      </c>
      <c r="P2146">
        <v>0.29380053908355702</v>
      </c>
      <c r="Q2146">
        <v>0.69630212000000002</v>
      </c>
      <c r="U2146">
        <v>4.1881188118811803</v>
      </c>
      <c r="V2146">
        <v>3.9603330635788399</v>
      </c>
      <c r="X2146">
        <v>2.3682277202606201</v>
      </c>
    </row>
    <row r="2147" spans="1:24" x14ac:dyDescent="0.45">
      <c r="A2147">
        <v>1980</v>
      </c>
      <c r="B2147" t="s">
        <v>471</v>
      </c>
      <c r="C2147" t="s">
        <v>44</v>
      </c>
      <c r="D2147">
        <v>12</v>
      </c>
      <c r="E2147">
        <v>15</v>
      </c>
      <c r="F2147">
        <v>0</v>
      </c>
      <c r="G2147">
        <v>32</v>
      </c>
      <c r="H2147">
        <v>32</v>
      </c>
      <c r="I2147">
        <f t="shared" si="101"/>
        <v>27</v>
      </c>
      <c r="J2147" s="2">
        <f t="shared" si="102"/>
        <v>0.84375</v>
      </c>
      <c r="K2147">
        <v>237.1</v>
      </c>
      <c r="L2147" s="1">
        <f t="shared" si="100"/>
        <v>7.4093749999999998</v>
      </c>
      <c r="M2147">
        <v>3.98174191436269</v>
      </c>
      <c r="N2147">
        <v>2.9578654220980001</v>
      </c>
      <c r="O2147">
        <v>0.45505621878430802</v>
      </c>
      <c r="P2147">
        <v>0.27856225930680301</v>
      </c>
      <c r="Q2147">
        <v>0.70460705000000001</v>
      </c>
      <c r="U2147">
        <v>3.6404497502744602</v>
      </c>
      <c r="V2147">
        <v>3.5740415554157399</v>
      </c>
      <c r="X2147">
        <v>4.3989505767822203</v>
      </c>
    </row>
    <row r="2148" spans="1:24" x14ac:dyDescent="0.45">
      <c r="A2148">
        <v>1980</v>
      </c>
      <c r="B2148" t="s">
        <v>625</v>
      </c>
      <c r="C2148" t="s">
        <v>95</v>
      </c>
      <c r="D2148">
        <v>25</v>
      </c>
      <c r="E2148">
        <v>7</v>
      </c>
      <c r="F2148">
        <v>0</v>
      </c>
      <c r="G2148">
        <v>37</v>
      </c>
      <c r="H2148">
        <v>37</v>
      </c>
      <c r="I2148">
        <f t="shared" si="101"/>
        <v>32</v>
      </c>
      <c r="J2148" s="2">
        <f t="shared" si="102"/>
        <v>0.86486486486486491</v>
      </c>
      <c r="K2148">
        <v>250.2</v>
      </c>
      <c r="L2148" s="1">
        <f t="shared" si="100"/>
        <v>6.7621621621621619</v>
      </c>
      <c r="M2148">
        <v>5.3497342596554898</v>
      </c>
      <c r="N2148">
        <v>3.6263299343973499</v>
      </c>
      <c r="O2148">
        <v>0.78989364907665005</v>
      </c>
      <c r="P2148">
        <v>0.26233766233766198</v>
      </c>
      <c r="Q2148">
        <v>0.75949367000000001</v>
      </c>
      <c r="U2148">
        <v>3.2313831098590202</v>
      </c>
      <c r="V2148">
        <v>3.9851250874828898</v>
      </c>
      <c r="X2148">
        <v>2.9415481090545601</v>
      </c>
    </row>
    <row r="2149" spans="1:24" x14ac:dyDescent="0.45">
      <c r="A2149">
        <v>1980</v>
      </c>
      <c r="B2149" t="s">
        <v>522</v>
      </c>
      <c r="C2149" t="s">
        <v>33</v>
      </c>
      <c r="D2149">
        <v>13</v>
      </c>
      <c r="E2149">
        <v>5</v>
      </c>
      <c r="F2149">
        <v>0</v>
      </c>
      <c r="G2149">
        <v>31</v>
      </c>
      <c r="H2149">
        <v>31</v>
      </c>
      <c r="I2149">
        <f t="shared" si="101"/>
        <v>18</v>
      </c>
      <c r="J2149" s="2">
        <f t="shared" si="102"/>
        <v>0.58064516129032262</v>
      </c>
      <c r="K2149">
        <v>212</v>
      </c>
      <c r="L2149" s="1">
        <f t="shared" si="100"/>
        <v>6.838709677419355</v>
      </c>
      <c r="M2149">
        <v>5.4339622641509404</v>
      </c>
      <c r="N2149">
        <v>1.99528301886792</v>
      </c>
      <c r="O2149">
        <v>0.84905660377358405</v>
      </c>
      <c r="P2149">
        <v>0.22519685039369999</v>
      </c>
      <c r="Q2149">
        <v>0.84782608999999998</v>
      </c>
      <c r="U2149">
        <v>2.20754716981132</v>
      </c>
      <c r="V2149">
        <v>3.4646764224430302</v>
      </c>
      <c r="X2149">
        <v>2.95259666442871</v>
      </c>
    </row>
    <row r="2150" spans="1:24" x14ac:dyDescent="0.45">
      <c r="A2150">
        <v>1980</v>
      </c>
      <c r="B2150" t="s">
        <v>428</v>
      </c>
      <c r="C2150" t="s">
        <v>371</v>
      </c>
      <c r="D2150">
        <v>11</v>
      </c>
      <c r="E2150">
        <v>12</v>
      </c>
      <c r="F2150">
        <v>0</v>
      </c>
      <c r="G2150">
        <v>31</v>
      </c>
      <c r="H2150">
        <v>31</v>
      </c>
      <c r="I2150">
        <f t="shared" si="101"/>
        <v>23</v>
      </c>
      <c r="J2150" s="2">
        <f t="shared" si="102"/>
        <v>0.74193548387096775</v>
      </c>
      <c r="K2150">
        <v>202</v>
      </c>
      <c r="L2150" s="1">
        <f t="shared" si="100"/>
        <v>6.5161290322580649</v>
      </c>
      <c r="M2150">
        <v>4.9455445544554397</v>
      </c>
      <c r="N2150">
        <v>2.0049504950495001</v>
      </c>
      <c r="O2150">
        <v>0.75742574257425699</v>
      </c>
      <c r="P2150">
        <v>0.3</v>
      </c>
      <c r="Q2150">
        <v>0.67545962999999998</v>
      </c>
      <c r="U2150">
        <v>4.0990099009900902</v>
      </c>
      <c r="V2150">
        <v>3.5345904893214102</v>
      </c>
      <c r="X2150">
        <v>3.5470230579376198</v>
      </c>
    </row>
    <row r="2151" spans="1:24" x14ac:dyDescent="0.45">
      <c r="A2151">
        <v>1980</v>
      </c>
      <c r="B2151" t="s">
        <v>592</v>
      </c>
      <c r="C2151" t="s">
        <v>35</v>
      </c>
      <c r="D2151">
        <v>9</v>
      </c>
      <c r="E2151">
        <v>14</v>
      </c>
      <c r="F2151">
        <v>0</v>
      </c>
      <c r="G2151">
        <v>32</v>
      </c>
      <c r="H2151">
        <v>32</v>
      </c>
      <c r="I2151">
        <f t="shared" si="101"/>
        <v>23</v>
      </c>
      <c r="J2151" s="2">
        <f t="shared" si="102"/>
        <v>0.71875</v>
      </c>
      <c r="K2151">
        <v>192</v>
      </c>
      <c r="L2151" s="1">
        <f t="shared" si="100"/>
        <v>6</v>
      </c>
      <c r="M2151">
        <v>4.21875033527615</v>
      </c>
      <c r="N2151">
        <v>3.42187527194621</v>
      </c>
      <c r="O2151">
        <v>0.65625005215406795</v>
      </c>
      <c r="P2151">
        <v>0.32540861812778599</v>
      </c>
      <c r="Q2151">
        <v>0.67153792999999995</v>
      </c>
      <c r="U2151">
        <v>5.0156253986060904</v>
      </c>
      <c r="V2151">
        <v>3.9190790308846402</v>
      </c>
      <c r="X2151">
        <v>2.7541844844818102</v>
      </c>
    </row>
    <row r="2152" spans="1:24" x14ac:dyDescent="0.45">
      <c r="A2152">
        <v>1980</v>
      </c>
      <c r="B2152" t="s">
        <v>576</v>
      </c>
      <c r="C2152" t="s">
        <v>37</v>
      </c>
      <c r="D2152">
        <v>9</v>
      </c>
      <c r="E2152">
        <v>16</v>
      </c>
      <c r="F2152">
        <v>0</v>
      </c>
      <c r="G2152">
        <v>30</v>
      </c>
      <c r="H2152">
        <v>30</v>
      </c>
      <c r="I2152">
        <f t="shared" si="101"/>
        <v>25</v>
      </c>
      <c r="J2152" s="2">
        <f t="shared" si="102"/>
        <v>0.83333333333333337</v>
      </c>
      <c r="K2152">
        <v>197.1</v>
      </c>
      <c r="L2152" s="1">
        <f t="shared" si="100"/>
        <v>6.5699999999999994</v>
      </c>
      <c r="M2152">
        <v>4.0591217262454</v>
      </c>
      <c r="N2152">
        <v>2.1435811363318402</v>
      </c>
      <c r="O2152">
        <v>0.63851352997118704</v>
      </c>
      <c r="P2152">
        <v>0.30603448275862</v>
      </c>
      <c r="Q2152">
        <v>0.69096431000000003</v>
      </c>
      <c r="U2152">
        <v>3.6942568519761498</v>
      </c>
      <c r="V2152">
        <v>3.6240339155872801</v>
      </c>
      <c r="X2152">
        <v>3.2032654285430899</v>
      </c>
    </row>
    <row r="2153" spans="1:24" x14ac:dyDescent="0.45">
      <c r="A2153">
        <v>1980</v>
      </c>
      <c r="B2153" t="s">
        <v>612</v>
      </c>
      <c r="C2153" t="s">
        <v>47</v>
      </c>
      <c r="D2153">
        <v>12</v>
      </c>
      <c r="E2153">
        <v>9</v>
      </c>
      <c r="F2153">
        <v>0</v>
      </c>
      <c r="G2153">
        <v>30</v>
      </c>
      <c r="H2153">
        <v>30</v>
      </c>
      <c r="I2153">
        <f t="shared" si="101"/>
        <v>21</v>
      </c>
      <c r="J2153" s="2">
        <f t="shared" si="102"/>
        <v>0.7</v>
      </c>
      <c r="K2153">
        <v>215.1</v>
      </c>
      <c r="L2153" s="1">
        <f t="shared" si="100"/>
        <v>7.17</v>
      </c>
      <c r="M2153">
        <v>5.3080492848470398</v>
      </c>
      <c r="N2153">
        <v>2.75851380157405</v>
      </c>
      <c r="O2153">
        <v>0.71052628222362002</v>
      </c>
      <c r="P2153">
        <v>0.27095808383233499</v>
      </c>
      <c r="Q2153">
        <v>0.71015689999999998</v>
      </c>
      <c r="U2153">
        <v>3.4272444201374599</v>
      </c>
      <c r="V2153">
        <v>3.5465298810436798</v>
      </c>
      <c r="X2153">
        <v>2.5517132282257</v>
      </c>
    </row>
    <row r="2154" spans="1:24" x14ac:dyDescent="0.45">
      <c r="A2154">
        <v>1980</v>
      </c>
      <c r="B2154" t="s">
        <v>626</v>
      </c>
      <c r="C2154" t="s">
        <v>88</v>
      </c>
      <c r="D2154">
        <v>13</v>
      </c>
      <c r="E2154">
        <v>14</v>
      </c>
      <c r="F2154">
        <v>0</v>
      </c>
      <c r="G2154">
        <v>33</v>
      </c>
      <c r="H2154">
        <v>33</v>
      </c>
      <c r="I2154">
        <f t="shared" si="101"/>
        <v>27</v>
      </c>
      <c r="J2154" s="2">
        <f t="shared" si="102"/>
        <v>0.81818181818181823</v>
      </c>
      <c r="K2154">
        <v>224.1</v>
      </c>
      <c r="L2154" s="1">
        <f t="shared" si="100"/>
        <v>6.790909090909091</v>
      </c>
      <c r="M2154">
        <v>4.3729573059496696</v>
      </c>
      <c r="N2154">
        <v>3.2897476980538798</v>
      </c>
      <c r="O2154">
        <v>0.72213973859719405</v>
      </c>
      <c r="P2154">
        <v>0.28590604026845601</v>
      </c>
      <c r="Q2154">
        <v>0.67867036000000003</v>
      </c>
      <c r="U2154">
        <v>4.4531950546826904</v>
      </c>
      <c r="V2154">
        <v>3.933690238958</v>
      </c>
      <c r="X2154">
        <v>2.9651849269866899</v>
      </c>
    </row>
    <row r="2155" spans="1:24" x14ac:dyDescent="0.45">
      <c r="A2155">
        <v>1980</v>
      </c>
      <c r="B2155" t="s">
        <v>459</v>
      </c>
      <c r="C2155" t="s">
        <v>33</v>
      </c>
      <c r="D2155">
        <v>14</v>
      </c>
      <c r="E2155">
        <v>9</v>
      </c>
      <c r="F2155">
        <v>0</v>
      </c>
      <c r="G2155">
        <v>32</v>
      </c>
      <c r="H2155">
        <v>32</v>
      </c>
      <c r="I2155">
        <f t="shared" si="101"/>
        <v>23</v>
      </c>
      <c r="J2155" s="2">
        <f t="shared" si="102"/>
        <v>0.71875</v>
      </c>
      <c r="K2155">
        <v>213.2</v>
      </c>
      <c r="L2155" s="1">
        <f t="shared" si="100"/>
        <v>6.6624999999999996</v>
      </c>
      <c r="M2155">
        <v>5.9391574249230104</v>
      </c>
      <c r="N2155">
        <v>3.3276130253114702</v>
      </c>
      <c r="O2155">
        <v>0.63182525797053302</v>
      </c>
      <c r="P2155">
        <v>0.26881720430107497</v>
      </c>
      <c r="Q2155">
        <v>0.74501991999999995</v>
      </c>
      <c r="U2155">
        <v>3.2854913414467699</v>
      </c>
      <c r="V2155">
        <v>3.4965620197760301</v>
      </c>
      <c r="X2155">
        <v>2.8911323547363201</v>
      </c>
    </row>
    <row r="2156" spans="1:24" x14ac:dyDescent="0.45">
      <c r="A2156">
        <v>1980</v>
      </c>
      <c r="B2156" t="s">
        <v>472</v>
      </c>
      <c r="C2156" t="s">
        <v>65</v>
      </c>
      <c r="D2156">
        <v>11</v>
      </c>
      <c r="E2156">
        <v>13</v>
      </c>
      <c r="F2156">
        <v>0</v>
      </c>
      <c r="G2156">
        <v>34</v>
      </c>
      <c r="H2156">
        <v>34</v>
      </c>
      <c r="I2156">
        <f t="shared" si="101"/>
        <v>24</v>
      </c>
      <c r="J2156" s="2">
        <f t="shared" si="102"/>
        <v>0.70588235294117652</v>
      </c>
      <c r="K2156">
        <v>211.2</v>
      </c>
      <c r="L2156" s="1">
        <f t="shared" si="100"/>
        <v>6.2117647058823522</v>
      </c>
      <c r="M2156">
        <v>3.8267712857203402</v>
      </c>
      <c r="N2156">
        <v>2.3811021333370999</v>
      </c>
      <c r="O2156">
        <v>0.29763776666713698</v>
      </c>
      <c r="P2156">
        <v>0.29014844804318402</v>
      </c>
      <c r="Q2156">
        <v>0.71271123999999997</v>
      </c>
      <c r="U2156">
        <v>3.1039367095287198</v>
      </c>
      <c r="V2156">
        <v>3.1823334900188298</v>
      </c>
      <c r="X2156">
        <v>3.2067573070526101</v>
      </c>
    </row>
    <row r="2157" spans="1:24" x14ac:dyDescent="0.45">
      <c r="A2157">
        <v>1980</v>
      </c>
      <c r="B2157" t="s">
        <v>577</v>
      </c>
      <c r="C2157" t="s">
        <v>79</v>
      </c>
      <c r="D2157">
        <v>12</v>
      </c>
      <c r="E2157">
        <v>11</v>
      </c>
      <c r="F2157">
        <v>0</v>
      </c>
      <c r="G2157">
        <v>31</v>
      </c>
      <c r="H2157">
        <v>31</v>
      </c>
      <c r="I2157">
        <f t="shared" si="101"/>
        <v>23</v>
      </c>
      <c r="J2157" s="2">
        <f t="shared" si="102"/>
        <v>0.74193548387096775</v>
      </c>
      <c r="K2157">
        <v>197.1</v>
      </c>
      <c r="L2157" s="1">
        <f t="shared" si="100"/>
        <v>6.3580645161290317</v>
      </c>
      <c r="M2157">
        <v>4.3327700469161297</v>
      </c>
      <c r="N2157">
        <v>3.0557430857197998</v>
      </c>
      <c r="O2157">
        <v>1.09459453816828</v>
      </c>
      <c r="P2157">
        <v>0.26829268292682901</v>
      </c>
      <c r="Q2157">
        <v>0.67251461999999995</v>
      </c>
      <c r="U2157">
        <v>4.51520246994418</v>
      </c>
      <c r="V2157">
        <v>4.4804527229597504</v>
      </c>
      <c r="X2157">
        <v>1.8767437934875399</v>
      </c>
    </row>
    <row r="2158" spans="1:24" x14ac:dyDescent="0.45">
      <c r="A2158">
        <v>1980</v>
      </c>
      <c r="B2158" t="s">
        <v>578</v>
      </c>
      <c r="C2158" t="s">
        <v>115</v>
      </c>
      <c r="D2158">
        <v>14</v>
      </c>
      <c r="E2158">
        <v>17</v>
      </c>
      <c r="F2158">
        <v>0</v>
      </c>
      <c r="G2158">
        <v>35</v>
      </c>
      <c r="H2158">
        <v>35</v>
      </c>
      <c r="I2158">
        <f t="shared" si="101"/>
        <v>31</v>
      </c>
      <c r="J2158" s="2">
        <f t="shared" si="102"/>
        <v>0.88571428571428568</v>
      </c>
      <c r="K2158">
        <v>228</v>
      </c>
      <c r="L2158" s="1">
        <f t="shared" si="100"/>
        <v>6.5142857142857142</v>
      </c>
      <c r="M2158">
        <v>3.7500002509669401</v>
      </c>
      <c r="N2158">
        <v>2.44736858484158</v>
      </c>
      <c r="O2158">
        <v>0.67105267648882105</v>
      </c>
      <c r="P2158">
        <v>0.31446540880503099</v>
      </c>
      <c r="Q2158">
        <v>0.63802082999999998</v>
      </c>
      <c r="U2158">
        <v>4.3815792406034797</v>
      </c>
      <c r="V2158">
        <v>3.7304825123951</v>
      </c>
      <c r="X2158">
        <v>3.5883493423461901</v>
      </c>
    </row>
    <row r="2159" spans="1:24" x14ac:dyDescent="0.45">
      <c r="A2159">
        <v>1979</v>
      </c>
      <c r="B2159" t="s">
        <v>627</v>
      </c>
      <c r="C2159" t="s">
        <v>371</v>
      </c>
      <c r="D2159">
        <v>8</v>
      </c>
      <c r="E2159">
        <v>9</v>
      </c>
      <c r="F2159">
        <v>0</v>
      </c>
      <c r="G2159">
        <v>28</v>
      </c>
      <c r="H2159">
        <v>28</v>
      </c>
      <c r="I2159">
        <f t="shared" si="101"/>
        <v>17</v>
      </c>
      <c r="J2159" s="2">
        <f t="shared" si="102"/>
        <v>0.6071428571428571</v>
      </c>
      <c r="K2159">
        <v>165.1</v>
      </c>
      <c r="L2159" s="1">
        <f t="shared" si="100"/>
        <v>5.8964285714285714</v>
      </c>
      <c r="M2159">
        <v>4.7358872424675402</v>
      </c>
      <c r="N2159">
        <v>3.7560485026466699</v>
      </c>
      <c r="O2159">
        <v>0.979838739820872</v>
      </c>
      <c r="P2159">
        <v>0.288566243194192</v>
      </c>
      <c r="Q2159">
        <v>0.70784491000000005</v>
      </c>
      <c r="U2159">
        <v>4.6270162713763403</v>
      </c>
      <c r="V2159">
        <v>4.3652300937118698</v>
      </c>
      <c r="X2159">
        <v>1.5538233518600399</v>
      </c>
    </row>
    <row r="2160" spans="1:24" x14ac:dyDescent="0.45">
      <c r="A2160">
        <v>1979</v>
      </c>
      <c r="B2160" t="s">
        <v>492</v>
      </c>
      <c r="C2160" t="s">
        <v>121</v>
      </c>
      <c r="D2160">
        <v>10</v>
      </c>
      <c r="E2160">
        <v>15</v>
      </c>
      <c r="F2160">
        <v>0</v>
      </c>
      <c r="G2160">
        <v>30</v>
      </c>
      <c r="H2160">
        <v>30</v>
      </c>
      <c r="I2160">
        <f t="shared" si="101"/>
        <v>25</v>
      </c>
      <c r="J2160" s="2">
        <f t="shared" si="102"/>
        <v>0.83333333333333337</v>
      </c>
      <c r="K2160">
        <v>182.1</v>
      </c>
      <c r="L2160" s="1">
        <f t="shared" si="100"/>
        <v>6.0699999999999994</v>
      </c>
      <c r="M2160">
        <v>5.6764174523967501</v>
      </c>
      <c r="N2160">
        <v>3.35649031967808</v>
      </c>
      <c r="O2160">
        <v>1.2340037939992901</v>
      </c>
      <c r="P2160">
        <v>0.27586206896551702</v>
      </c>
      <c r="Q2160">
        <v>0.74324323999999997</v>
      </c>
      <c r="U2160">
        <v>4.0475324443176799</v>
      </c>
      <c r="V2160">
        <v>4.4378329937160998</v>
      </c>
      <c r="X2160">
        <v>2.3061566352844198</v>
      </c>
    </row>
    <row r="2161" spans="1:24" x14ac:dyDescent="0.45">
      <c r="A2161">
        <v>1979</v>
      </c>
      <c r="B2161" t="s">
        <v>628</v>
      </c>
      <c r="C2161" t="s">
        <v>371</v>
      </c>
      <c r="D2161">
        <v>8</v>
      </c>
      <c r="E2161">
        <v>11</v>
      </c>
      <c r="F2161">
        <v>0</v>
      </c>
      <c r="G2161">
        <v>25</v>
      </c>
      <c r="H2161">
        <v>25</v>
      </c>
      <c r="I2161">
        <f t="shared" si="101"/>
        <v>19</v>
      </c>
      <c r="J2161" s="2">
        <f t="shared" si="102"/>
        <v>0.76</v>
      </c>
      <c r="K2161">
        <v>167.2</v>
      </c>
      <c r="L2161" s="1">
        <f t="shared" si="100"/>
        <v>6.6879999999999997</v>
      </c>
      <c r="M2161">
        <v>3.0596420543013201</v>
      </c>
      <c r="N2161">
        <v>2.3081510234202902</v>
      </c>
      <c r="O2161">
        <v>0.96620275398989197</v>
      </c>
      <c r="P2161">
        <v>0.28298611111111099</v>
      </c>
      <c r="Q2161">
        <v>0.70862239999999999</v>
      </c>
      <c r="U2161">
        <v>4.1332006698456496</v>
      </c>
      <c r="V2161">
        <v>4.27093287629061</v>
      </c>
      <c r="X2161">
        <v>1.7505564689636199</v>
      </c>
    </row>
    <row r="2162" spans="1:24" x14ac:dyDescent="0.45">
      <c r="A2162">
        <v>1979</v>
      </c>
      <c r="B2162" t="s">
        <v>629</v>
      </c>
      <c r="C2162" t="s">
        <v>37</v>
      </c>
      <c r="D2162">
        <v>13</v>
      </c>
      <c r="E2162">
        <v>8</v>
      </c>
      <c r="F2162">
        <v>0</v>
      </c>
      <c r="G2162">
        <v>28</v>
      </c>
      <c r="H2162">
        <v>28</v>
      </c>
      <c r="I2162">
        <f t="shared" si="101"/>
        <v>21</v>
      </c>
      <c r="J2162" s="2">
        <f t="shared" si="102"/>
        <v>0.75</v>
      </c>
      <c r="K2162">
        <v>190.2</v>
      </c>
      <c r="L2162" s="1">
        <f t="shared" si="100"/>
        <v>6.7928571428571427</v>
      </c>
      <c r="M2162">
        <v>3.3986015799249798</v>
      </c>
      <c r="N2162">
        <v>3.9178323768579602</v>
      </c>
      <c r="O2162">
        <v>0.84965039498124495</v>
      </c>
      <c r="P2162">
        <v>0.243788819875776</v>
      </c>
      <c r="Q2162">
        <v>0.75705730999999998</v>
      </c>
      <c r="U2162">
        <v>3.54020997908852</v>
      </c>
      <c r="V2162">
        <v>4.5258719167486001</v>
      </c>
      <c r="X2162">
        <v>1.4743751287460301</v>
      </c>
    </row>
    <row r="2163" spans="1:24" x14ac:dyDescent="0.45">
      <c r="A2163">
        <v>1979</v>
      </c>
      <c r="B2163" t="s">
        <v>595</v>
      </c>
      <c r="C2163" t="s">
        <v>65</v>
      </c>
      <c r="D2163">
        <v>14</v>
      </c>
      <c r="E2163">
        <v>14</v>
      </c>
      <c r="F2163">
        <v>0</v>
      </c>
      <c r="G2163">
        <v>34</v>
      </c>
      <c r="H2163">
        <v>34</v>
      </c>
      <c r="I2163">
        <f t="shared" si="101"/>
        <v>28</v>
      </c>
      <c r="J2163" s="2">
        <f t="shared" si="102"/>
        <v>0.82352941176470584</v>
      </c>
      <c r="K2163">
        <v>237</v>
      </c>
      <c r="L2163" s="1">
        <f t="shared" si="100"/>
        <v>6.9705882352941178</v>
      </c>
      <c r="M2163">
        <v>5.24050666651386</v>
      </c>
      <c r="N2163">
        <v>4.2151901448046303</v>
      </c>
      <c r="O2163">
        <v>0.87341777775231</v>
      </c>
      <c r="P2163">
        <v>0.29036458333333298</v>
      </c>
      <c r="Q2163">
        <v>0.65991405999999997</v>
      </c>
      <c r="U2163">
        <v>5.01265855057847</v>
      </c>
      <c r="V2163">
        <v>4.24693355735862</v>
      </c>
      <c r="X2163">
        <v>1.0765531063079801</v>
      </c>
    </row>
    <row r="2164" spans="1:24" x14ac:dyDescent="0.45">
      <c r="A2164">
        <v>1979</v>
      </c>
      <c r="B2164" t="s">
        <v>478</v>
      </c>
      <c r="C2164" t="s">
        <v>99</v>
      </c>
      <c r="D2164">
        <v>12</v>
      </c>
      <c r="E2164">
        <v>5</v>
      </c>
      <c r="F2164">
        <v>0</v>
      </c>
      <c r="G2164">
        <v>37</v>
      </c>
      <c r="H2164">
        <v>37</v>
      </c>
      <c r="I2164">
        <f t="shared" si="101"/>
        <v>17</v>
      </c>
      <c r="J2164" s="2">
        <f t="shared" si="102"/>
        <v>0.45945945945945948</v>
      </c>
      <c r="K2164">
        <v>237.1</v>
      </c>
      <c r="L2164" s="1">
        <f t="shared" si="100"/>
        <v>6.4081081081081077</v>
      </c>
      <c r="M2164">
        <v>6.5224716305476997</v>
      </c>
      <c r="N2164">
        <v>3.4887638954092299</v>
      </c>
      <c r="O2164">
        <v>0.79634828047384698</v>
      </c>
      <c r="P2164">
        <v>0.29848693259972398</v>
      </c>
      <c r="Q2164">
        <v>0.76320938999999999</v>
      </c>
      <c r="U2164">
        <v>3.6025279354769202</v>
      </c>
      <c r="V2164">
        <v>3.6717722286435799</v>
      </c>
      <c r="X2164">
        <v>3.3999762535095202</v>
      </c>
    </row>
    <row r="2165" spans="1:24" x14ac:dyDescent="0.45">
      <c r="A2165">
        <v>1979</v>
      </c>
      <c r="B2165" t="s">
        <v>630</v>
      </c>
      <c r="C2165" t="s">
        <v>71</v>
      </c>
      <c r="D2165">
        <v>9</v>
      </c>
      <c r="E2165">
        <v>7</v>
      </c>
      <c r="F2165">
        <v>0</v>
      </c>
      <c r="G2165">
        <v>29</v>
      </c>
      <c r="H2165">
        <v>29</v>
      </c>
      <c r="I2165">
        <f t="shared" si="101"/>
        <v>16</v>
      </c>
      <c r="J2165" s="2">
        <f t="shared" si="102"/>
        <v>0.55172413793103448</v>
      </c>
      <c r="K2165">
        <v>175.2</v>
      </c>
      <c r="L2165" s="1">
        <f t="shared" si="100"/>
        <v>6.0413793103448272</v>
      </c>
      <c r="M2165">
        <v>3.9962051649990502</v>
      </c>
      <c r="N2165">
        <v>3.0740039730761901</v>
      </c>
      <c r="O2165">
        <v>0.71726759371777904</v>
      </c>
      <c r="P2165">
        <v>0.27366609294320099</v>
      </c>
      <c r="Q2165">
        <v>0.72719060999999996</v>
      </c>
      <c r="U2165">
        <v>3.79127156679397</v>
      </c>
      <c r="V2165">
        <v>4.0414635158761998</v>
      </c>
      <c r="X2165">
        <v>1.7043927907943699</v>
      </c>
    </row>
    <row r="2166" spans="1:24" x14ac:dyDescent="0.45">
      <c r="A2166">
        <v>1979</v>
      </c>
      <c r="B2166" t="s">
        <v>581</v>
      </c>
      <c r="C2166" t="s">
        <v>54</v>
      </c>
      <c r="D2166">
        <v>16</v>
      </c>
      <c r="E2166">
        <v>6</v>
      </c>
      <c r="F2166">
        <v>0</v>
      </c>
      <c r="G2166">
        <v>30</v>
      </c>
      <c r="H2166">
        <v>30</v>
      </c>
      <c r="I2166">
        <f t="shared" si="101"/>
        <v>22</v>
      </c>
      <c r="J2166" s="2">
        <f t="shared" si="102"/>
        <v>0.73333333333333328</v>
      </c>
      <c r="K2166">
        <v>235</v>
      </c>
      <c r="L2166" s="1">
        <f t="shared" si="100"/>
        <v>7.833333333333333</v>
      </c>
      <c r="M2166">
        <v>3.4085106382978698</v>
      </c>
      <c r="N2166">
        <v>1.49361702127659</v>
      </c>
      <c r="O2166">
        <v>0.68936170212765902</v>
      </c>
      <c r="P2166">
        <v>0.28641370869033</v>
      </c>
      <c r="Q2166">
        <v>0.7375834</v>
      </c>
      <c r="U2166">
        <v>3.2936170212765901</v>
      </c>
      <c r="V2166">
        <v>3.5193995698969398</v>
      </c>
      <c r="X2166">
        <v>4.3555388450622496</v>
      </c>
    </row>
    <row r="2167" spans="1:24" x14ac:dyDescent="0.45">
      <c r="A2167">
        <v>1979</v>
      </c>
      <c r="B2167" t="s">
        <v>561</v>
      </c>
      <c r="C2167" t="s">
        <v>99</v>
      </c>
      <c r="D2167">
        <v>14</v>
      </c>
      <c r="E2167">
        <v>8</v>
      </c>
      <c r="F2167">
        <v>0</v>
      </c>
      <c r="G2167">
        <v>30</v>
      </c>
      <c r="H2167">
        <v>30</v>
      </c>
      <c r="I2167">
        <f t="shared" si="101"/>
        <v>22</v>
      </c>
      <c r="J2167" s="2">
        <f t="shared" si="102"/>
        <v>0.73333333333333328</v>
      </c>
      <c r="K2167">
        <v>205</v>
      </c>
      <c r="L2167" s="1">
        <f t="shared" si="100"/>
        <v>6.833333333333333</v>
      </c>
      <c r="M2167">
        <v>4.34634146341463</v>
      </c>
      <c r="N2167">
        <v>1.7121951219512099</v>
      </c>
      <c r="O2167">
        <v>1.09756097560975</v>
      </c>
      <c r="P2167">
        <v>0.25633383010432098</v>
      </c>
      <c r="Q2167">
        <v>0.77941176000000001</v>
      </c>
      <c r="U2167">
        <v>3.1609756097560902</v>
      </c>
      <c r="V2167">
        <v>3.9663118688071601</v>
      </c>
      <c r="X2167">
        <v>2.23357629776</v>
      </c>
    </row>
    <row r="2168" spans="1:24" x14ac:dyDescent="0.45">
      <c r="A2168">
        <v>1979</v>
      </c>
      <c r="B2168" t="s">
        <v>524</v>
      </c>
      <c r="C2168" t="s">
        <v>67</v>
      </c>
      <c r="D2168">
        <v>18</v>
      </c>
      <c r="E2168">
        <v>11</v>
      </c>
      <c r="F2168">
        <v>0</v>
      </c>
      <c r="G2168">
        <v>35</v>
      </c>
      <c r="H2168">
        <v>35</v>
      </c>
      <c r="I2168">
        <f t="shared" si="101"/>
        <v>29</v>
      </c>
      <c r="J2168" s="2">
        <f t="shared" si="102"/>
        <v>0.82857142857142863</v>
      </c>
      <c r="K2168">
        <v>251</v>
      </c>
      <c r="L2168" s="1">
        <f t="shared" si="100"/>
        <v>7.1714285714285717</v>
      </c>
      <c r="M2168">
        <v>7.6374506634989903</v>
      </c>
      <c r="N2168">
        <v>3.19123525376249</v>
      </c>
      <c r="O2168">
        <v>0.89641439712429505</v>
      </c>
      <c r="P2168">
        <v>0.25394548063127598</v>
      </c>
      <c r="Q2168">
        <v>0.70498084000000005</v>
      </c>
      <c r="U2168">
        <v>3.62151416438215</v>
      </c>
      <c r="V2168">
        <v>3.4532811090303999</v>
      </c>
      <c r="X2168">
        <v>4.2790989875793404</v>
      </c>
    </row>
    <row r="2169" spans="1:24" x14ac:dyDescent="0.45">
      <c r="A2169">
        <v>1979</v>
      </c>
      <c r="B2169" t="s">
        <v>631</v>
      </c>
      <c r="C2169" t="s">
        <v>31</v>
      </c>
      <c r="D2169">
        <v>17</v>
      </c>
      <c r="E2169">
        <v>12</v>
      </c>
      <c r="F2169">
        <v>0</v>
      </c>
      <c r="G2169">
        <v>36</v>
      </c>
      <c r="H2169">
        <v>36</v>
      </c>
      <c r="I2169">
        <f t="shared" si="101"/>
        <v>29</v>
      </c>
      <c r="J2169" s="2">
        <f t="shared" si="102"/>
        <v>0.80555555555555558</v>
      </c>
      <c r="K2169">
        <v>242.1</v>
      </c>
      <c r="L2169" s="1">
        <f t="shared" si="100"/>
        <v>6.7249999999999996</v>
      </c>
      <c r="M2169">
        <v>3.19394779743573</v>
      </c>
      <c r="N2169">
        <v>3.1196699416814102</v>
      </c>
      <c r="O2169">
        <v>0.891334269051831</v>
      </c>
      <c r="P2169">
        <v>0.25152625152625102</v>
      </c>
      <c r="Q2169">
        <v>0.72122052999999997</v>
      </c>
      <c r="U2169">
        <v>3.6767538598387999</v>
      </c>
      <c r="V2169">
        <v>4.4488093047769004</v>
      </c>
      <c r="X2169">
        <v>1.84068298339843</v>
      </c>
    </row>
    <row r="2170" spans="1:24" x14ac:dyDescent="0.45">
      <c r="A2170">
        <v>1979</v>
      </c>
      <c r="B2170" t="s">
        <v>527</v>
      </c>
      <c r="C2170" t="s">
        <v>47</v>
      </c>
      <c r="D2170">
        <v>8</v>
      </c>
      <c r="E2170">
        <v>11</v>
      </c>
      <c r="F2170">
        <v>0</v>
      </c>
      <c r="G2170">
        <v>31</v>
      </c>
      <c r="H2170">
        <v>31</v>
      </c>
      <c r="I2170">
        <f t="shared" si="101"/>
        <v>19</v>
      </c>
      <c r="J2170" s="2">
        <f t="shared" si="102"/>
        <v>0.61290322580645162</v>
      </c>
      <c r="K2170">
        <v>206</v>
      </c>
      <c r="L2170" s="1">
        <f t="shared" si="100"/>
        <v>6.645161290322581</v>
      </c>
      <c r="M2170">
        <v>4.3252427184466002</v>
      </c>
      <c r="N2170">
        <v>4.3689320388349504</v>
      </c>
      <c r="O2170">
        <v>1.0485436893203799</v>
      </c>
      <c r="P2170">
        <v>0.270029673590504</v>
      </c>
      <c r="Q2170">
        <v>0.70079884000000003</v>
      </c>
      <c r="U2170">
        <v>4.8495145631067897</v>
      </c>
      <c r="V2170">
        <v>4.7855635855961696</v>
      </c>
      <c r="X2170">
        <v>-0.17775610089301999</v>
      </c>
    </row>
    <row r="2171" spans="1:24" x14ac:dyDescent="0.45">
      <c r="A2171">
        <v>1979</v>
      </c>
      <c r="B2171" t="s">
        <v>529</v>
      </c>
      <c r="C2171" t="s">
        <v>35</v>
      </c>
      <c r="D2171">
        <v>17</v>
      </c>
      <c r="E2171">
        <v>10</v>
      </c>
      <c r="F2171">
        <v>0</v>
      </c>
      <c r="G2171">
        <v>33</v>
      </c>
      <c r="H2171">
        <v>33</v>
      </c>
      <c r="I2171">
        <f t="shared" si="101"/>
        <v>27</v>
      </c>
      <c r="J2171" s="2">
        <f t="shared" si="102"/>
        <v>0.81818181818181823</v>
      </c>
      <c r="K2171">
        <v>246.2</v>
      </c>
      <c r="L2171" s="1">
        <f t="shared" si="100"/>
        <v>7.46060606060606</v>
      </c>
      <c r="M2171">
        <v>5.4729731986782202</v>
      </c>
      <c r="N2171">
        <v>2.1527027914800998</v>
      </c>
      <c r="O2171">
        <v>1.0581081517444499</v>
      </c>
      <c r="P2171">
        <v>0.26485788113695002</v>
      </c>
      <c r="Q2171">
        <v>0.81269349999999996</v>
      </c>
      <c r="U2171">
        <v>2.99189201527743</v>
      </c>
      <c r="V2171">
        <v>3.8348682755218801</v>
      </c>
      <c r="X2171">
        <v>4.3802452087402299</v>
      </c>
    </row>
    <row r="2172" spans="1:24" x14ac:dyDescent="0.45">
      <c r="A2172">
        <v>1979</v>
      </c>
      <c r="B2172" t="s">
        <v>632</v>
      </c>
      <c r="C2172" t="s">
        <v>67</v>
      </c>
      <c r="D2172">
        <v>14</v>
      </c>
      <c r="E2172">
        <v>12</v>
      </c>
      <c r="F2172">
        <v>0</v>
      </c>
      <c r="G2172">
        <v>33</v>
      </c>
      <c r="H2172">
        <v>33</v>
      </c>
      <c r="I2172">
        <f t="shared" si="101"/>
        <v>26</v>
      </c>
      <c r="J2172" s="2">
        <f t="shared" si="102"/>
        <v>0.78787878787878785</v>
      </c>
      <c r="K2172">
        <v>212</v>
      </c>
      <c r="L2172" s="1">
        <f t="shared" si="100"/>
        <v>6.4242424242424239</v>
      </c>
      <c r="M2172">
        <v>3.7358487877144801</v>
      </c>
      <c r="N2172">
        <v>2.7594337636527402</v>
      </c>
      <c r="O2172">
        <v>0.84905654266238295</v>
      </c>
      <c r="P2172">
        <v>0.27092198581560201</v>
      </c>
      <c r="Q2172">
        <v>0.73705178999999998</v>
      </c>
      <c r="U2172">
        <v>3.6509431334482398</v>
      </c>
      <c r="V2172">
        <v>4.0906559956035604</v>
      </c>
      <c r="X2172">
        <v>2.0302472114562899</v>
      </c>
    </row>
    <row r="2173" spans="1:24" x14ac:dyDescent="0.45">
      <c r="A2173">
        <v>1979</v>
      </c>
      <c r="B2173" t="s">
        <v>633</v>
      </c>
      <c r="C2173" t="s">
        <v>58</v>
      </c>
      <c r="D2173">
        <v>6</v>
      </c>
      <c r="E2173">
        <v>14</v>
      </c>
      <c r="F2173">
        <v>0</v>
      </c>
      <c r="G2173">
        <v>31</v>
      </c>
      <c r="H2173">
        <v>31</v>
      </c>
      <c r="I2173">
        <f t="shared" si="101"/>
        <v>20</v>
      </c>
      <c r="J2173" s="2">
        <f t="shared" si="102"/>
        <v>0.64516129032258063</v>
      </c>
      <c r="K2173">
        <v>181</v>
      </c>
      <c r="L2173" s="1">
        <f t="shared" si="100"/>
        <v>5.838709677419355</v>
      </c>
      <c r="M2173">
        <v>5.5193365512795998</v>
      </c>
      <c r="N2173">
        <v>3.6298339481388302</v>
      </c>
      <c r="O2173">
        <v>1.19337006514153</v>
      </c>
      <c r="P2173">
        <v>0.29391304347826003</v>
      </c>
      <c r="Q2173">
        <v>0.75407027000000004</v>
      </c>
      <c r="U2173">
        <v>4.2265189807096002</v>
      </c>
      <c r="V2173">
        <v>4.4559222881037401</v>
      </c>
      <c r="X2173">
        <v>0.76360827684402399</v>
      </c>
    </row>
    <row r="2174" spans="1:24" x14ac:dyDescent="0.45">
      <c r="A2174">
        <v>1979</v>
      </c>
      <c r="B2174" t="s">
        <v>483</v>
      </c>
      <c r="C2174" t="s">
        <v>95</v>
      </c>
      <c r="D2174">
        <v>23</v>
      </c>
      <c r="E2174">
        <v>9</v>
      </c>
      <c r="F2174">
        <v>0</v>
      </c>
      <c r="G2174">
        <v>38</v>
      </c>
      <c r="H2174">
        <v>38</v>
      </c>
      <c r="I2174">
        <f t="shared" si="101"/>
        <v>32</v>
      </c>
      <c r="J2174" s="2">
        <f t="shared" si="102"/>
        <v>0.84210526315789469</v>
      </c>
      <c r="K2174">
        <v>265.2</v>
      </c>
      <c r="L2174" s="1">
        <f t="shared" si="100"/>
        <v>6.9789473684210526</v>
      </c>
      <c r="M2174">
        <v>6.4366368972884</v>
      </c>
      <c r="N2174">
        <v>2.3375155048047298</v>
      </c>
      <c r="O2174">
        <v>0.77917183493491204</v>
      </c>
      <c r="P2174">
        <v>0.27694235588972399</v>
      </c>
      <c r="Q2174">
        <v>0.74348132</v>
      </c>
      <c r="U2174">
        <v>3.0150562308350901</v>
      </c>
      <c r="V2174">
        <v>3.2403210718665099</v>
      </c>
      <c r="X2174">
        <v>5.9586424827575604</v>
      </c>
    </row>
    <row r="2175" spans="1:24" x14ac:dyDescent="0.45">
      <c r="A2175">
        <v>1979</v>
      </c>
      <c r="B2175" t="s">
        <v>515</v>
      </c>
      <c r="C2175" t="s">
        <v>47</v>
      </c>
      <c r="D2175">
        <v>11</v>
      </c>
      <c r="E2175">
        <v>11</v>
      </c>
      <c r="F2175">
        <v>0</v>
      </c>
      <c r="G2175">
        <v>32</v>
      </c>
      <c r="H2175">
        <v>32</v>
      </c>
      <c r="I2175">
        <f t="shared" si="101"/>
        <v>22</v>
      </c>
      <c r="J2175" s="2">
        <f t="shared" si="102"/>
        <v>0.6875</v>
      </c>
      <c r="K2175">
        <v>217.2</v>
      </c>
      <c r="L2175" s="1">
        <f t="shared" si="100"/>
        <v>6.7874999999999996</v>
      </c>
      <c r="M2175">
        <v>3.8039812677234401</v>
      </c>
      <c r="N2175">
        <v>2.15007636871325</v>
      </c>
      <c r="O2175">
        <v>0.66156195960407704</v>
      </c>
      <c r="P2175">
        <v>0.27134986225895302</v>
      </c>
      <c r="Q2175">
        <v>0.67996743000000004</v>
      </c>
      <c r="U2175">
        <v>3.8039812677234401</v>
      </c>
      <c r="V2175">
        <v>3.6004655993240999</v>
      </c>
      <c r="X2175">
        <v>2.7617635726928702</v>
      </c>
    </row>
    <row r="2176" spans="1:24" x14ac:dyDescent="0.45">
      <c r="A2176">
        <v>1979</v>
      </c>
      <c r="B2176" t="s">
        <v>582</v>
      </c>
      <c r="C2176" t="s">
        <v>49</v>
      </c>
      <c r="D2176">
        <v>10</v>
      </c>
      <c r="E2176">
        <v>6</v>
      </c>
      <c r="F2176">
        <v>0</v>
      </c>
      <c r="G2176">
        <v>24</v>
      </c>
      <c r="H2176">
        <v>24</v>
      </c>
      <c r="I2176">
        <f t="shared" si="101"/>
        <v>16</v>
      </c>
      <c r="J2176" s="2">
        <f t="shared" si="102"/>
        <v>0.66666666666666663</v>
      </c>
      <c r="K2176">
        <v>174.2</v>
      </c>
      <c r="L2176" s="1">
        <f t="shared" si="100"/>
        <v>7.2583333333333329</v>
      </c>
      <c r="M2176">
        <v>2.88549635125641</v>
      </c>
      <c r="N2176">
        <v>1.8034352195352501</v>
      </c>
      <c r="O2176">
        <v>0.72137408781410295</v>
      </c>
      <c r="P2176">
        <v>0.23630136986301301</v>
      </c>
      <c r="Q2176">
        <v>0.71684588000000005</v>
      </c>
      <c r="U2176">
        <v>3.09160323348901</v>
      </c>
      <c r="V2176">
        <v>3.7340739826411098</v>
      </c>
      <c r="X2176">
        <v>1.6863600015640201</v>
      </c>
    </row>
    <row r="2177" spans="1:24" x14ac:dyDescent="0.45">
      <c r="A2177">
        <v>1979</v>
      </c>
      <c r="B2177" t="s">
        <v>634</v>
      </c>
      <c r="C2177" t="s">
        <v>371</v>
      </c>
      <c r="D2177">
        <v>16</v>
      </c>
      <c r="E2177">
        <v>9</v>
      </c>
      <c r="F2177">
        <v>0</v>
      </c>
      <c r="G2177">
        <v>33</v>
      </c>
      <c r="H2177">
        <v>33</v>
      </c>
      <c r="I2177">
        <f t="shared" si="101"/>
        <v>25</v>
      </c>
      <c r="J2177" s="2">
        <f t="shared" si="102"/>
        <v>0.75757575757575757</v>
      </c>
      <c r="K2177">
        <v>235.1</v>
      </c>
      <c r="L2177" s="1">
        <f t="shared" si="100"/>
        <v>7.124242424242424</v>
      </c>
      <c r="M2177">
        <v>3.9773374543306099</v>
      </c>
      <c r="N2177">
        <v>2.86827220264226</v>
      </c>
      <c r="O2177">
        <v>0.65014169926558096</v>
      </c>
      <c r="P2177">
        <v>0.25482625482625398</v>
      </c>
      <c r="Q2177">
        <v>0.71428570999999996</v>
      </c>
      <c r="U2177">
        <v>3.3654393844335901</v>
      </c>
      <c r="V2177">
        <v>3.7944885653594</v>
      </c>
      <c r="X2177">
        <v>3.73317551612854</v>
      </c>
    </row>
    <row r="2178" spans="1:24" x14ac:dyDescent="0.45">
      <c r="A2178">
        <v>1979</v>
      </c>
      <c r="B2178" t="s">
        <v>599</v>
      </c>
      <c r="C2178" t="s">
        <v>75</v>
      </c>
      <c r="D2178">
        <v>9</v>
      </c>
      <c r="E2178">
        <v>10</v>
      </c>
      <c r="F2178">
        <v>0</v>
      </c>
      <c r="G2178">
        <v>31</v>
      </c>
      <c r="H2178">
        <v>31</v>
      </c>
      <c r="I2178">
        <f t="shared" si="101"/>
        <v>19</v>
      </c>
      <c r="J2178" s="2">
        <f t="shared" si="102"/>
        <v>0.61290322580645162</v>
      </c>
      <c r="K2178">
        <v>174</v>
      </c>
      <c r="L2178" s="1">
        <f t="shared" si="100"/>
        <v>5.612903225806452</v>
      </c>
      <c r="M2178">
        <v>5.1206892061177198</v>
      </c>
      <c r="N2178">
        <v>4.8103444057469504</v>
      </c>
      <c r="O2178">
        <v>0.982758534507441</v>
      </c>
      <c r="P2178">
        <v>0.29411764705882298</v>
      </c>
      <c r="Q2178">
        <v>0.60758513999999997</v>
      </c>
      <c r="U2178">
        <v>5.8448270736495198</v>
      </c>
      <c r="V2178">
        <v>4.6689469666946701</v>
      </c>
      <c r="X2178">
        <v>0.983406782150268</v>
      </c>
    </row>
    <row r="2179" spans="1:24" x14ac:dyDescent="0.45">
      <c r="A2179">
        <v>1979</v>
      </c>
      <c r="B2179" t="s">
        <v>635</v>
      </c>
      <c r="C2179" t="s">
        <v>115</v>
      </c>
      <c r="D2179">
        <v>14</v>
      </c>
      <c r="E2179">
        <v>13</v>
      </c>
      <c r="F2179">
        <v>0</v>
      </c>
      <c r="G2179">
        <v>35</v>
      </c>
      <c r="H2179">
        <v>35</v>
      </c>
      <c r="I2179">
        <f t="shared" si="101"/>
        <v>27</v>
      </c>
      <c r="J2179" s="2">
        <f t="shared" si="102"/>
        <v>0.77142857142857146</v>
      </c>
      <c r="K2179">
        <v>244.2</v>
      </c>
      <c r="L2179" s="1">
        <f t="shared" ref="L2179:L2242" si="103">K2179/H2179</f>
        <v>6.9771428571428569</v>
      </c>
      <c r="M2179">
        <v>4.8188009897424102</v>
      </c>
      <c r="N2179">
        <v>2.3910081246813499</v>
      </c>
      <c r="O2179">
        <v>0.80926428835368702</v>
      </c>
      <c r="P2179">
        <v>0.31127450980392102</v>
      </c>
      <c r="Q2179">
        <v>0.71336761000000004</v>
      </c>
      <c r="U2179">
        <v>4.1566756629075696</v>
      </c>
      <c r="V2179">
        <v>3.63952245671</v>
      </c>
      <c r="X2179">
        <v>4.5521831512451101</v>
      </c>
    </row>
    <row r="2180" spans="1:24" x14ac:dyDescent="0.45">
      <c r="A2180">
        <v>1979</v>
      </c>
      <c r="B2180" t="s">
        <v>530</v>
      </c>
      <c r="C2180" t="s">
        <v>62</v>
      </c>
      <c r="D2180">
        <v>17</v>
      </c>
      <c r="E2180">
        <v>8</v>
      </c>
      <c r="F2180">
        <v>0</v>
      </c>
      <c r="G2180">
        <v>30</v>
      </c>
      <c r="H2180">
        <v>30</v>
      </c>
      <c r="I2180">
        <f t="shared" ref="I2180:I2243" si="104">SUM(D2180:E2180)</f>
        <v>25</v>
      </c>
      <c r="J2180" s="2">
        <f t="shared" ref="J2180:J2243" si="105">I2180/H2180</f>
        <v>0.83333333333333337</v>
      </c>
      <c r="K2180">
        <v>230</v>
      </c>
      <c r="L2180" s="1">
        <f t="shared" si="103"/>
        <v>7.666666666666667</v>
      </c>
      <c r="M2180">
        <v>7.5130434782608697</v>
      </c>
      <c r="N2180">
        <v>2.7</v>
      </c>
      <c r="O2180">
        <v>0.78260869565217395</v>
      </c>
      <c r="P2180">
        <v>0.28018575851393102</v>
      </c>
      <c r="Q2180">
        <v>0.77272726999999997</v>
      </c>
      <c r="U2180">
        <v>2.8565217391304301</v>
      </c>
      <c r="V2180">
        <v>3.0930350925611401</v>
      </c>
      <c r="X2180">
        <v>5.6854324340820304</v>
      </c>
    </row>
    <row r="2181" spans="1:24" x14ac:dyDescent="0.45">
      <c r="A2181">
        <v>1979</v>
      </c>
      <c r="B2181" t="s">
        <v>584</v>
      </c>
      <c r="C2181" t="s">
        <v>75</v>
      </c>
      <c r="D2181">
        <v>12</v>
      </c>
      <c r="E2181">
        <v>12</v>
      </c>
      <c r="F2181">
        <v>0</v>
      </c>
      <c r="G2181">
        <v>33</v>
      </c>
      <c r="H2181">
        <v>33</v>
      </c>
      <c r="I2181">
        <f t="shared" si="104"/>
        <v>24</v>
      </c>
      <c r="J2181" s="2">
        <f t="shared" si="105"/>
        <v>0.72727272727272729</v>
      </c>
      <c r="K2181">
        <v>217.2</v>
      </c>
      <c r="L2181" s="1">
        <f t="shared" si="103"/>
        <v>6.5818181818181811</v>
      </c>
      <c r="M2181">
        <v>3.1010719030342999</v>
      </c>
      <c r="N2181">
        <v>2.89433377616534</v>
      </c>
      <c r="O2181">
        <v>1.1577335104661299</v>
      </c>
      <c r="P2181">
        <v>0.246979865771812</v>
      </c>
      <c r="Q2181">
        <v>0.64451561000000002</v>
      </c>
      <c r="U2181">
        <v>4.5068911657431796</v>
      </c>
      <c r="V2181">
        <v>4.7765758930478404</v>
      </c>
      <c r="X2181">
        <v>0.98907762765884399</v>
      </c>
    </row>
    <row r="2182" spans="1:24" x14ac:dyDescent="0.45">
      <c r="A2182">
        <v>1979</v>
      </c>
      <c r="B2182" t="s">
        <v>563</v>
      </c>
      <c r="C2182" t="s">
        <v>54</v>
      </c>
      <c r="D2182">
        <v>11</v>
      </c>
      <c r="E2182">
        <v>11</v>
      </c>
      <c r="F2182">
        <v>0</v>
      </c>
      <c r="G2182">
        <v>28</v>
      </c>
      <c r="H2182">
        <v>28</v>
      </c>
      <c r="I2182">
        <f t="shared" si="104"/>
        <v>22</v>
      </c>
      <c r="J2182" s="2">
        <f t="shared" si="105"/>
        <v>0.7857142857142857</v>
      </c>
      <c r="K2182">
        <v>183.2</v>
      </c>
      <c r="L2182" s="1">
        <f t="shared" si="103"/>
        <v>6.5428571428571427</v>
      </c>
      <c r="M2182">
        <v>4.60617047135284</v>
      </c>
      <c r="N2182">
        <v>2.8911069979767801</v>
      </c>
      <c r="O2182">
        <v>1.2740471516507801</v>
      </c>
      <c r="P2182">
        <v>0.278145695364238</v>
      </c>
      <c r="Q2182">
        <v>0.66020314000000002</v>
      </c>
      <c r="U2182">
        <v>4.7041740984029001</v>
      </c>
      <c r="V2182">
        <v>4.5125647520865098</v>
      </c>
      <c r="X2182">
        <v>1.3045465946197501</v>
      </c>
    </row>
    <row r="2183" spans="1:24" x14ac:dyDescent="0.45">
      <c r="A2183">
        <v>1979</v>
      </c>
      <c r="B2183" t="s">
        <v>531</v>
      </c>
      <c r="C2183" t="s">
        <v>121</v>
      </c>
      <c r="D2183">
        <v>10</v>
      </c>
      <c r="E2183">
        <v>9</v>
      </c>
      <c r="F2183">
        <v>0</v>
      </c>
      <c r="G2183">
        <v>28</v>
      </c>
      <c r="H2183">
        <v>28</v>
      </c>
      <c r="I2183">
        <f t="shared" si="104"/>
        <v>19</v>
      </c>
      <c r="J2183" s="2">
        <f t="shared" si="105"/>
        <v>0.6785714285714286</v>
      </c>
      <c r="K2183">
        <v>175.1</v>
      </c>
      <c r="L2183" s="1">
        <f t="shared" si="103"/>
        <v>6.2535714285714281</v>
      </c>
      <c r="M2183">
        <v>3.8498099976111</v>
      </c>
      <c r="N2183">
        <v>3.2338403979933199</v>
      </c>
      <c r="O2183">
        <v>1.02661599936296</v>
      </c>
      <c r="P2183">
        <v>0.27226890756302502</v>
      </c>
      <c r="Q2183">
        <v>0.70135747000000004</v>
      </c>
      <c r="U2183">
        <v>4.0038023975155399</v>
      </c>
      <c r="V2183">
        <v>4.5059298373541896</v>
      </c>
      <c r="X2183">
        <v>2.0929508209228498</v>
      </c>
    </row>
    <row r="2184" spans="1:24" x14ac:dyDescent="0.45">
      <c r="A2184">
        <v>1979</v>
      </c>
      <c r="B2184" t="s">
        <v>618</v>
      </c>
      <c r="C2184" t="s">
        <v>33</v>
      </c>
      <c r="D2184">
        <v>11</v>
      </c>
      <c r="E2184">
        <v>10</v>
      </c>
      <c r="F2184">
        <v>0</v>
      </c>
      <c r="G2184">
        <v>29</v>
      </c>
      <c r="H2184">
        <v>29</v>
      </c>
      <c r="I2184">
        <f t="shared" si="104"/>
        <v>21</v>
      </c>
      <c r="J2184" s="2">
        <f t="shared" si="105"/>
        <v>0.72413793103448276</v>
      </c>
      <c r="K2184">
        <v>212</v>
      </c>
      <c r="L2184" s="1">
        <f t="shared" si="103"/>
        <v>7.3103448275862073</v>
      </c>
      <c r="M2184">
        <v>5.4764150943396199</v>
      </c>
      <c r="N2184">
        <v>2.6745283018867898</v>
      </c>
      <c r="O2184">
        <v>0.46698113207547098</v>
      </c>
      <c r="P2184">
        <v>0.269058295964125</v>
      </c>
      <c r="Q2184">
        <v>0.71072318999999995</v>
      </c>
      <c r="U2184">
        <v>2.9716981132075402</v>
      </c>
      <c r="V2184">
        <v>3.1095240179097798</v>
      </c>
      <c r="X2184">
        <v>4.4262504577636701</v>
      </c>
    </row>
    <row r="2185" spans="1:24" x14ac:dyDescent="0.45">
      <c r="A2185">
        <v>1979</v>
      </c>
      <c r="B2185" t="s">
        <v>636</v>
      </c>
      <c r="C2185" t="s">
        <v>44</v>
      </c>
      <c r="D2185">
        <v>6</v>
      </c>
      <c r="E2185">
        <v>18</v>
      </c>
      <c r="F2185">
        <v>0</v>
      </c>
      <c r="G2185">
        <v>31</v>
      </c>
      <c r="H2185">
        <v>31</v>
      </c>
      <c r="I2185">
        <f t="shared" si="104"/>
        <v>24</v>
      </c>
      <c r="J2185" s="2">
        <f t="shared" si="105"/>
        <v>0.77419354838709675</v>
      </c>
      <c r="K2185">
        <v>173</v>
      </c>
      <c r="L2185" s="1">
        <f t="shared" si="103"/>
        <v>5.580645161290323</v>
      </c>
      <c r="M2185">
        <v>2.91329505464366</v>
      </c>
      <c r="N2185">
        <v>3.53757256635302</v>
      </c>
      <c r="O2185">
        <v>1.3005781493944899</v>
      </c>
      <c r="P2185">
        <v>0.29862174578866701</v>
      </c>
      <c r="Q2185">
        <v>0.62450592999999999</v>
      </c>
      <c r="U2185">
        <v>5.7745669833115496</v>
      </c>
      <c r="V2185">
        <v>5.1425703642215401</v>
      </c>
      <c r="X2185">
        <v>0.53874886035919101</v>
      </c>
    </row>
    <row r="2186" spans="1:24" x14ac:dyDescent="0.45">
      <c r="A2186">
        <v>1979</v>
      </c>
      <c r="B2186" t="s">
        <v>601</v>
      </c>
      <c r="C2186" t="s">
        <v>31</v>
      </c>
      <c r="D2186">
        <v>16</v>
      </c>
      <c r="E2186">
        <v>14</v>
      </c>
      <c r="F2186">
        <v>0</v>
      </c>
      <c r="G2186">
        <v>37</v>
      </c>
      <c r="H2186">
        <v>37</v>
      </c>
      <c r="I2186">
        <f t="shared" si="104"/>
        <v>30</v>
      </c>
      <c r="J2186" s="2">
        <f t="shared" si="105"/>
        <v>0.81081081081081086</v>
      </c>
      <c r="K2186">
        <v>259</v>
      </c>
      <c r="L2186" s="1">
        <f t="shared" si="103"/>
        <v>7</v>
      </c>
      <c r="M2186">
        <v>5.6988416988416901</v>
      </c>
      <c r="N2186">
        <v>2.8146718146718102</v>
      </c>
      <c r="O2186">
        <v>1.3899613899613901</v>
      </c>
      <c r="P2186">
        <v>0.26466916354556802</v>
      </c>
      <c r="Q2186">
        <v>0.74642856999999996</v>
      </c>
      <c r="U2186">
        <v>4.06563706563706</v>
      </c>
      <c r="V2186">
        <v>4.4464512416294601</v>
      </c>
      <c r="X2186">
        <v>1.9750000238418499</v>
      </c>
    </row>
    <row r="2187" spans="1:24" x14ac:dyDescent="0.45">
      <c r="A2187">
        <v>1979</v>
      </c>
      <c r="B2187" t="s">
        <v>499</v>
      </c>
      <c r="C2187" t="s">
        <v>62</v>
      </c>
      <c r="D2187">
        <v>20</v>
      </c>
      <c r="E2187">
        <v>9</v>
      </c>
      <c r="F2187">
        <v>0</v>
      </c>
      <c r="G2187">
        <v>36</v>
      </c>
      <c r="H2187">
        <v>36</v>
      </c>
      <c r="I2187">
        <f t="shared" si="104"/>
        <v>29</v>
      </c>
      <c r="J2187" s="2">
        <f t="shared" si="105"/>
        <v>0.80555555555555558</v>
      </c>
      <c r="K2187">
        <v>273.2</v>
      </c>
      <c r="L2187" s="1">
        <f t="shared" si="103"/>
        <v>7.5888888888888886</v>
      </c>
      <c r="M2187">
        <v>3.5517658748080501</v>
      </c>
      <c r="N2187">
        <v>2.1047501480344</v>
      </c>
      <c r="O2187">
        <v>0.29598048956733802</v>
      </c>
      <c r="P2187">
        <v>0.27826086956521701</v>
      </c>
      <c r="Q2187">
        <v>0.70224719000000002</v>
      </c>
      <c r="U2187">
        <v>2.95980489567338</v>
      </c>
      <c r="V2187">
        <v>3.1158439397458499</v>
      </c>
      <c r="X2187">
        <v>6.6824936866760201</v>
      </c>
    </row>
    <row r="2188" spans="1:24" x14ac:dyDescent="0.45">
      <c r="A2188">
        <v>1979</v>
      </c>
      <c r="B2188" t="s">
        <v>637</v>
      </c>
      <c r="C2188" t="s">
        <v>73</v>
      </c>
      <c r="D2188">
        <v>11</v>
      </c>
      <c r="E2188">
        <v>12</v>
      </c>
      <c r="F2188">
        <v>0</v>
      </c>
      <c r="G2188">
        <v>39</v>
      </c>
      <c r="H2188">
        <v>39</v>
      </c>
      <c r="I2188">
        <f t="shared" si="104"/>
        <v>23</v>
      </c>
      <c r="J2188" s="2">
        <f t="shared" si="105"/>
        <v>0.58974358974358976</v>
      </c>
      <c r="K2188">
        <v>263</v>
      </c>
      <c r="L2188" s="1">
        <f t="shared" si="103"/>
        <v>6.7435897435897436</v>
      </c>
      <c r="M2188">
        <v>3.8326996197718599</v>
      </c>
      <c r="N2188">
        <v>2.1901140684410598</v>
      </c>
      <c r="O2188">
        <v>0.58174904942965699</v>
      </c>
      <c r="P2188">
        <v>0.269058295964125</v>
      </c>
      <c r="Q2188">
        <v>0.67954696999999997</v>
      </c>
      <c r="U2188">
        <v>3.6273764258555099</v>
      </c>
      <c r="V2188">
        <v>3.4850172383703599</v>
      </c>
      <c r="X2188">
        <v>3.62240362167358</v>
      </c>
    </row>
    <row r="2189" spans="1:24" x14ac:dyDescent="0.45">
      <c r="A2189">
        <v>1979</v>
      </c>
      <c r="B2189" t="s">
        <v>602</v>
      </c>
      <c r="C2189" t="s">
        <v>105</v>
      </c>
      <c r="D2189">
        <v>2</v>
      </c>
      <c r="E2189">
        <v>17</v>
      </c>
      <c r="F2189">
        <v>0</v>
      </c>
      <c r="G2189">
        <v>28</v>
      </c>
      <c r="H2189">
        <v>28</v>
      </c>
      <c r="I2189">
        <f t="shared" si="104"/>
        <v>19</v>
      </c>
      <c r="J2189" s="2">
        <f t="shared" si="105"/>
        <v>0.6785714285714286</v>
      </c>
      <c r="K2189">
        <v>173.2</v>
      </c>
      <c r="L2189" s="1">
        <f t="shared" si="103"/>
        <v>6.1857142857142851</v>
      </c>
      <c r="M2189">
        <v>4.8714014369738399</v>
      </c>
      <c r="N2189">
        <v>3.9385798852128899</v>
      </c>
      <c r="O2189">
        <v>0.93282155176094905</v>
      </c>
      <c r="P2189">
        <v>0.33163265306122403</v>
      </c>
      <c r="Q2189">
        <v>0.68316100000000002</v>
      </c>
      <c r="U2189">
        <v>4.9232248565161196</v>
      </c>
      <c r="V2189">
        <v>4.4308220567849803</v>
      </c>
      <c r="X2189">
        <v>1.6177608966827299</v>
      </c>
    </row>
    <row r="2190" spans="1:24" x14ac:dyDescent="0.45">
      <c r="A2190">
        <v>1979</v>
      </c>
      <c r="B2190" t="s">
        <v>502</v>
      </c>
      <c r="C2190" t="s">
        <v>65</v>
      </c>
      <c r="D2190">
        <v>9</v>
      </c>
      <c r="E2190">
        <v>12</v>
      </c>
      <c r="F2190">
        <v>0</v>
      </c>
      <c r="G2190">
        <v>34</v>
      </c>
      <c r="H2190">
        <v>34</v>
      </c>
      <c r="I2190">
        <f t="shared" si="104"/>
        <v>21</v>
      </c>
      <c r="J2190" s="2">
        <f t="shared" si="105"/>
        <v>0.61764705882352944</v>
      </c>
      <c r="K2190">
        <v>207.1</v>
      </c>
      <c r="L2190" s="1">
        <f t="shared" si="103"/>
        <v>6.091176470588235</v>
      </c>
      <c r="M2190">
        <v>5.3392284268008998</v>
      </c>
      <c r="N2190">
        <v>3.3424438118997499</v>
      </c>
      <c r="O2190">
        <v>1.3022508358050899</v>
      </c>
      <c r="P2190">
        <v>0.30447330447330401</v>
      </c>
      <c r="Q2190">
        <v>0.73118280000000002</v>
      </c>
      <c r="U2190">
        <v>4.6446946477048403</v>
      </c>
      <c r="V2190">
        <v>4.5842556049332197</v>
      </c>
      <c r="X2190">
        <v>0.146282583475112</v>
      </c>
    </row>
    <row r="2191" spans="1:24" x14ac:dyDescent="0.45">
      <c r="A2191">
        <v>1979</v>
      </c>
      <c r="B2191" t="s">
        <v>564</v>
      </c>
      <c r="C2191" t="s">
        <v>115</v>
      </c>
      <c r="D2191">
        <v>20</v>
      </c>
      <c r="E2191">
        <v>13</v>
      </c>
      <c r="F2191">
        <v>0</v>
      </c>
      <c r="G2191">
        <v>36</v>
      </c>
      <c r="H2191">
        <v>36</v>
      </c>
      <c r="I2191">
        <f t="shared" si="104"/>
        <v>33</v>
      </c>
      <c r="J2191" s="2">
        <f t="shared" si="105"/>
        <v>0.91666666666666663</v>
      </c>
      <c r="K2191">
        <v>262.10000000000002</v>
      </c>
      <c r="L2191" s="1">
        <f t="shared" si="103"/>
        <v>7.2805555555555559</v>
      </c>
      <c r="M2191">
        <v>5.3862767924064503</v>
      </c>
      <c r="N2191">
        <v>2.8475221259218801</v>
      </c>
      <c r="O2191">
        <v>0.651842414367659</v>
      </c>
      <c r="P2191">
        <v>0.29700598802395201</v>
      </c>
      <c r="Q2191">
        <v>0.75061275000000005</v>
      </c>
      <c r="U2191">
        <v>3.3964420538104299</v>
      </c>
      <c r="V2191">
        <v>3.4602468205848198</v>
      </c>
      <c r="X2191">
        <v>5.4468817710876403</v>
      </c>
    </row>
    <row r="2192" spans="1:24" x14ac:dyDescent="0.45">
      <c r="A2192">
        <v>1979</v>
      </c>
      <c r="B2192" t="s">
        <v>638</v>
      </c>
      <c r="C2192" t="s">
        <v>37</v>
      </c>
      <c r="D2192">
        <v>15</v>
      </c>
      <c r="E2192">
        <v>13</v>
      </c>
      <c r="F2192">
        <v>0</v>
      </c>
      <c r="G2192">
        <v>35</v>
      </c>
      <c r="H2192">
        <v>35</v>
      </c>
      <c r="I2192">
        <f t="shared" si="104"/>
        <v>28</v>
      </c>
      <c r="J2192" s="2">
        <f t="shared" si="105"/>
        <v>0.8</v>
      </c>
      <c r="K2192">
        <v>249.2</v>
      </c>
      <c r="L2192" s="1">
        <f t="shared" si="103"/>
        <v>7.12</v>
      </c>
      <c r="M2192">
        <v>4.7583446531550697</v>
      </c>
      <c r="N2192">
        <v>4.0013352765167696</v>
      </c>
      <c r="O2192">
        <v>0.720961311084103</v>
      </c>
      <c r="P2192">
        <v>0.24639580602883299</v>
      </c>
      <c r="Q2192">
        <v>0.71475409999999995</v>
      </c>
      <c r="U2192">
        <v>3.7489988176373301</v>
      </c>
      <c r="V2192">
        <v>4.2181468963004196</v>
      </c>
      <c r="X2192">
        <v>2.7706284523010201</v>
      </c>
    </row>
    <row r="2193" spans="1:24" x14ac:dyDescent="0.45">
      <c r="A2193">
        <v>1979</v>
      </c>
      <c r="B2193" t="s">
        <v>533</v>
      </c>
      <c r="C2193" t="s">
        <v>29</v>
      </c>
      <c r="D2193">
        <v>9</v>
      </c>
      <c r="E2193">
        <v>9</v>
      </c>
      <c r="F2193">
        <v>0</v>
      </c>
      <c r="G2193">
        <v>28</v>
      </c>
      <c r="H2193">
        <v>28</v>
      </c>
      <c r="I2193">
        <f t="shared" si="104"/>
        <v>18</v>
      </c>
      <c r="J2193" s="2">
        <f t="shared" si="105"/>
        <v>0.6428571428571429</v>
      </c>
      <c r="K2193">
        <v>164.2</v>
      </c>
      <c r="L2193" s="1">
        <f t="shared" si="103"/>
        <v>5.8642857142857139</v>
      </c>
      <c r="M2193">
        <v>6.50404898479316</v>
      </c>
      <c r="N2193">
        <v>4.42712577956509</v>
      </c>
      <c r="O2193">
        <v>0.71052635968328604</v>
      </c>
      <c r="P2193">
        <v>0.314229249011857</v>
      </c>
      <c r="Q2193">
        <v>0.72329688999999997</v>
      </c>
      <c r="U2193">
        <v>4.2085022842779196</v>
      </c>
      <c r="V2193">
        <v>3.84350162838683</v>
      </c>
      <c r="X2193">
        <v>2.2700951099395699</v>
      </c>
    </row>
    <row r="2194" spans="1:24" x14ac:dyDescent="0.45">
      <c r="A2194">
        <v>1979</v>
      </c>
      <c r="B2194" t="s">
        <v>534</v>
      </c>
      <c r="C2194" t="s">
        <v>71</v>
      </c>
      <c r="D2194">
        <v>14</v>
      </c>
      <c r="E2194">
        <v>8</v>
      </c>
      <c r="F2194">
        <v>0</v>
      </c>
      <c r="G2194">
        <v>32</v>
      </c>
      <c r="H2194">
        <v>32</v>
      </c>
      <c r="I2194">
        <f t="shared" si="104"/>
        <v>22</v>
      </c>
      <c r="J2194" s="2">
        <f t="shared" si="105"/>
        <v>0.6875</v>
      </c>
      <c r="K2194">
        <v>199</v>
      </c>
      <c r="L2194" s="1">
        <f t="shared" si="103"/>
        <v>6.21875</v>
      </c>
      <c r="M2194">
        <v>3.1206022972369998</v>
      </c>
      <c r="N2194">
        <v>3.4824112592354899</v>
      </c>
      <c r="O2194">
        <v>0.58793956324755103</v>
      </c>
      <c r="P2194">
        <v>0.27086383601756903</v>
      </c>
      <c r="Q2194">
        <v>0.7187017</v>
      </c>
      <c r="U2194">
        <v>3.5728634997351101</v>
      </c>
      <c r="V2194">
        <v>4.0788988858936897</v>
      </c>
      <c r="X2194">
        <v>1.8461121320724401</v>
      </c>
    </row>
    <row r="2195" spans="1:24" x14ac:dyDescent="0.45">
      <c r="A2195">
        <v>1979</v>
      </c>
      <c r="B2195" t="s">
        <v>603</v>
      </c>
      <c r="C2195" t="s">
        <v>29</v>
      </c>
      <c r="D2195">
        <v>11</v>
      </c>
      <c r="E2195">
        <v>10</v>
      </c>
      <c r="F2195">
        <v>0</v>
      </c>
      <c r="G2195">
        <v>32</v>
      </c>
      <c r="H2195">
        <v>32</v>
      </c>
      <c r="I2195">
        <f t="shared" si="104"/>
        <v>21</v>
      </c>
      <c r="J2195" s="2">
        <f t="shared" si="105"/>
        <v>0.65625</v>
      </c>
      <c r="K2195">
        <v>188</v>
      </c>
      <c r="L2195" s="1">
        <f t="shared" si="103"/>
        <v>5.875</v>
      </c>
      <c r="M2195">
        <v>3.8297872340425498</v>
      </c>
      <c r="N2195">
        <v>2.0585106382978702</v>
      </c>
      <c r="O2195">
        <v>0.67021276595744605</v>
      </c>
      <c r="P2195">
        <v>0.30839694656488498</v>
      </c>
      <c r="Q2195">
        <v>0.69022185999999996</v>
      </c>
      <c r="U2195">
        <v>3.6861702127659499</v>
      </c>
      <c r="V2195">
        <v>3.5991868039394901</v>
      </c>
      <c r="X2195">
        <v>3.1228768825531001</v>
      </c>
    </row>
    <row r="2196" spans="1:24" x14ac:dyDescent="0.45">
      <c r="A2196">
        <v>1979</v>
      </c>
      <c r="B2196" t="s">
        <v>604</v>
      </c>
      <c r="C2196" t="s">
        <v>105</v>
      </c>
      <c r="D2196">
        <v>11</v>
      </c>
      <c r="E2196">
        <v>16</v>
      </c>
      <c r="F2196">
        <v>0</v>
      </c>
      <c r="G2196">
        <v>29</v>
      </c>
      <c r="H2196">
        <v>29</v>
      </c>
      <c r="I2196">
        <f t="shared" si="104"/>
        <v>27</v>
      </c>
      <c r="J2196" s="2">
        <f t="shared" si="105"/>
        <v>0.93103448275862066</v>
      </c>
      <c r="K2196">
        <v>203</v>
      </c>
      <c r="L2196" s="1">
        <f t="shared" si="103"/>
        <v>7</v>
      </c>
      <c r="M2196">
        <v>4.1674876847290596</v>
      </c>
      <c r="N2196">
        <v>2.2167487684728999</v>
      </c>
      <c r="O2196">
        <v>0.93103448275862</v>
      </c>
      <c r="P2196">
        <v>0.27616279069767402</v>
      </c>
      <c r="Q2196">
        <v>0.68627450999999995</v>
      </c>
      <c r="U2196">
        <v>4.1231527093595997</v>
      </c>
      <c r="V2196">
        <v>3.9341359706935002</v>
      </c>
      <c r="X2196">
        <v>3.0129530429839999</v>
      </c>
    </row>
    <row r="2197" spans="1:24" x14ac:dyDescent="0.45">
      <c r="A2197">
        <v>1979</v>
      </c>
      <c r="B2197" t="s">
        <v>639</v>
      </c>
      <c r="C2197" t="s">
        <v>233</v>
      </c>
      <c r="D2197">
        <v>16</v>
      </c>
      <c r="E2197">
        <v>10</v>
      </c>
      <c r="F2197">
        <v>0</v>
      </c>
      <c r="G2197">
        <v>33</v>
      </c>
      <c r="H2197">
        <v>33</v>
      </c>
      <c r="I2197">
        <f t="shared" si="104"/>
        <v>26</v>
      </c>
      <c r="J2197" s="2">
        <f t="shared" si="105"/>
        <v>0.78787878787878785</v>
      </c>
      <c r="K2197">
        <v>222</v>
      </c>
      <c r="L2197" s="1">
        <f t="shared" si="103"/>
        <v>6.7272727272727275</v>
      </c>
      <c r="M2197">
        <v>2.3918917274893099</v>
      </c>
      <c r="N2197">
        <v>1.86486473668658</v>
      </c>
      <c r="O2197">
        <v>0.81081075508112399</v>
      </c>
      <c r="P2197">
        <v>0.26282853566958603</v>
      </c>
      <c r="Q2197">
        <v>0.74698794999999996</v>
      </c>
      <c r="U2197">
        <v>3.0405403315542099</v>
      </c>
      <c r="V2197">
        <v>4.0069402144990702</v>
      </c>
      <c r="X2197">
        <v>1.8115319013595499</v>
      </c>
    </row>
    <row r="2198" spans="1:24" x14ac:dyDescent="0.45">
      <c r="A2198">
        <v>1979</v>
      </c>
      <c r="B2198" t="s">
        <v>535</v>
      </c>
      <c r="C2198" t="s">
        <v>75</v>
      </c>
      <c r="D2198">
        <v>14</v>
      </c>
      <c r="E2198">
        <v>12</v>
      </c>
      <c r="F2198">
        <v>0</v>
      </c>
      <c r="G2198">
        <v>32</v>
      </c>
      <c r="H2198">
        <v>32</v>
      </c>
      <c r="I2198">
        <f t="shared" si="104"/>
        <v>26</v>
      </c>
      <c r="J2198" s="2">
        <f t="shared" si="105"/>
        <v>0.8125</v>
      </c>
      <c r="K2198">
        <v>236</v>
      </c>
      <c r="L2198" s="1">
        <f t="shared" si="103"/>
        <v>7.375</v>
      </c>
      <c r="M2198">
        <v>4.80508505643974</v>
      </c>
      <c r="N2198">
        <v>2.1355933584176601</v>
      </c>
      <c r="O2198">
        <v>1.25847465763898</v>
      </c>
      <c r="P2198">
        <v>0.25767690253671499</v>
      </c>
      <c r="Q2198">
        <v>0.70227081999999996</v>
      </c>
      <c r="U2198">
        <v>4.0805087384051699</v>
      </c>
      <c r="V2198">
        <v>4.2194537590988999</v>
      </c>
      <c r="X2198">
        <v>2.4980874061584402</v>
      </c>
    </row>
    <row r="2199" spans="1:24" x14ac:dyDescent="0.45">
      <c r="A2199">
        <v>1979</v>
      </c>
      <c r="B2199" t="s">
        <v>640</v>
      </c>
      <c r="C2199" t="s">
        <v>67</v>
      </c>
      <c r="D2199">
        <v>10</v>
      </c>
      <c r="E2199">
        <v>13</v>
      </c>
      <c r="F2199">
        <v>0</v>
      </c>
      <c r="G2199">
        <v>35</v>
      </c>
      <c r="H2199">
        <v>35</v>
      </c>
      <c r="I2199">
        <f t="shared" si="104"/>
        <v>23</v>
      </c>
      <c r="J2199" s="2">
        <f t="shared" si="105"/>
        <v>0.65714285714285714</v>
      </c>
      <c r="K2199">
        <v>210</v>
      </c>
      <c r="L2199" s="1">
        <f t="shared" si="103"/>
        <v>6</v>
      </c>
      <c r="M2199">
        <v>3.94285742934871</v>
      </c>
      <c r="N2199">
        <v>2.5285716122997099</v>
      </c>
      <c r="O2199">
        <v>0.85714291942363297</v>
      </c>
      <c r="P2199">
        <v>0.28873239436619702</v>
      </c>
      <c r="Q2199">
        <v>0.72972972999999997</v>
      </c>
      <c r="U2199">
        <v>3.8142859914351601</v>
      </c>
      <c r="V2199">
        <v>3.9797846656159201</v>
      </c>
      <c r="X2199">
        <v>2.2754724025726301</v>
      </c>
    </row>
    <row r="2200" spans="1:24" x14ac:dyDescent="0.45">
      <c r="A2200">
        <v>1979</v>
      </c>
      <c r="B2200" t="s">
        <v>401</v>
      </c>
      <c r="C2200" t="s">
        <v>95</v>
      </c>
      <c r="D2200">
        <v>15</v>
      </c>
      <c r="E2200">
        <v>16</v>
      </c>
      <c r="F2200">
        <v>0</v>
      </c>
      <c r="G2200">
        <v>39</v>
      </c>
      <c r="H2200">
        <v>39</v>
      </c>
      <c r="I2200">
        <f t="shared" si="104"/>
        <v>31</v>
      </c>
      <c r="J2200" s="2">
        <f t="shared" si="105"/>
        <v>0.79487179487179482</v>
      </c>
      <c r="K2200">
        <v>291.2</v>
      </c>
      <c r="L2200" s="1">
        <f t="shared" si="103"/>
        <v>7.4666666666666668</v>
      </c>
      <c r="M2200">
        <v>4.0731425730229702</v>
      </c>
      <c r="N2200">
        <v>2.4068569749681199</v>
      </c>
      <c r="O2200">
        <v>0.86399993973214695</v>
      </c>
      <c r="P2200">
        <v>0.25933609958506199</v>
      </c>
      <c r="Q2200">
        <v>0.71743235000000005</v>
      </c>
      <c r="U2200">
        <v>3.6719997438616199</v>
      </c>
      <c r="V2200">
        <v>3.8875940181760198</v>
      </c>
      <c r="X2200">
        <v>4.2660346031188903</v>
      </c>
    </row>
    <row r="2201" spans="1:24" x14ac:dyDescent="0.45">
      <c r="A2201">
        <v>1979</v>
      </c>
      <c r="B2201" t="s">
        <v>641</v>
      </c>
      <c r="C2201" t="s">
        <v>47</v>
      </c>
      <c r="D2201">
        <v>15</v>
      </c>
      <c r="E2201">
        <v>8</v>
      </c>
      <c r="F2201">
        <v>0</v>
      </c>
      <c r="G2201">
        <v>29</v>
      </c>
      <c r="H2201">
        <v>29</v>
      </c>
      <c r="I2201">
        <f t="shared" si="104"/>
        <v>23</v>
      </c>
      <c r="J2201" s="2">
        <f t="shared" si="105"/>
        <v>0.7931034482758621</v>
      </c>
      <c r="K2201">
        <v>200.2</v>
      </c>
      <c r="L2201" s="1">
        <f t="shared" si="103"/>
        <v>6.9034482758620683</v>
      </c>
      <c r="M2201">
        <v>4.4401992230032103</v>
      </c>
      <c r="N2201">
        <v>2.91528231813342</v>
      </c>
      <c r="O2201">
        <v>0.62790696082873698</v>
      </c>
      <c r="P2201">
        <v>0.28035982008995503</v>
      </c>
      <c r="Q2201">
        <v>0.70616882999999997</v>
      </c>
      <c r="U2201">
        <v>3.3637872901539501</v>
      </c>
      <c r="V2201">
        <v>3.6241920828067902</v>
      </c>
      <c r="X2201">
        <v>2.4877753257751398</v>
      </c>
    </row>
    <row r="2202" spans="1:24" x14ac:dyDescent="0.45">
      <c r="A2202">
        <v>1979</v>
      </c>
      <c r="B2202" t="s">
        <v>621</v>
      </c>
      <c r="C2202" t="s">
        <v>128</v>
      </c>
      <c r="D2202">
        <v>8</v>
      </c>
      <c r="E2202">
        <v>10</v>
      </c>
      <c r="F2202">
        <v>0</v>
      </c>
      <c r="G2202">
        <v>28</v>
      </c>
      <c r="H2202">
        <v>28</v>
      </c>
      <c r="I2202">
        <f t="shared" si="104"/>
        <v>18</v>
      </c>
      <c r="J2202" s="2">
        <f t="shared" si="105"/>
        <v>0.6428571428571429</v>
      </c>
      <c r="K2202">
        <v>171.1</v>
      </c>
      <c r="L2202" s="1">
        <f t="shared" si="103"/>
        <v>6.1107142857142858</v>
      </c>
      <c r="M2202">
        <v>3.51945504395866</v>
      </c>
      <c r="N2202">
        <v>3.3618675046769302</v>
      </c>
      <c r="O2202">
        <v>0.73540851664808005</v>
      </c>
      <c r="P2202">
        <v>0.29537953795379501</v>
      </c>
      <c r="Q2202">
        <v>0.70715474</v>
      </c>
      <c r="U2202">
        <v>4.1498052010855897</v>
      </c>
      <c r="V2202">
        <v>4.1854728340530496</v>
      </c>
      <c r="X2202">
        <v>2.0273633003234801</v>
      </c>
    </row>
    <row r="2203" spans="1:24" x14ac:dyDescent="0.45">
      <c r="A2203">
        <v>1979</v>
      </c>
      <c r="B2203" t="s">
        <v>569</v>
      </c>
      <c r="C2203" t="s">
        <v>105</v>
      </c>
      <c r="D2203">
        <v>9</v>
      </c>
      <c r="E2203">
        <v>11</v>
      </c>
      <c r="F2203">
        <v>0</v>
      </c>
      <c r="G2203">
        <v>23</v>
      </c>
      <c r="H2203">
        <v>23</v>
      </c>
      <c r="I2203">
        <f t="shared" si="104"/>
        <v>20</v>
      </c>
      <c r="J2203" s="2">
        <f t="shared" si="105"/>
        <v>0.86956521739130432</v>
      </c>
      <c r="K2203">
        <v>169.2</v>
      </c>
      <c r="L2203" s="1">
        <f t="shared" si="103"/>
        <v>7.3565217391304341</v>
      </c>
      <c r="M2203">
        <v>3.9253436937210302</v>
      </c>
      <c r="N2203">
        <v>3.76620813857018</v>
      </c>
      <c r="O2203">
        <v>0.84872296080454801</v>
      </c>
      <c r="P2203">
        <v>0.29382303839732798</v>
      </c>
      <c r="Q2203">
        <v>0.68108974</v>
      </c>
      <c r="U2203">
        <v>4.4027503591735897</v>
      </c>
      <c r="V2203">
        <v>4.5003383623532196</v>
      </c>
      <c r="X2203">
        <v>1.45500683784484</v>
      </c>
    </row>
    <row r="2204" spans="1:24" x14ac:dyDescent="0.45">
      <c r="A2204">
        <v>1979</v>
      </c>
      <c r="B2204" t="s">
        <v>642</v>
      </c>
      <c r="C2204" t="s">
        <v>29</v>
      </c>
      <c r="D2204">
        <v>10</v>
      </c>
      <c r="E2204">
        <v>13</v>
      </c>
      <c r="F2204">
        <v>0</v>
      </c>
      <c r="G2204">
        <v>29</v>
      </c>
      <c r="H2204">
        <v>29</v>
      </c>
      <c r="I2204">
        <f t="shared" si="104"/>
        <v>23</v>
      </c>
      <c r="J2204" s="2">
        <f t="shared" si="105"/>
        <v>0.7931034482758621</v>
      </c>
      <c r="K2204">
        <v>182</v>
      </c>
      <c r="L2204" s="1">
        <f t="shared" si="103"/>
        <v>6.2758620689655169</v>
      </c>
      <c r="M2204">
        <v>6.1813186813186798</v>
      </c>
      <c r="N2204">
        <v>2.07692307692307</v>
      </c>
      <c r="O2204">
        <v>1.0879120879120801</v>
      </c>
      <c r="P2204">
        <v>0.319727891156462</v>
      </c>
      <c r="Q2204">
        <v>0.74933095000000005</v>
      </c>
      <c r="U2204">
        <v>4.0549450549450503</v>
      </c>
      <c r="V2204">
        <v>3.67172596690419</v>
      </c>
      <c r="X2204">
        <v>2.8699650764465301</v>
      </c>
    </row>
    <row r="2205" spans="1:24" x14ac:dyDescent="0.45">
      <c r="A2205">
        <v>1979</v>
      </c>
      <c r="B2205" t="s">
        <v>441</v>
      </c>
      <c r="C2205" t="s">
        <v>79</v>
      </c>
      <c r="D2205">
        <v>17</v>
      </c>
      <c r="E2205">
        <v>7</v>
      </c>
      <c r="F2205">
        <v>0</v>
      </c>
      <c r="G2205">
        <v>27</v>
      </c>
      <c r="H2205">
        <v>27</v>
      </c>
      <c r="I2205">
        <f t="shared" si="104"/>
        <v>24</v>
      </c>
      <c r="J2205" s="2">
        <f t="shared" si="105"/>
        <v>0.88888888888888884</v>
      </c>
      <c r="K2205">
        <v>197.2</v>
      </c>
      <c r="L2205" s="1">
        <f t="shared" si="103"/>
        <v>7.3037037037037029</v>
      </c>
      <c r="M2205">
        <v>5.1450255598882197</v>
      </c>
      <c r="N2205">
        <v>2.68634077905668</v>
      </c>
      <c r="O2205">
        <v>0.865092793255542</v>
      </c>
      <c r="P2205">
        <v>0.26186579378068697</v>
      </c>
      <c r="Q2205">
        <v>0.77065923999999997</v>
      </c>
      <c r="U2205">
        <v>3.27824637444205</v>
      </c>
      <c r="V2205">
        <v>3.7945601857277498</v>
      </c>
      <c r="X2205">
        <v>3.6462719440460201</v>
      </c>
    </row>
    <row r="2206" spans="1:24" x14ac:dyDescent="0.45">
      <c r="A2206">
        <v>1979</v>
      </c>
      <c r="B2206" t="s">
        <v>555</v>
      </c>
      <c r="C2206" t="s">
        <v>49</v>
      </c>
      <c r="D2206">
        <v>21</v>
      </c>
      <c r="E2206">
        <v>11</v>
      </c>
      <c r="F2206">
        <v>0</v>
      </c>
      <c r="G2206">
        <v>38</v>
      </c>
      <c r="H2206">
        <v>38</v>
      </c>
      <c r="I2206">
        <f t="shared" si="104"/>
        <v>32</v>
      </c>
      <c r="J2206" s="2">
        <f t="shared" si="105"/>
        <v>0.84210526315789469</v>
      </c>
      <c r="K2206">
        <v>263.2</v>
      </c>
      <c r="L2206" s="1">
        <f t="shared" si="103"/>
        <v>6.9263157894736835</v>
      </c>
      <c r="M2206">
        <v>4.0619470593688796</v>
      </c>
      <c r="N2206">
        <v>3.65233895254176</v>
      </c>
      <c r="O2206">
        <v>0.58027815133841099</v>
      </c>
      <c r="P2206">
        <v>0.24142011834319499</v>
      </c>
      <c r="Q2206">
        <v>0.74871465000000004</v>
      </c>
      <c r="U2206">
        <v>3.00379278339883</v>
      </c>
      <c r="V2206">
        <v>3.96478251548089</v>
      </c>
      <c r="X2206">
        <v>1.81328129768371</v>
      </c>
    </row>
    <row r="2207" spans="1:24" x14ac:dyDescent="0.45">
      <c r="A2207">
        <v>1979</v>
      </c>
      <c r="B2207" t="s">
        <v>537</v>
      </c>
      <c r="C2207" t="s">
        <v>128</v>
      </c>
      <c r="D2207">
        <v>21</v>
      </c>
      <c r="E2207">
        <v>20</v>
      </c>
      <c r="F2207">
        <v>0</v>
      </c>
      <c r="G2207">
        <v>44</v>
      </c>
      <c r="H2207">
        <v>44</v>
      </c>
      <c r="I2207">
        <f t="shared" si="104"/>
        <v>41</v>
      </c>
      <c r="J2207" s="2">
        <f t="shared" si="105"/>
        <v>0.93181818181818177</v>
      </c>
      <c r="K2207">
        <v>342</v>
      </c>
      <c r="L2207" s="1">
        <f t="shared" si="103"/>
        <v>7.7727272727272725</v>
      </c>
      <c r="M2207">
        <v>5.4736842105263097</v>
      </c>
      <c r="N2207">
        <v>2.9736842105263102</v>
      </c>
      <c r="O2207">
        <v>1.07894736842105</v>
      </c>
      <c r="P2207">
        <v>0.25399811853245502</v>
      </c>
      <c r="Q2207">
        <v>0.72828389999999998</v>
      </c>
      <c r="U2207">
        <v>3.3947368421052602</v>
      </c>
      <c r="V2207">
        <v>4.1619900887472498</v>
      </c>
      <c r="X2207">
        <v>4.1338338851928702</v>
      </c>
    </row>
    <row r="2208" spans="1:24" x14ac:dyDescent="0.45">
      <c r="A2208">
        <v>1979</v>
      </c>
      <c r="B2208" t="s">
        <v>643</v>
      </c>
      <c r="C2208" t="s">
        <v>71</v>
      </c>
      <c r="D2208">
        <v>11</v>
      </c>
      <c r="E2208">
        <v>12</v>
      </c>
      <c r="F2208">
        <v>0</v>
      </c>
      <c r="G2208">
        <v>31</v>
      </c>
      <c r="H2208">
        <v>31</v>
      </c>
      <c r="I2208">
        <f t="shared" si="104"/>
        <v>23</v>
      </c>
      <c r="J2208" s="2">
        <f t="shared" si="105"/>
        <v>0.74193548387096775</v>
      </c>
      <c r="K2208">
        <v>189.2</v>
      </c>
      <c r="L2208" s="1">
        <f t="shared" si="103"/>
        <v>6.1032258064516123</v>
      </c>
      <c r="M2208">
        <v>4.4130055090935603</v>
      </c>
      <c r="N2208">
        <v>2.56239029560271</v>
      </c>
      <c r="O2208">
        <v>0.66432340997107397</v>
      </c>
      <c r="P2208">
        <v>0.273734177215189</v>
      </c>
      <c r="Q2208">
        <v>0.70912375999999999</v>
      </c>
      <c r="U2208">
        <v>3.6537787548409102</v>
      </c>
      <c r="V2208">
        <v>3.5652059938154101</v>
      </c>
      <c r="X2208">
        <v>2.8977386951446502</v>
      </c>
    </row>
    <row r="2209" spans="1:24" x14ac:dyDescent="0.45">
      <c r="A2209">
        <v>1979</v>
      </c>
      <c r="B2209" t="s">
        <v>644</v>
      </c>
      <c r="C2209" t="s">
        <v>121</v>
      </c>
      <c r="D2209">
        <v>13</v>
      </c>
      <c r="E2209">
        <v>12</v>
      </c>
      <c r="F2209">
        <v>0</v>
      </c>
      <c r="G2209">
        <v>30</v>
      </c>
      <c r="H2209">
        <v>30</v>
      </c>
      <c r="I2209">
        <f t="shared" si="104"/>
        <v>25</v>
      </c>
      <c r="J2209" s="2">
        <f t="shared" si="105"/>
        <v>0.83333333333333337</v>
      </c>
      <c r="K2209">
        <v>208.2</v>
      </c>
      <c r="L2209" s="1">
        <f t="shared" si="103"/>
        <v>6.9399999999999995</v>
      </c>
      <c r="M2209">
        <v>5.1757191021572</v>
      </c>
      <c r="N2209">
        <v>3.1054314612943199</v>
      </c>
      <c r="O2209">
        <v>0.69009588028762703</v>
      </c>
      <c r="P2209">
        <v>0.28506787330316702</v>
      </c>
      <c r="Q2209">
        <v>0.72033897999999996</v>
      </c>
      <c r="U2209">
        <v>3.8386583340999199</v>
      </c>
      <c r="V2209">
        <v>3.68583969524123</v>
      </c>
      <c r="X2209">
        <v>4.3545756340026802</v>
      </c>
    </row>
    <row r="2210" spans="1:24" x14ac:dyDescent="0.45">
      <c r="A2210">
        <v>1979</v>
      </c>
      <c r="B2210" t="s">
        <v>586</v>
      </c>
      <c r="C2210" t="s">
        <v>73</v>
      </c>
      <c r="D2210">
        <v>12</v>
      </c>
      <c r="E2210">
        <v>11</v>
      </c>
      <c r="F2210">
        <v>0</v>
      </c>
      <c r="G2210">
        <v>32</v>
      </c>
      <c r="H2210">
        <v>32</v>
      </c>
      <c r="I2210">
        <f t="shared" si="104"/>
        <v>23</v>
      </c>
      <c r="J2210" s="2">
        <f t="shared" si="105"/>
        <v>0.71875</v>
      </c>
      <c r="K2210">
        <v>232.2</v>
      </c>
      <c r="L2210" s="1">
        <f t="shared" si="103"/>
        <v>7.2562499999999996</v>
      </c>
      <c r="M2210">
        <v>5.4154730161420002</v>
      </c>
      <c r="N2210">
        <v>2.5916906577251</v>
      </c>
      <c r="O2210">
        <v>0.46418340138359998</v>
      </c>
      <c r="P2210">
        <v>0.28783783783783701</v>
      </c>
      <c r="Q2210">
        <v>0.73782234999999996</v>
      </c>
      <c r="U2210">
        <v>3.0558740591086999</v>
      </c>
      <c r="V2210">
        <v>3.1146870340394899</v>
      </c>
      <c r="X2210">
        <v>4.309326171875</v>
      </c>
    </row>
    <row r="2211" spans="1:24" x14ac:dyDescent="0.45">
      <c r="A2211">
        <v>1979</v>
      </c>
      <c r="B2211" t="s">
        <v>645</v>
      </c>
      <c r="C2211" t="s">
        <v>35</v>
      </c>
      <c r="D2211">
        <v>11</v>
      </c>
      <c r="E2211">
        <v>9</v>
      </c>
      <c r="F2211">
        <v>0</v>
      </c>
      <c r="G2211">
        <v>27</v>
      </c>
      <c r="H2211">
        <v>27</v>
      </c>
      <c r="I2211">
        <f t="shared" si="104"/>
        <v>20</v>
      </c>
      <c r="J2211" s="2">
        <f t="shared" si="105"/>
        <v>0.7407407407407407</v>
      </c>
      <c r="K2211">
        <v>171</v>
      </c>
      <c r="L2211" s="1">
        <f t="shared" si="103"/>
        <v>6.333333333333333</v>
      </c>
      <c r="M2211">
        <v>5.2105258508402601</v>
      </c>
      <c r="N2211">
        <v>2.7894734352983201</v>
      </c>
      <c r="O2211">
        <v>1.15789463352005</v>
      </c>
      <c r="P2211">
        <v>0.27436823104693098</v>
      </c>
      <c r="Q2211">
        <v>0.72149344000000004</v>
      </c>
      <c r="U2211">
        <v>4.1052627915711097</v>
      </c>
      <c r="V2211">
        <v>4.2116975590638202</v>
      </c>
      <c r="X2211">
        <v>2.3167872428893999</v>
      </c>
    </row>
    <row r="2212" spans="1:24" x14ac:dyDescent="0.45">
      <c r="A2212">
        <v>1979</v>
      </c>
      <c r="B2212" t="s">
        <v>489</v>
      </c>
      <c r="C2212" t="s">
        <v>29</v>
      </c>
      <c r="D2212">
        <v>18</v>
      </c>
      <c r="E2212">
        <v>12</v>
      </c>
      <c r="F2212">
        <v>0</v>
      </c>
      <c r="G2212">
        <v>36</v>
      </c>
      <c r="H2212">
        <v>36</v>
      </c>
      <c r="I2212">
        <f t="shared" si="104"/>
        <v>30</v>
      </c>
      <c r="J2212" s="2">
        <f t="shared" si="105"/>
        <v>0.83333333333333337</v>
      </c>
      <c r="K2212">
        <v>239</v>
      </c>
      <c r="L2212" s="1">
        <f t="shared" si="103"/>
        <v>6.6388888888888893</v>
      </c>
      <c r="M2212">
        <v>4.7071132712336698</v>
      </c>
      <c r="N2212">
        <v>2.8242679627401999</v>
      </c>
      <c r="O2212">
        <v>0.60251049871790996</v>
      </c>
      <c r="P2212">
        <v>0.29559748427672899</v>
      </c>
      <c r="Q2212">
        <v>0.73979592000000005</v>
      </c>
      <c r="U2212">
        <v>3.6150629923074602</v>
      </c>
      <c r="V2212">
        <v>3.6233789733639901</v>
      </c>
      <c r="X2212">
        <v>3.9048895835876398</v>
      </c>
    </row>
    <row r="2213" spans="1:24" x14ac:dyDescent="0.45">
      <c r="A2213">
        <v>1979</v>
      </c>
      <c r="B2213" t="s">
        <v>646</v>
      </c>
      <c r="C2213" t="s">
        <v>49</v>
      </c>
      <c r="D2213">
        <v>18</v>
      </c>
      <c r="E2213">
        <v>13</v>
      </c>
      <c r="F2213">
        <v>0</v>
      </c>
      <c r="G2213">
        <v>38</v>
      </c>
      <c r="H2213">
        <v>38</v>
      </c>
      <c r="I2213">
        <f t="shared" si="104"/>
        <v>31</v>
      </c>
      <c r="J2213" s="2">
        <f t="shared" si="105"/>
        <v>0.81578947368421051</v>
      </c>
      <c r="K2213">
        <v>292.10000000000002</v>
      </c>
      <c r="L2213" s="1">
        <f t="shared" si="103"/>
        <v>7.6868421052631586</v>
      </c>
      <c r="M2213">
        <v>9.6362606478342894</v>
      </c>
      <c r="N2213">
        <v>3.0171039728043398</v>
      </c>
      <c r="O2213">
        <v>0.40022807802506599</v>
      </c>
      <c r="P2213">
        <v>0.276737967914438</v>
      </c>
      <c r="Q2213">
        <v>0.73645970999999999</v>
      </c>
      <c r="U2213">
        <v>2.7092362204773699</v>
      </c>
      <c r="V2213">
        <v>2.2053695955842598</v>
      </c>
      <c r="X2213">
        <v>8.9303703308105398</v>
      </c>
    </row>
    <row r="2214" spans="1:24" x14ac:dyDescent="0.45">
      <c r="A2214">
        <v>1979</v>
      </c>
      <c r="B2214" t="s">
        <v>574</v>
      </c>
      <c r="C2214" t="s">
        <v>233</v>
      </c>
      <c r="D2214">
        <v>13</v>
      </c>
      <c r="E2214">
        <v>12</v>
      </c>
      <c r="F2214">
        <v>0</v>
      </c>
      <c r="G2214">
        <v>37</v>
      </c>
      <c r="H2214">
        <v>37</v>
      </c>
      <c r="I2214">
        <f t="shared" si="104"/>
        <v>25</v>
      </c>
      <c r="J2214" s="2">
        <f t="shared" si="105"/>
        <v>0.67567567567567566</v>
      </c>
      <c r="K2214">
        <v>248.2</v>
      </c>
      <c r="L2214" s="1">
        <f t="shared" si="103"/>
        <v>6.7081081081081075</v>
      </c>
      <c r="M2214">
        <v>5.1756034288832202</v>
      </c>
      <c r="N2214">
        <v>2.82305641575448</v>
      </c>
      <c r="O2214">
        <v>0.50670243359695799</v>
      </c>
      <c r="P2214">
        <v>0.27490542244640598</v>
      </c>
      <c r="Q2214">
        <v>0.73709239000000004</v>
      </c>
      <c r="U2214">
        <v>3.00402157061054</v>
      </c>
      <c r="V2214">
        <v>3.3032111271117501</v>
      </c>
      <c r="X2214">
        <v>4.1546268463134703</v>
      </c>
    </row>
    <row r="2215" spans="1:24" x14ac:dyDescent="0.45">
      <c r="A2215">
        <v>1979</v>
      </c>
      <c r="B2215" t="s">
        <v>455</v>
      </c>
      <c r="C2215" t="s">
        <v>371</v>
      </c>
      <c r="D2215">
        <v>16</v>
      </c>
      <c r="E2215">
        <v>14</v>
      </c>
      <c r="F2215">
        <v>0</v>
      </c>
      <c r="G2215">
        <v>34</v>
      </c>
      <c r="H2215">
        <v>34</v>
      </c>
      <c r="I2215">
        <f t="shared" si="104"/>
        <v>30</v>
      </c>
      <c r="J2215" s="2">
        <f t="shared" si="105"/>
        <v>0.88235294117647056</v>
      </c>
      <c r="K2215">
        <v>222.2</v>
      </c>
      <c r="L2215" s="1">
        <f t="shared" si="103"/>
        <v>6.5352941176470587</v>
      </c>
      <c r="M2215">
        <v>9.0134734656727193</v>
      </c>
      <c r="N2215">
        <v>4.6077846416443498</v>
      </c>
      <c r="O2215">
        <v>0.60628745284794106</v>
      </c>
      <c r="P2215">
        <v>0.26597582037996498</v>
      </c>
      <c r="Q2215">
        <v>0.69029850999999998</v>
      </c>
      <c r="U2215">
        <v>3.5973055535644498</v>
      </c>
      <c r="V2215">
        <v>3.2216865077913401</v>
      </c>
      <c r="X2215">
        <v>5.0694665908813397</v>
      </c>
    </row>
    <row r="2216" spans="1:24" x14ac:dyDescent="0.45">
      <c r="A2216">
        <v>1979</v>
      </c>
      <c r="B2216" t="s">
        <v>540</v>
      </c>
      <c r="C2216" t="s">
        <v>71</v>
      </c>
      <c r="D2216">
        <v>16</v>
      </c>
      <c r="E2216">
        <v>6</v>
      </c>
      <c r="F2216">
        <v>0</v>
      </c>
      <c r="G2216">
        <v>32</v>
      </c>
      <c r="H2216">
        <v>32</v>
      </c>
      <c r="I2216">
        <f t="shared" si="104"/>
        <v>22</v>
      </c>
      <c r="J2216" s="2">
        <f t="shared" si="105"/>
        <v>0.6875</v>
      </c>
      <c r="K2216">
        <v>215</v>
      </c>
      <c r="L2216" s="1">
        <f t="shared" si="103"/>
        <v>6.71875</v>
      </c>
      <c r="M2216">
        <v>5.4837209302325496</v>
      </c>
      <c r="N2216">
        <v>2.5534883720930202</v>
      </c>
      <c r="O2216">
        <v>0.669767441860465</v>
      </c>
      <c r="P2216">
        <v>0.25909090909090898</v>
      </c>
      <c r="Q2216">
        <v>0.72251772999999997</v>
      </c>
      <c r="U2216">
        <v>3.13953488372093</v>
      </c>
      <c r="V2216">
        <v>3.3321655273437498</v>
      </c>
      <c r="X2216">
        <v>3.89772224426269</v>
      </c>
    </row>
    <row r="2217" spans="1:24" x14ac:dyDescent="0.45">
      <c r="A2217">
        <v>1979</v>
      </c>
      <c r="B2217" t="s">
        <v>647</v>
      </c>
      <c r="C2217" t="s">
        <v>54</v>
      </c>
      <c r="D2217">
        <v>15</v>
      </c>
      <c r="E2217">
        <v>9</v>
      </c>
      <c r="F2217">
        <v>0</v>
      </c>
      <c r="G2217">
        <v>31</v>
      </c>
      <c r="H2217">
        <v>31</v>
      </c>
      <c r="I2217">
        <f t="shared" si="104"/>
        <v>24</v>
      </c>
      <c r="J2217" s="2">
        <f t="shared" si="105"/>
        <v>0.77419354838709675</v>
      </c>
      <c r="K2217">
        <v>212</v>
      </c>
      <c r="L2217" s="1">
        <f t="shared" si="103"/>
        <v>6.838709677419355</v>
      </c>
      <c r="M2217">
        <v>3.39622617064953</v>
      </c>
      <c r="N2217">
        <v>2.2499998380553099</v>
      </c>
      <c r="O2217">
        <v>0.63679240699678696</v>
      </c>
      <c r="P2217">
        <v>0.28726287262872602</v>
      </c>
      <c r="Q2217">
        <v>0.71647510000000003</v>
      </c>
      <c r="U2217">
        <v>3.6509431334482398</v>
      </c>
      <c r="V2217">
        <v>3.6755616858575002</v>
      </c>
      <c r="X2217">
        <v>3.52386021614074</v>
      </c>
    </row>
    <row r="2218" spans="1:24" x14ac:dyDescent="0.45">
      <c r="A2218">
        <v>1979</v>
      </c>
      <c r="B2218" t="s">
        <v>648</v>
      </c>
      <c r="C2218" t="s">
        <v>128</v>
      </c>
      <c r="D2218">
        <v>7</v>
      </c>
      <c r="E2218">
        <v>14</v>
      </c>
      <c r="F2218">
        <v>0</v>
      </c>
      <c r="G2218">
        <v>30</v>
      </c>
      <c r="H2218">
        <v>30</v>
      </c>
      <c r="I2218">
        <f t="shared" si="104"/>
        <v>21</v>
      </c>
      <c r="J2218" s="2">
        <f t="shared" si="105"/>
        <v>0.7</v>
      </c>
      <c r="K2218">
        <v>185</v>
      </c>
      <c r="L2218" s="1">
        <f t="shared" si="103"/>
        <v>6.166666666666667</v>
      </c>
      <c r="M2218">
        <v>4.6702706554739102</v>
      </c>
      <c r="N2218">
        <v>2.4324326330593302</v>
      </c>
      <c r="O2218">
        <v>0.92432440056254594</v>
      </c>
      <c r="P2218">
        <v>0.26623376623376599</v>
      </c>
      <c r="Q2218">
        <v>0.66384180999999998</v>
      </c>
      <c r="U2218">
        <v>4.2324327815232303</v>
      </c>
      <c r="V2218">
        <v>3.9375710321709301</v>
      </c>
      <c r="X2218">
        <v>2.6915209293365399</v>
      </c>
    </row>
    <row r="2219" spans="1:24" x14ac:dyDescent="0.45">
      <c r="A2219">
        <v>1979</v>
      </c>
      <c r="B2219" t="s">
        <v>590</v>
      </c>
      <c r="C2219" t="s">
        <v>54</v>
      </c>
      <c r="D2219">
        <v>15</v>
      </c>
      <c r="E2219">
        <v>14</v>
      </c>
      <c r="F2219">
        <v>0</v>
      </c>
      <c r="G2219">
        <v>34</v>
      </c>
      <c r="H2219">
        <v>34</v>
      </c>
      <c r="I2219">
        <f t="shared" si="104"/>
        <v>29</v>
      </c>
      <c r="J2219" s="2">
        <f t="shared" si="105"/>
        <v>0.8529411764705882</v>
      </c>
      <c r="K2219">
        <v>235.1</v>
      </c>
      <c r="L2219" s="1">
        <f t="shared" si="103"/>
        <v>6.9147058823529406</v>
      </c>
      <c r="M2219">
        <v>2.40934833777977</v>
      </c>
      <c r="N2219">
        <v>1.60623222518651</v>
      </c>
      <c r="O2219">
        <v>1.14730873227608</v>
      </c>
      <c r="P2219">
        <v>0.26570048309178701</v>
      </c>
      <c r="Q2219">
        <v>0.72047243999999999</v>
      </c>
      <c r="U2219">
        <v>3.97733693855709</v>
      </c>
      <c r="V2219">
        <v>4.4403807509548097</v>
      </c>
      <c r="X2219">
        <v>1.8576545715332</v>
      </c>
    </row>
    <row r="2220" spans="1:24" x14ac:dyDescent="0.45">
      <c r="A2220">
        <v>1979</v>
      </c>
      <c r="B2220" t="s">
        <v>624</v>
      </c>
      <c r="C2220" t="s">
        <v>75</v>
      </c>
      <c r="D2220">
        <v>15</v>
      </c>
      <c r="E2220">
        <v>17</v>
      </c>
      <c r="F2220">
        <v>0</v>
      </c>
      <c r="G2220">
        <v>35</v>
      </c>
      <c r="H2220">
        <v>35</v>
      </c>
      <c r="I2220">
        <f t="shared" si="104"/>
        <v>32</v>
      </c>
      <c r="J2220" s="2">
        <f t="shared" si="105"/>
        <v>0.91428571428571426</v>
      </c>
      <c r="K2220">
        <v>236</v>
      </c>
      <c r="L2220" s="1">
        <f t="shared" si="103"/>
        <v>6.7428571428571429</v>
      </c>
      <c r="M2220">
        <v>2.93644048810794</v>
      </c>
      <c r="N2220">
        <v>2.8601693065986402</v>
      </c>
      <c r="O2220">
        <v>0.95338976886621396</v>
      </c>
      <c r="P2220">
        <v>0.26334951456310601</v>
      </c>
      <c r="Q2220">
        <v>0.64808361999999997</v>
      </c>
      <c r="U2220">
        <v>4.2711861645206399</v>
      </c>
      <c r="V2220">
        <v>4.4736908384726997</v>
      </c>
      <c r="X2220">
        <v>1.8369717597961399</v>
      </c>
    </row>
    <row r="2221" spans="1:24" x14ac:dyDescent="0.45">
      <c r="A2221">
        <v>1979</v>
      </c>
      <c r="B2221" t="s">
        <v>649</v>
      </c>
      <c r="C2221" t="s">
        <v>35</v>
      </c>
      <c r="D2221">
        <v>13</v>
      </c>
      <c r="E2221">
        <v>11</v>
      </c>
      <c r="F2221">
        <v>0</v>
      </c>
      <c r="G2221">
        <v>30</v>
      </c>
      <c r="H2221">
        <v>30</v>
      </c>
      <c r="I2221">
        <f t="shared" si="104"/>
        <v>24</v>
      </c>
      <c r="J2221" s="2">
        <f t="shared" si="105"/>
        <v>0.8</v>
      </c>
      <c r="K2221">
        <v>196.2</v>
      </c>
      <c r="L2221" s="1">
        <f t="shared" si="103"/>
        <v>6.54</v>
      </c>
      <c r="M2221">
        <v>2.24237334530036</v>
      </c>
      <c r="N2221">
        <v>1.83050885330642</v>
      </c>
      <c r="O2221">
        <v>0.64067809865724701</v>
      </c>
      <c r="P2221">
        <v>0.29126213592233002</v>
      </c>
      <c r="Q2221">
        <v>0.67230274000000001</v>
      </c>
      <c r="U2221">
        <v>3.98135675594146</v>
      </c>
      <c r="V2221">
        <v>3.8304708393275999</v>
      </c>
      <c r="X2221">
        <v>3.4978468418121298</v>
      </c>
    </row>
    <row r="2222" spans="1:24" x14ac:dyDescent="0.45">
      <c r="A2222">
        <v>1979</v>
      </c>
      <c r="B2222" t="s">
        <v>625</v>
      </c>
      <c r="C2222" t="s">
        <v>95</v>
      </c>
      <c r="D2222">
        <v>11</v>
      </c>
      <c r="E2222">
        <v>7</v>
      </c>
      <c r="F2222">
        <v>0</v>
      </c>
      <c r="G2222">
        <v>32</v>
      </c>
      <c r="H2222">
        <v>32</v>
      </c>
      <c r="I2222">
        <f t="shared" si="104"/>
        <v>18</v>
      </c>
      <c r="J2222" s="2">
        <f t="shared" si="105"/>
        <v>0.5625</v>
      </c>
      <c r="K2222">
        <v>186</v>
      </c>
      <c r="L2222" s="1">
        <f t="shared" si="103"/>
        <v>5.8125</v>
      </c>
      <c r="M2222">
        <v>4.6451616713953801</v>
      </c>
      <c r="N2222">
        <v>3.5322583542902399</v>
      </c>
      <c r="O2222">
        <v>1.5000001230547599</v>
      </c>
      <c r="P2222">
        <v>0.24482758620689599</v>
      </c>
      <c r="Q2222">
        <v>0.76620825000000004</v>
      </c>
      <c r="U2222">
        <v>3.7741938580087502</v>
      </c>
      <c r="V2222">
        <v>5.06012270756852</v>
      </c>
      <c r="X2222">
        <v>0.34130132198333701</v>
      </c>
    </row>
    <row r="2223" spans="1:24" x14ac:dyDescent="0.45">
      <c r="A2223">
        <v>1979</v>
      </c>
      <c r="B2223" t="s">
        <v>426</v>
      </c>
      <c r="C2223" t="s">
        <v>33</v>
      </c>
      <c r="D2223">
        <v>16</v>
      </c>
      <c r="E2223">
        <v>8</v>
      </c>
      <c r="F2223">
        <v>0</v>
      </c>
      <c r="G2223">
        <v>30</v>
      </c>
      <c r="H2223">
        <v>30</v>
      </c>
      <c r="I2223">
        <f t="shared" si="104"/>
        <v>24</v>
      </c>
      <c r="J2223" s="2">
        <f t="shared" si="105"/>
        <v>0.8</v>
      </c>
      <c r="K2223">
        <v>220.2</v>
      </c>
      <c r="L2223" s="1">
        <f t="shared" si="103"/>
        <v>7.34</v>
      </c>
      <c r="M2223">
        <v>4.3232624412824796</v>
      </c>
      <c r="N2223">
        <v>3.7114800203462699</v>
      </c>
      <c r="O2223">
        <v>0.61178242093619895</v>
      </c>
      <c r="P2223">
        <v>0.25698324022346303</v>
      </c>
      <c r="Q2223">
        <v>0.71955720000000001</v>
      </c>
      <c r="U2223">
        <v>3.5483380414299499</v>
      </c>
      <c r="V2223">
        <v>3.91947659612363</v>
      </c>
      <c r="X2223">
        <v>2.4308731555938698</v>
      </c>
    </row>
    <row r="2224" spans="1:24" x14ac:dyDescent="0.45">
      <c r="A2224">
        <v>1979</v>
      </c>
      <c r="B2224" t="s">
        <v>522</v>
      </c>
      <c r="C2224" t="s">
        <v>33</v>
      </c>
      <c r="D2224">
        <v>12</v>
      </c>
      <c r="E2224">
        <v>15</v>
      </c>
      <c r="F2224">
        <v>0</v>
      </c>
      <c r="G2224">
        <v>32</v>
      </c>
      <c r="H2224">
        <v>32</v>
      </c>
      <c r="I2224">
        <f t="shared" si="104"/>
        <v>27</v>
      </c>
      <c r="J2224" s="2">
        <f t="shared" si="105"/>
        <v>0.84375</v>
      </c>
      <c r="K2224">
        <v>225</v>
      </c>
      <c r="L2224" s="1">
        <f t="shared" si="103"/>
        <v>7.03125</v>
      </c>
      <c r="M2224">
        <v>5.84</v>
      </c>
      <c r="N2224">
        <v>2.44</v>
      </c>
      <c r="O2224">
        <v>0.84</v>
      </c>
      <c r="P2224">
        <v>0.25792507204610898</v>
      </c>
      <c r="Q2224">
        <v>0.65778159999999997</v>
      </c>
      <c r="U2224">
        <v>3.84</v>
      </c>
      <c r="V2224">
        <v>3.4743877495659699</v>
      </c>
      <c r="X2224">
        <v>3.66803574562072</v>
      </c>
    </row>
    <row r="2225" spans="1:24" x14ac:dyDescent="0.45">
      <c r="A2225">
        <v>1979</v>
      </c>
      <c r="B2225" t="s">
        <v>650</v>
      </c>
      <c r="C2225" t="s">
        <v>58</v>
      </c>
      <c r="D2225">
        <v>14</v>
      </c>
      <c r="E2225">
        <v>13</v>
      </c>
      <c r="F2225">
        <v>0</v>
      </c>
      <c r="G2225">
        <v>35</v>
      </c>
      <c r="H2225">
        <v>35</v>
      </c>
      <c r="I2225">
        <f t="shared" si="104"/>
        <v>27</v>
      </c>
      <c r="J2225" s="2">
        <f t="shared" si="105"/>
        <v>0.77142857142857146</v>
      </c>
      <c r="K2225">
        <v>251.1</v>
      </c>
      <c r="L2225" s="1">
        <f t="shared" si="103"/>
        <v>7.1742857142857144</v>
      </c>
      <c r="M2225">
        <v>5.19230779738505</v>
      </c>
      <c r="N2225">
        <v>2.0411140996617099</v>
      </c>
      <c r="O2225">
        <v>0.71618038584621402</v>
      </c>
      <c r="P2225">
        <v>0.27521793275217898</v>
      </c>
      <c r="Q2225">
        <v>0.72794117999999997</v>
      </c>
      <c r="U2225">
        <v>3.2944297748925799</v>
      </c>
      <c r="V2225">
        <v>3.31704617578482</v>
      </c>
      <c r="X2225">
        <v>4.42087602615356</v>
      </c>
    </row>
    <row r="2226" spans="1:24" x14ac:dyDescent="0.45">
      <c r="A2226">
        <v>1979</v>
      </c>
      <c r="B2226" t="s">
        <v>651</v>
      </c>
      <c r="C2226" t="s">
        <v>62</v>
      </c>
      <c r="D2226">
        <v>13</v>
      </c>
      <c r="E2226">
        <v>8</v>
      </c>
      <c r="F2226">
        <v>0</v>
      </c>
      <c r="G2226">
        <v>30</v>
      </c>
      <c r="H2226">
        <v>30</v>
      </c>
      <c r="I2226">
        <f t="shared" si="104"/>
        <v>21</v>
      </c>
      <c r="J2226" s="2">
        <f t="shared" si="105"/>
        <v>0.7</v>
      </c>
      <c r="K2226">
        <v>195.2</v>
      </c>
      <c r="L2226" s="1">
        <f t="shared" si="103"/>
        <v>6.5066666666666659</v>
      </c>
      <c r="M2226">
        <v>4.7836459045745903</v>
      </c>
      <c r="N2226">
        <v>2.4378195475235902</v>
      </c>
      <c r="O2226">
        <v>1.01192509519847</v>
      </c>
      <c r="P2226">
        <v>0.26250000000000001</v>
      </c>
      <c r="Q2226">
        <v>0.70216776999999997</v>
      </c>
      <c r="U2226">
        <v>3.909710595085</v>
      </c>
      <c r="V2226">
        <v>3.94340920189949</v>
      </c>
      <c r="X2226">
        <v>2.8102633953094398</v>
      </c>
    </row>
    <row r="2227" spans="1:24" x14ac:dyDescent="0.45">
      <c r="A2227">
        <v>1979</v>
      </c>
      <c r="B2227" t="s">
        <v>592</v>
      </c>
      <c r="C2227" t="s">
        <v>35</v>
      </c>
      <c r="D2227">
        <v>16</v>
      </c>
      <c r="E2227">
        <v>13</v>
      </c>
      <c r="F2227">
        <v>0</v>
      </c>
      <c r="G2227">
        <v>36</v>
      </c>
      <c r="H2227">
        <v>36</v>
      </c>
      <c r="I2227">
        <f t="shared" si="104"/>
        <v>29</v>
      </c>
      <c r="J2227" s="2">
        <f t="shared" si="105"/>
        <v>0.80555555555555558</v>
      </c>
      <c r="K2227">
        <v>252.1</v>
      </c>
      <c r="L2227" s="1">
        <f t="shared" si="103"/>
        <v>7.0027777777777773</v>
      </c>
      <c r="M2227">
        <v>4.4583881954303699</v>
      </c>
      <c r="N2227">
        <v>4.3157197731765899</v>
      </c>
      <c r="O2227">
        <v>0.71334211126885905</v>
      </c>
      <c r="P2227">
        <v>0.27923627684964197</v>
      </c>
      <c r="Q2227">
        <v>0.67045454999999998</v>
      </c>
      <c r="U2227">
        <v>4.4940553009938098</v>
      </c>
      <c r="V2227">
        <v>4.2698140783010601</v>
      </c>
      <c r="X2227">
        <v>3.2596886157989502</v>
      </c>
    </row>
    <row r="2228" spans="1:24" x14ac:dyDescent="0.45">
      <c r="A2228">
        <v>1979</v>
      </c>
      <c r="B2228" t="s">
        <v>652</v>
      </c>
      <c r="C2228" t="s">
        <v>54</v>
      </c>
      <c r="D2228">
        <v>12</v>
      </c>
      <c r="E2228">
        <v>8</v>
      </c>
      <c r="F2228">
        <v>0</v>
      </c>
      <c r="G2228">
        <v>27</v>
      </c>
      <c r="H2228">
        <v>27</v>
      </c>
      <c r="I2228">
        <f t="shared" si="104"/>
        <v>20</v>
      </c>
      <c r="J2228" s="2">
        <f t="shared" si="105"/>
        <v>0.7407407407407407</v>
      </c>
      <c r="K2228">
        <v>172.1</v>
      </c>
      <c r="L2228" s="1">
        <f t="shared" si="103"/>
        <v>6.3740740740740742</v>
      </c>
      <c r="M2228">
        <v>3.3423598665384202</v>
      </c>
      <c r="N2228">
        <v>2.2456480353304999</v>
      </c>
      <c r="O2228">
        <v>1.72340430618387</v>
      </c>
      <c r="P2228">
        <v>0.25385934819896999</v>
      </c>
      <c r="Q2228">
        <v>0.77433627999999999</v>
      </c>
      <c r="U2228">
        <v>4.1257254602583604</v>
      </c>
      <c r="V2228">
        <v>5.2795543839589696</v>
      </c>
      <c r="X2228">
        <v>-0.15583916008472401</v>
      </c>
    </row>
    <row r="2229" spans="1:24" x14ac:dyDescent="0.45">
      <c r="A2229">
        <v>1979</v>
      </c>
      <c r="B2229" t="s">
        <v>653</v>
      </c>
      <c r="C2229" t="s">
        <v>44</v>
      </c>
      <c r="D2229">
        <v>9</v>
      </c>
      <c r="E2229">
        <v>16</v>
      </c>
      <c r="F2229">
        <v>0</v>
      </c>
      <c r="G2229">
        <v>32</v>
      </c>
      <c r="H2229">
        <v>32</v>
      </c>
      <c r="I2229">
        <f t="shared" si="104"/>
        <v>25</v>
      </c>
      <c r="J2229" s="2">
        <f t="shared" si="105"/>
        <v>0.78125</v>
      </c>
      <c r="K2229">
        <v>225.2</v>
      </c>
      <c r="L2229" s="1">
        <f t="shared" si="103"/>
        <v>7.0374999999999996</v>
      </c>
      <c r="M2229">
        <v>5.0251106696054597</v>
      </c>
      <c r="N2229">
        <v>3.7488920868485098</v>
      </c>
      <c r="O2229">
        <v>0.91728210635655205</v>
      </c>
      <c r="P2229">
        <v>0.268085106382978</v>
      </c>
      <c r="Q2229">
        <v>0.71428570999999996</v>
      </c>
      <c r="U2229">
        <v>3.7090102561373599</v>
      </c>
      <c r="V2229">
        <v>4.3097134976960803</v>
      </c>
      <c r="X2229">
        <v>2.6673552989959699</v>
      </c>
    </row>
    <row r="2230" spans="1:24" x14ac:dyDescent="0.45">
      <c r="A2230">
        <v>1979</v>
      </c>
      <c r="B2230" t="s">
        <v>612</v>
      </c>
      <c r="C2230" t="s">
        <v>47</v>
      </c>
      <c r="D2230">
        <v>15</v>
      </c>
      <c r="E2230">
        <v>9</v>
      </c>
      <c r="F2230">
        <v>0</v>
      </c>
      <c r="G2230">
        <v>32</v>
      </c>
      <c r="H2230">
        <v>32</v>
      </c>
      <c r="I2230">
        <f t="shared" si="104"/>
        <v>24</v>
      </c>
      <c r="J2230" s="2">
        <f t="shared" si="105"/>
        <v>0.75</v>
      </c>
      <c r="K2230">
        <v>231</v>
      </c>
      <c r="L2230" s="1">
        <f t="shared" si="103"/>
        <v>7.21875</v>
      </c>
      <c r="M2230">
        <v>5.5714285714285703</v>
      </c>
      <c r="N2230">
        <v>2.4545454545454501</v>
      </c>
      <c r="O2230">
        <v>0.85714285714285698</v>
      </c>
      <c r="P2230">
        <v>0.28000000000000003</v>
      </c>
      <c r="Q2230">
        <v>0.71483474000000002</v>
      </c>
      <c r="U2230">
        <v>3.62337662337662</v>
      </c>
      <c r="V2230">
        <v>3.5893083844865998</v>
      </c>
      <c r="X2230">
        <v>2.9625992774963299</v>
      </c>
    </row>
    <row r="2231" spans="1:24" x14ac:dyDescent="0.45">
      <c r="A2231">
        <v>1979</v>
      </c>
      <c r="B2231" t="s">
        <v>626</v>
      </c>
      <c r="C2231" t="s">
        <v>88</v>
      </c>
      <c r="D2231">
        <v>16</v>
      </c>
      <c r="E2231">
        <v>13</v>
      </c>
      <c r="F2231">
        <v>0</v>
      </c>
      <c r="G2231">
        <v>34</v>
      </c>
      <c r="H2231">
        <v>34</v>
      </c>
      <c r="I2231">
        <f t="shared" si="104"/>
        <v>29</v>
      </c>
      <c r="J2231" s="2">
        <f t="shared" si="105"/>
        <v>0.8529411764705882</v>
      </c>
      <c r="K2231">
        <v>231</v>
      </c>
      <c r="L2231" s="1">
        <f t="shared" si="103"/>
        <v>6.7941176470588234</v>
      </c>
      <c r="M2231">
        <v>3.54545477965085</v>
      </c>
      <c r="N2231">
        <v>3.54545477965085</v>
      </c>
      <c r="O2231">
        <v>1.0129870799002401</v>
      </c>
      <c r="P2231">
        <v>0.26493506493506402</v>
      </c>
      <c r="Q2231">
        <v>0.69993070000000002</v>
      </c>
      <c r="U2231">
        <v>4.4415587349472201</v>
      </c>
      <c r="V2231">
        <v>4.6412565625403603</v>
      </c>
      <c r="X2231">
        <v>1.69714391231536</v>
      </c>
    </row>
    <row r="2232" spans="1:24" x14ac:dyDescent="0.45">
      <c r="A2232">
        <v>1979</v>
      </c>
      <c r="B2232" t="s">
        <v>577</v>
      </c>
      <c r="C2232" t="s">
        <v>79</v>
      </c>
      <c r="D2232">
        <v>11</v>
      </c>
      <c r="E2232">
        <v>10</v>
      </c>
      <c r="F2232">
        <v>0</v>
      </c>
      <c r="G2232">
        <v>29</v>
      </c>
      <c r="H2232">
        <v>29</v>
      </c>
      <c r="I2232">
        <f t="shared" si="104"/>
        <v>21</v>
      </c>
      <c r="J2232" s="2">
        <f t="shared" si="105"/>
        <v>0.72413793103448276</v>
      </c>
      <c r="K2232">
        <v>183</v>
      </c>
      <c r="L2232" s="1">
        <f t="shared" si="103"/>
        <v>6.3103448275862073</v>
      </c>
      <c r="M2232">
        <v>5.1147545248358401</v>
      </c>
      <c r="N2232">
        <v>3.2950822419615502</v>
      </c>
      <c r="O2232">
        <v>0.73770497954363201</v>
      </c>
      <c r="P2232">
        <v>0.28643216080402001</v>
      </c>
      <c r="Q2232">
        <v>0.69834711000000005</v>
      </c>
      <c r="U2232">
        <v>4.1311478854443298</v>
      </c>
      <c r="V2232">
        <v>3.92342245727346</v>
      </c>
      <c r="X2232">
        <v>3.1046986579895002</v>
      </c>
    </row>
    <row r="2233" spans="1:24" x14ac:dyDescent="0.45">
      <c r="A2233">
        <v>1979</v>
      </c>
      <c r="B2233" t="s">
        <v>654</v>
      </c>
      <c r="C2233" t="s">
        <v>88</v>
      </c>
      <c r="D2233">
        <v>15</v>
      </c>
      <c r="E2233">
        <v>10</v>
      </c>
      <c r="F2233">
        <v>0</v>
      </c>
      <c r="G2233">
        <v>34</v>
      </c>
      <c r="H2233">
        <v>34</v>
      </c>
      <c r="I2233">
        <f t="shared" si="104"/>
        <v>25</v>
      </c>
      <c r="J2233" s="2">
        <f t="shared" si="105"/>
        <v>0.73529411764705888</v>
      </c>
      <c r="K2233">
        <v>231.2</v>
      </c>
      <c r="L2233" s="1">
        <f t="shared" si="103"/>
        <v>6.8</v>
      </c>
      <c r="M2233">
        <v>4.19568336112079</v>
      </c>
      <c r="N2233">
        <v>2.6417265607056799</v>
      </c>
      <c r="O2233">
        <v>0.93237408024906498</v>
      </c>
      <c r="P2233">
        <v>0.263496143958868</v>
      </c>
      <c r="Q2233">
        <v>0.70726171999999998</v>
      </c>
      <c r="U2233">
        <v>3.7294963209962599</v>
      </c>
      <c r="V2233">
        <v>4.04007916769313</v>
      </c>
      <c r="X2233">
        <v>3.2196860313415501</v>
      </c>
    </row>
    <row r="2234" spans="1:24" x14ac:dyDescent="0.45">
      <c r="A2234">
        <v>1979</v>
      </c>
      <c r="B2234" t="s">
        <v>655</v>
      </c>
      <c r="C2234" t="s">
        <v>37</v>
      </c>
      <c r="D2234">
        <v>14</v>
      </c>
      <c r="E2234">
        <v>14</v>
      </c>
      <c r="F2234">
        <v>0</v>
      </c>
      <c r="G2234">
        <v>33</v>
      </c>
      <c r="H2234">
        <v>33</v>
      </c>
      <c r="I2234">
        <f t="shared" si="104"/>
        <v>28</v>
      </c>
      <c r="J2234" s="2">
        <f t="shared" si="105"/>
        <v>0.84848484848484851</v>
      </c>
      <c r="K2234">
        <v>204</v>
      </c>
      <c r="L2234" s="1">
        <f t="shared" si="103"/>
        <v>6.1818181818181817</v>
      </c>
      <c r="M2234">
        <v>5.2500003926894498</v>
      </c>
      <c r="N2234">
        <v>4.4117650358734899</v>
      </c>
      <c r="O2234">
        <v>0.92647065753343305</v>
      </c>
      <c r="P2234">
        <v>0.269349845201238</v>
      </c>
      <c r="Q2234">
        <v>0.63901344999999998</v>
      </c>
      <c r="U2234">
        <v>4.8970591898195703</v>
      </c>
      <c r="V2234">
        <v>4.4037342798247003</v>
      </c>
      <c r="X2234">
        <v>1.8461323976516699</v>
      </c>
    </row>
    <row r="2235" spans="1:24" x14ac:dyDescent="0.45">
      <c r="A2235">
        <v>1978</v>
      </c>
      <c r="B2235" t="s">
        <v>627</v>
      </c>
      <c r="C2235" t="s">
        <v>371</v>
      </c>
      <c r="D2235">
        <v>11</v>
      </c>
      <c r="E2235">
        <v>8</v>
      </c>
      <c r="F2235">
        <v>0</v>
      </c>
      <c r="G2235">
        <v>29</v>
      </c>
      <c r="H2235">
        <v>29</v>
      </c>
      <c r="I2235">
        <f t="shared" si="104"/>
        <v>19</v>
      </c>
      <c r="J2235" s="2">
        <f t="shared" si="105"/>
        <v>0.65517241379310343</v>
      </c>
      <c r="K2235">
        <v>178.2</v>
      </c>
      <c r="L2235" s="1">
        <f t="shared" si="103"/>
        <v>6.1448275862068957</v>
      </c>
      <c r="M2235">
        <v>4.6847017592644598</v>
      </c>
      <c r="N2235">
        <v>4.0298509757113603</v>
      </c>
      <c r="O2235">
        <v>0.70522392074948903</v>
      </c>
      <c r="P2235">
        <v>0.29280821917808197</v>
      </c>
      <c r="Q2235">
        <v>0.72352466000000004</v>
      </c>
      <c r="U2235">
        <v>4.0298509757113603</v>
      </c>
      <c r="V2235">
        <v>3.9393208000967501</v>
      </c>
      <c r="X2235">
        <v>1.6377819776535001</v>
      </c>
    </row>
    <row r="2236" spans="1:24" x14ac:dyDescent="0.45">
      <c r="A2236">
        <v>1978</v>
      </c>
      <c r="B2236" t="s">
        <v>474</v>
      </c>
      <c r="C2236" t="s">
        <v>31</v>
      </c>
      <c r="D2236">
        <v>9</v>
      </c>
      <c r="E2236">
        <v>10</v>
      </c>
      <c r="F2236">
        <v>0</v>
      </c>
      <c r="G2236">
        <v>28</v>
      </c>
      <c r="H2236">
        <v>28</v>
      </c>
      <c r="I2236">
        <f t="shared" si="104"/>
        <v>19</v>
      </c>
      <c r="J2236" s="2">
        <f t="shared" si="105"/>
        <v>0.6785714285714286</v>
      </c>
      <c r="K2236">
        <v>185.1</v>
      </c>
      <c r="L2236" s="1">
        <f t="shared" si="103"/>
        <v>6.6107142857142858</v>
      </c>
      <c r="M2236">
        <v>3.78777019997688</v>
      </c>
      <c r="N2236">
        <v>3.3992809486972</v>
      </c>
      <c r="O2236">
        <v>0.87410081537927997</v>
      </c>
      <c r="P2236">
        <v>0.278041074249605</v>
      </c>
      <c r="Q2236">
        <v>0.75479565999999998</v>
      </c>
      <c r="U2236">
        <v>3.9820148256167198</v>
      </c>
      <c r="V2236">
        <v>4.1549871682935802</v>
      </c>
      <c r="X2236">
        <v>1.2682100534439</v>
      </c>
    </row>
    <row r="2237" spans="1:24" x14ac:dyDescent="0.45">
      <c r="A2237">
        <v>1978</v>
      </c>
      <c r="B2237" t="s">
        <v>656</v>
      </c>
      <c r="C2237" t="s">
        <v>54</v>
      </c>
      <c r="D2237">
        <v>12</v>
      </c>
      <c r="E2237">
        <v>12</v>
      </c>
      <c r="F2237">
        <v>0</v>
      </c>
      <c r="G2237">
        <v>30</v>
      </c>
      <c r="H2237">
        <v>30</v>
      </c>
      <c r="I2237">
        <f t="shared" si="104"/>
        <v>24</v>
      </c>
      <c r="J2237" s="2">
        <f t="shared" si="105"/>
        <v>0.8</v>
      </c>
      <c r="K2237">
        <v>182.1</v>
      </c>
      <c r="L2237" s="1">
        <f t="shared" si="103"/>
        <v>6.0699999999999994</v>
      </c>
      <c r="M2237">
        <v>2.7641682672355699</v>
      </c>
      <c r="N2237">
        <v>2.9616088577523998</v>
      </c>
      <c r="O2237">
        <v>0.69104206680889402</v>
      </c>
      <c r="P2237">
        <v>0.28374233128834297</v>
      </c>
      <c r="Q2237">
        <v>0.68200492999999995</v>
      </c>
      <c r="U2237">
        <v>4.54113358188701</v>
      </c>
      <c r="V2237">
        <v>4.0217718531328899</v>
      </c>
      <c r="X2237">
        <v>1.50979423522949</v>
      </c>
    </row>
    <row r="2238" spans="1:24" x14ac:dyDescent="0.45">
      <c r="A2238">
        <v>1978</v>
      </c>
      <c r="B2238" t="s">
        <v>657</v>
      </c>
      <c r="C2238" t="s">
        <v>37</v>
      </c>
      <c r="D2238">
        <v>9</v>
      </c>
      <c r="E2238">
        <v>15</v>
      </c>
      <c r="F2238">
        <v>0</v>
      </c>
      <c r="G2238">
        <v>32</v>
      </c>
      <c r="H2238">
        <v>32</v>
      </c>
      <c r="I2238">
        <f t="shared" si="104"/>
        <v>24</v>
      </c>
      <c r="J2238" s="2">
        <f t="shared" si="105"/>
        <v>0.75</v>
      </c>
      <c r="K2238">
        <v>193.2</v>
      </c>
      <c r="L2238" s="1">
        <f t="shared" si="103"/>
        <v>6.0374999999999996</v>
      </c>
      <c r="M2238">
        <v>3.5783131590348898</v>
      </c>
      <c r="N2238">
        <v>3.9500859547787801</v>
      </c>
      <c r="O2238">
        <v>0.60413079308381301</v>
      </c>
      <c r="P2238">
        <v>0.25343511450381601</v>
      </c>
      <c r="Q2238">
        <v>0.70411391999999995</v>
      </c>
      <c r="U2238">
        <v>4.0895007531827297</v>
      </c>
      <c r="V2238">
        <v>4.0874248271697402</v>
      </c>
      <c r="X2238">
        <v>1.50122106075286</v>
      </c>
    </row>
    <row r="2239" spans="1:24" x14ac:dyDescent="0.45">
      <c r="A2239">
        <v>1978</v>
      </c>
      <c r="B2239" t="s">
        <v>658</v>
      </c>
      <c r="C2239" t="s">
        <v>79</v>
      </c>
      <c r="D2239">
        <v>15</v>
      </c>
      <c r="E2239">
        <v>8</v>
      </c>
      <c r="F2239">
        <v>0</v>
      </c>
      <c r="G2239">
        <v>30</v>
      </c>
      <c r="H2239">
        <v>30</v>
      </c>
      <c r="I2239">
        <f t="shared" si="104"/>
        <v>23</v>
      </c>
      <c r="J2239" s="2">
        <f t="shared" si="105"/>
        <v>0.76666666666666672</v>
      </c>
      <c r="K2239">
        <v>201.2</v>
      </c>
      <c r="L2239" s="1">
        <f t="shared" si="103"/>
        <v>6.7066666666666661</v>
      </c>
      <c r="M2239">
        <v>2.63305798405711</v>
      </c>
      <c r="N2239">
        <v>2.9008265926052901</v>
      </c>
      <c r="O2239">
        <v>0.71404962279514905</v>
      </c>
      <c r="P2239">
        <v>0.28490832157968898</v>
      </c>
      <c r="Q2239">
        <v>0.72970961000000001</v>
      </c>
      <c r="U2239">
        <v>3.88264482394862</v>
      </c>
      <c r="V2239">
        <v>4.1170745932861301</v>
      </c>
      <c r="X2239">
        <v>2.0425236225128098</v>
      </c>
    </row>
    <row r="2240" spans="1:24" x14ac:dyDescent="0.45">
      <c r="A2240">
        <v>1978</v>
      </c>
      <c r="B2240" t="s">
        <v>595</v>
      </c>
      <c r="C2240" t="s">
        <v>65</v>
      </c>
      <c r="D2240">
        <v>18</v>
      </c>
      <c r="E2240">
        <v>10</v>
      </c>
      <c r="F2240">
        <v>0</v>
      </c>
      <c r="G2240">
        <v>35</v>
      </c>
      <c r="H2240">
        <v>35</v>
      </c>
      <c r="I2240">
        <f t="shared" si="104"/>
        <v>28</v>
      </c>
      <c r="J2240" s="2">
        <f t="shared" si="105"/>
        <v>0.8</v>
      </c>
      <c r="K2240">
        <v>258</v>
      </c>
      <c r="L2240" s="1">
        <f t="shared" si="103"/>
        <v>7.371428571428571</v>
      </c>
      <c r="M2240">
        <v>5.9651162790697603</v>
      </c>
      <c r="N2240">
        <v>2.4418604651162701</v>
      </c>
      <c r="O2240">
        <v>0.41860465116279</v>
      </c>
      <c r="P2240">
        <v>0.28010139416983498</v>
      </c>
      <c r="Q2240">
        <v>0.75471697999999998</v>
      </c>
      <c r="U2240">
        <v>2.7906976744185998</v>
      </c>
      <c r="V2240">
        <v>2.6778663668521601</v>
      </c>
      <c r="X2240">
        <v>5.5668854713439897</v>
      </c>
    </row>
    <row r="2241" spans="1:24" x14ac:dyDescent="0.45">
      <c r="A2241">
        <v>1978</v>
      </c>
      <c r="B2241" t="s">
        <v>478</v>
      </c>
      <c r="C2241" t="s">
        <v>99</v>
      </c>
      <c r="D2241">
        <v>14</v>
      </c>
      <c r="E2241">
        <v>10</v>
      </c>
      <c r="F2241">
        <v>0</v>
      </c>
      <c r="G2241">
        <v>34</v>
      </c>
      <c r="H2241">
        <v>34</v>
      </c>
      <c r="I2241">
        <f t="shared" si="104"/>
        <v>24</v>
      </c>
      <c r="J2241" s="2">
        <f t="shared" si="105"/>
        <v>0.70588235294117652</v>
      </c>
      <c r="K2241">
        <v>243.2</v>
      </c>
      <c r="L2241" s="1">
        <f t="shared" si="103"/>
        <v>7.1529411764705877</v>
      </c>
      <c r="M2241">
        <v>6.7222985022548096</v>
      </c>
      <c r="N2241">
        <v>2.43775659971877</v>
      </c>
      <c r="O2241">
        <v>0.62790700295786706</v>
      </c>
      <c r="P2241">
        <v>0.27027027027027001</v>
      </c>
      <c r="Q2241">
        <v>0.73529412000000005</v>
      </c>
      <c r="U2241">
        <v>3.0287278966203002</v>
      </c>
      <c r="V2241">
        <v>2.8844327268285599</v>
      </c>
      <c r="X2241">
        <v>5.1617689132690403</v>
      </c>
    </row>
    <row r="2242" spans="1:24" x14ac:dyDescent="0.45">
      <c r="A2242">
        <v>1978</v>
      </c>
      <c r="B2242" t="s">
        <v>547</v>
      </c>
      <c r="C2242" t="s">
        <v>29</v>
      </c>
      <c r="D2242">
        <v>6</v>
      </c>
      <c r="E2242">
        <v>12</v>
      </c>
      <c r="F2242">
        <v>0</v>
      </c>
      <c r="G2242">
        <v>32</v>
      </c>
      <c r="H2242">
        <v>32</v>
      </c>
      <c r="I2242">
        <f t="shared" si="104"/>
        <v>18</v>
      </c>
      <c r="J2242" s="2">
        <f t="shared" si="105"/>
        <v>0.5625</v>
      </c>
      <c r="K2242">
        <v>186</v>
      </c>
      <c r="L2242" s="1">
        <f t="shared" si="103"/>
        <v>5.8125</v>
      </c>
      <c r="M2242">
        <v>4.0161290322580596</v>
      </c>
      <c r="N2242">
        <v>3.5322580645161201</v>
      </c>
      <c r="O2242">
        <v>0.67741935483870896</v>
      </c>
      <c r="P2242">
        <v>0.29513343799058001</v>
      </c>
      <c r="Q2242">
        <v>0.66314996000000004</v>
      </c>
      <c r="U2242">
        <v>4.9354838709677402</v>
      </c>
      <c r="V2242">
        <v>4.0095742938339001</v>
      </c>
      <c r="X2242">
        <v>1.70197093486785</v>
      </c>
    </row>
    <row r="2243" spans="1:24" x14ac:dyDescent="0.45">
      <c r="A2243">
        <v>1978</v>
      </c>
      <c r="B2243" t="s">
        <v>581</v>
      </c>
      <c r="C2243" t="s">
        <v>54</v>
      </c>
      <c r="D2243">
        <v>22</v>
      </c>
      <c r="E2243">
        <v>9</v>
      </c>
      <c r="F2243">
        <v>0</v>
      </c>
      <c r="G2243">
        <v>34</v>
      </c>
      <c r="H2243">
        <v>34</v>
      </c>
      <c r="I2243">
        <f t="shared" si="104"/>
        <v>31</v>
      </c>
      <c r="J2243" s="2">
        <f t="shared" si="105"/>
        <v>0.91176470588235292</v>
      </c>
      <c r="K2243">
        <v>281</v>
      </c>
      <c r="L2243" s="1">
        <f t="shared" ref="L2243:L2306" si="106">K2243/H2243</f>
        <v>8.264705882352942</v>
      </c>
      <c r="M2243">
        <v>3.8434163701067598</v>
      </c>
      <c r="N2243">
        <v>1.6334519572953701</v>
      </c>
      <c r="O2243">
        <v>0.416370106761565</v>
      </c>
      <c r="P2243">
        <v>0.24973204715969899</v>
      </c>
      <c r="Q2243">
        <v>0.76627012000000005</v>
      </c>
      <c r="U2243">
        <v>2.30604982206405</v>
      </c>
      <c r="V2243">
        <v>2.9513911537428301</v>
      </c>
      <c r="X2243">
        <v>6.1051721572875897</v>
      </c>
    </row>
    <row r="2244" spans="1:24" x14ac:dyDescent="0.45">
      <c r="A2244">
        <v>1978</v>
      </c>
      <c r="B2244" t="s">
        <v>561</v>
      </c>
      <c r="C2244" t="s">
        <v>99</v>
      </c>
      <c r="D2244">
        <v>12</v>
      </c>
      <c r="E2244">
        <v>11</v>
      </c>
      <c r="F2244">
        <v>0</v>
      </c>
      <c r="G2244">
        <v>29</v>
      </c>
      <c r="H2244">
        <v>29</v>
      </c>
      <c r="I2244">
        <f t="shared" ref="I2244:I2307" si="107">SUM(D2244:E2244)</f>
        <v>23</v>
      </c>
      <c r="J2244" s="2">
        <f t="shared" ref="J2244:J2307" si="108">I2244/H2244</f>
        <v>0.7931034482758621</v>
      </c>
      <c r="K2244">
        <v>187.2</v>
      </c>
      <c r="L2244" s="1">
        <f t="shared" si="106"/>
        <v>6.455172413793103</v>
      </c>
      <c r="M2244">
        <v>4.4120783919110904</v>
      </c>
      <c r="N2244">
        <v>2.3499113174308999</v>
      </c>
      <c r="O2244">
        <v>0.71936060737680896</v>
      </c>
      <c r="P2244">
        <v>0.27892234548335898</v>
      </c>
      <c r="Q2244">
        <v>0.76785714000000005</v>
      </c>
      <c r="U2244">
        <v>3.2611014201081998</v>
      </c>
      <c r="V2244">
        <v>3.5066904078988599</v>
      </c>
      <c r="X2244">
        <v>2.4760849475860498</v>
      </c>
    </row>
    <row r="2245" spans="1:24" x14ac:dyDescent="0.45">
      <c r="A2245">
        <v>1978</v>
      </c>
      <c r="B2245" t="s">
        <v>524</v>
      </c>
      <c r="C2245" t="s">
        <v>67</v>
      </c>
      <c r="D2245">
        <v>16</v>
      </c>
      <c r="E2245">
        <v>13</v>
      </c>
      <c r="F2245">
        <v>0</v>
      </c>
      <c r="G2245">
        <v>34</v>
      </c>
      <c r="H2245">
        <v>34</v>
      </c>
      <c r="I2245">
        <f t="shared" si="107"/>
        <v>29</v>
      </c>
      <c r="J2245" s="2">
        <f t="shared" si="108"/>
        <v>0.8529411764705882</v>
      </c>
      <c r="K2245">
        <v>247.1</v>
      </c>
      <c r="L2245" s="1">
        <f t="shared" si="106"/>
        <v>7.2676470588235293</v>
      </c>
      <c r="M2245">
        <v>5.8584906865141102</v>
      </c>
      <c r="N2245">
        <v>2.29245287733161</v>
      </c>
      <c r="O2245">
        <v>1.0916442273007601</v>
      </c>
      <c r="P2245">
        <v>0.26435246995994599</v>
      </c>
      <c r="Q2245">
        <v>0.80555555999999995</v>
      </c>
      <c r="U2245">
        <v>2.83827499098199</v>
      </c>
      <c r="V2245">
        <v>3.6603148312678502</v>
      </c>
      <c r="X2245">
        <v>2.8206222057342498</v>
      </c>
    </row>
    <row r="2246" spans="1:24" x14ac:dyDescent="0.45">
      <c r="A2246">
        <v>1978</v>
      </c>
      <c r="B2246" t="s">
        <v>597</v>
      </c>
      <c r="C2246" t="s">
        <v>67</v>
      </c>
      <c r="D2246">
        <v>13</v>
      </c>
      <c r="E2246">
        <v>14</v>
      </c>
      <c r="F2246">
        <v>0</v>
      </c>
      <c r="G2246">
        <v>33</v>
      </c>
      <c r="H2246">
        <v>33</v>
      </c>
      <c r="I2246">
        <f t="shared" si="107"/>
        <v>27</v>
      </c>
      <c r="J2246" s="2">
        <f t="shared" si="108"/>
        <v>0.81818181818181823</v>
      </c>
      <c r="K2246">
        <v>228</v>
      </c>
      <c r="L2246" s="1">
        <f t="shared" si="106"/>
        <v>6.9090909090909092</v>
      </c>
      <c r="M2246">
        <v>5.1710526315789398</v>
      </c>
      <c r="N2246">
        <v>1.8552631578947301</v>
      </c>
      <c r="O2246">
        <v>0.63157894736842102</v>
      </c>
      <c r="P2246">
        <v>0.26438356164383497</v>
      </c>
      <c r="Q2246">
        <v>0.71184996</v>
      </c>
      <c r="U2246">
        <v>3.23684210526315</v>
      </c>
      <c r="V2246">
        <v>2.9795799531434701</v>
      </c>
      <c r="X2246">
        <v>4.5555834770202601</v>
      </c>
    </row>
    <row r="2247" spans="1:24" x14ac:dyDescent="0.45">
      <c r="A2247">
        <v>1978</v>
      </c>
      <c r="B2247" t="s">
        <v>494</v>
      </c>
      <c r="C2247" t="s">
        <v>44</v>
      </c>
      <c r="D2247">
        <v>10</v>
      </c>
      <c r="E2247">
        <v>12</v>
      </c>
      <c r="F2247">
        <v>0</v>
      </c>
      <c r="G2247">
        <v>30</v>
      </c>
      <c r="H2247">
        <v>30</v>
      </c>
      <c r="I2247">
        <f t="shared" si="107"/>
        <v>22</v>
      </c>
      <c r="J2247" s="2">
        <f t="shared" si="108"/>
        <v>0.73333333333333328</v>
      </c>
      <c r="K2247">
        <v>193.1</v>
      </c>
      <c r="L2247" s="1">
        <f t="shared" si="106"/>
        <v>6.4366666666666665</v>
      </c>
      <c r="M2247">
        <v>4.9344824989854201</v>
      </c>
      <c r="N2247">
        <v>4.2362066736572901</v>
      </c>
      <c r="O2247">
        <v>0.46551721688541697</v>
      </c>
      <c r="P2247">
        <v>0.29225908372827802</v>
      </c>
      <c r="Q2247">
        <v>0.70695971000000002</v>
      </c>
      <c r="U2247">
        <v>4.0034480652145801</v>
      </c>
      <c r="V2247">
        <v>3.5882913341023199</v>
      </c>
      <c r="X2247">
        <v>2.9951729774475</v>
      </c>
    </row>
    <row r="2248" spans="1:24" x14ac:dyDescent="0.45">
      <c r="A2248">
        <v>1978</v>
      </c>
      <c r="B2248" t="s">
        <v>527</v>
      </c>
      <c r="C2248" t="s">
        <v>47</v>
      </c>
      <c r="D2248">
        <v>14</v>
      </c>
      <c r="E2248">
        <v>11</v>
      </c>
      <c r="F2248">
        <v>0</v>
      </c>
      <c r="G2248">
        <v>33</v>
      </c>
      <c r="H2248">
        <v>33</v>
      </c>
      <c r="I2248">
        <f t="shared" si="107"/>
        <v>25</v>
      </c>
      <c r="J2248" s="2">
        <f t="shared" si="108"/>
        <v>0.75757575757575757</v>
      </c>
      <c r="K2248">
        <v>234</v>
      </c>
      <c r="L2248" s="1">
        <f t="shared" si="106"/>
        <v>7.0909090909090908</v>
      </c>
      <c r="M2248">
        <v>3.9615384615384599</v>
      </c>
      <c r="N2248">
        <v>2.84615384615384</v>
      </c>
      <c r="O2248">
        <v>0.5</v>
      </c>
      <c r="P2248">
        <v>0.25270270270270201</v>
      </c>
      <c r="Q2248">
        <v>0.76012223000000001</v>
      </c>
      <c r="U2248">
        <v>2.9615384615384599</v>
      </c>
      <c r="V2248">
        <v>3.45236447855957</v>
      </c>
      <c r="X2248">
        <v>2.72458624839782</v>
      </c>
    </row>
    <row r="2249" spans="1:24" x14ac:dyDescent="0.45">
      <c r="A2249">
        <v>1978</v>
      </c>
      <c r="B2249" t="s">
        <v>529</v>
      </c>
      <c r="C2249" t="s">
        <v>35</v>
      </c>
      <c r="D2249">
        <v>20</v>
      </c>
      <c r="E2249">
        <v>8</v>
      </c>
      <c r="F2249">
        <v>0</v>
      </c>
      <c r="G2249">
        <v>35</v>
      </c>
      <c r="H2249">
        <v>35</v>
      </c>
      <c r="I2249">
        <f t="shared" si="107"/>
        <v>28</v>
      </c>
      <c r="J2249" s="2">
        <f t="shared" si="108"/>
        <v>0.8</v>
      </c>
      <c r="K2249">
        <v>268.10000000000002</v>
      </c>
      <c r="L2249" s="1">
        <f t="shared" si="106"/>
        <v>7.660000000000001</v>
      </c>
      <c r="M2249">
        <v>5.43354016668511</v>
      </c>
      <c r="N2249">
        <v>2.3813663693496401</v>
      </c>
      <c r="O2249">
        <v>1.0062111419787201</v>
      </c>
      <c r="P2249">
        <v>0.26792009400705002</v>
      </c>
      <c r="Q2249">
        <v>0.80612245000000005</v>
      </c>
      <c r="U2249">
        <v>3.0186334259361698</v>
      </c>
      <c r="V2249">
        <v>3.7028554910145601</v>
      </c>
      <c r="X2249">
        <v>3.9311962127685498</v>
      </c>
    </row>
    <row r="2250" spans="1:24" x14ac:dyDescent="0.45">
      <c r="A2250">
        <v>1978</v>
      </c>
      <c r="B2250" t="s">
        <v>617</v>
      </c>
      <c r="C2250" t="s">
        <v>115</v>
      </c>
      <c r="D2250">
        <v>14</v>
      </c>
      <c r="E2250">
        <v>13</v>
      </c>
      <c r="F2250">
        <v>0</v>
      </c>
      <c r="G2250">
        <v>37</v>
      </c>
      <c r="H2250">
        <v>37</v>
      </c>
      <c r="I2250">
        <f t="shared" si="107"/>
        <v>27</v>
      </c>
      <c r="J2250" s="2">
        <f t="shared" si="108"/>
        <v>0.72972972972972971</v>
      </c>
      <c r="K2250">
        <v>265.2</v>
      </c>
      <c r="L2250" s="1">
        <f t="shared" si="106"/>
        <v>7.1675675675675672</v>
      </c>
      <c r="M2250">
        <v>4.0991218633566699</v>
      </c>
      <c r="N2250">
        <v>2.6762861752494</v>
      </c>
      <c r="O2250">
        <v>0.64366376366757705</v>
      </c>
      <c r="P2250">
        <v>0.278835386338185</v>
      </c>
      <c r="Q2250">
        <v>0.68818513999999997</v>
      </c>
      <c r="U2250">
        <v>3.9636137025845501</v>
      </c>
      <c r="V2250">
        <v>3.5860978545211002</v>
      </c>
      <c r="X2250">
        <v>3.8954064846038801</v>
      </c>
    </row>
    <row r="2251" spans="1:24" x14ac:dyDescent="0.45">
      <c r="A2251">
        <v>1978</v>
      </c>
      <c r="B2251" t="s">
        <v>632</v>
      </c>
      <c r="C2251" t="s">
        <v>58</v>
      </c>
      <c r="D2251">
        <v>11</v>
      </c>
      <c r="E2251">
        <v>15</v>
      </c>
      <c r="F2251">
        <v>0</v>
      </c>
      <c r="G2251">
        <v>32</v>
      </c>
      <c r="H2251">
        <v>32</v>
      </c>
      <c r="I2251">
        <f t="shared" si="107"/>
        <v>26</v>
      </c>
      <c r="J2251" s="2">
        <f t="shared" si="108"/>
        <v>0.8125</v>
      </c>
      <c r="K2251">
        <v>203.2</v>
      </c>
      <c r="L2251" s="1">
        <f t="shared" si="106"/>
        <v>6.35</v>
      </c>
      <c r="M2251">
        <v>3.3584289729805499</v>
      </c>
      <c r="N2251">
        <v>3.3142391180729098</v>
      </c>
      <c r="O2251">
        <v>1.06055651778333</v>
      </c>
      <c r="P2251">
        <v>0.29014084507042198</v>
      </c>
      <c r="Q2251">
        <v>0.69606414000000005</v>
      </c>
      <c r="U2251">
        <v>4.72831447511735</v>
      </c>
      <c r="V2251">
        <v>4.5193767592170602</v>
      </c>
      <c r="X2251">
        <v>-1.35571360588073E-2</v>
      </c>
    </row>
    <row r="2252" spans="1:24" x14ac:dyDescent="0.45">
      <c r="A2252">
        <v>1978</v>
      </c>
      <c r="B2252" t="s">
        <v>659</v>
      </c>
      <c r="C2252" t="s">
        <v>62</v>
      </c>
      <c r="D2252">
        <v>20</v>
      </c>
      <c r="E2252">
        <v>9</v>
      </c>
      <c r="F2252">
        <v>0</v>
      </c>
      <c r="G2252">
        <v>35</v>
      </c>
      <c r="H2252">
        <v>35</v>
      </c>
      <c r="I2252">
        <f t="shared" si="107"/>
        <v>29</v>
      </c>
      <c r="J2252" s="2">
        <f t="shared" si="108"/>
        <v>0.82857142857142863</v>
      </c>
      <c r="K2252">
        <v>253</v>
      </c>
      <c r="L2252" s="1">
        <f t="shared" si="106"/>
        <v>7.2285714285714286</v>
      </c>
      <c r="M2252">
        <v>3.27272707534445</v>
      </c>
      <c r="N2252">
        <v>2.7391302695817701</v>
      </c>
      <c r="O2252">
        <v>0.78260864845193501</v>
      </c>
      <c r="P2252">
        <v>0.25</v>
      </c>
      <c r="Q2252">
        <v>0.76895818999999999</v>
      </c>
      <c r="U2252">
        <v>2.9881421122710199</v>
      </c>
      <c r="V2252">
        <v>3.9366216856370002</v>
      </c>
      <c r="X2252">
        <v>2.5216872692108101</v>
      </c>
    </row>
    <row r="2253" spans="1:24" x14ac:dyDescent="0.45">
      <c r="A2253">
        <v>1978</v>
      </c>
      <c r="B2253" t="s">
        <v>483</v>
      </c>
      <c r="C2253" t="s">
        <v>95</v>
      </c>
      <c r="D2253">
        <v>19</v>
      </c>
      <c r="E2253">
        <v>15</v>
      </c>
      <c r="F2253">
        <v>0</v>
      </c>
      <c r="G2253">
        <v>40</v>
      </c>
      <c r="H2253">
        <v>40</v>
      </c>
      <c r="I2253">
        <f t="shared" si="107"/>
        <v>34</v>
      </c>
      <c r="J2253" s="2">
        <f t="shared" si="108"/>
        <v>0.85</v>
      </c>
      <c r="K2253">
        <v>281.10000000000002</v>
      </c>
      <c r="L2253" s="1">
        <f t="shared" si="106"/>
        <v>7.0275000000000007</v>
      </c>
      <c r="M2253">
        <v>5.3424168684388302</v>
      </c>
      <c r="N2253">
        <v>2.7831752548154398</v>
      </c>
      <c r="O2253">
        <v>0.70379144374643299</v>
      </c>
      <c r="P2253">
        <v>0.28263337116912601</v>
      </c>
      <c r="Q2253">
        <v>0.70563295000000004</v>
      </c>
      <c r="U2253">
        <v>4.0308055414568402</v>
      </c>
      <c r="V2253">
        <v>3.3739426085720798</v>
      </c>
      <c r="X2253">
        <v>4.5233588218688903</v>
      </c>
    </row>
    <row r="2254" spans="1:24" x14ac:dyDescent="0.45">
      <c r="A2254">
        <v>1978</v>
      </c>
      <c r="B2254" t="s">
        <v>515</v>
      </c>
      <c r="C2254" t="s">
        <v>47</v>
      </c>
      <c r="D2254">
        <v>11</v>
      </c>
      <c r="E2254">
        <v>17</v>
      </c>
      <c r="F2254">
        <v>0</v>
      </c>
      <c r="G2254">
        <v>34</v>
      </c>
      <c r="H2254">
        <v>34</v>
      </c>
      <c r="I2254">
        <f t="shared" si="107"/>
        <v>28</v>
      </c>
      <c r="J2254" s="2">
        <f t="shared" si="108"/>
        <v>0.82352941176470584</v>
      </c>
      <c r="K2254">
        <v>233.2</v>
      </c>
      <c r="L2254" s="1">
        <f t="shared" si="106"/>
        <v>6.8588235294117643</v>
      </c>
      <c r="M2254">
        <v>4.3908703766030301</v>
      </c>
      <c r="N2254">
        <v>3.7360914607938098</v>
      </c>
      <c r="O2254">
        <v>0.57774610218460998</v>
      </c>
      <c r="P2254">
        <v>0.25333333333333302</v>
      </c>
      <c r="Q2254">
        <v>0.68881119000000002</v>
      </c>
      <c r="U2254">
        <v>3.6975750539815002</v>
      </c>
      <c r="V2254">
        <v>3.7531741176781899</v>
      </c>
      <c r="X2254">
        <v>1.8470441102981501</v>
      </c>
    </row>
    <row r="2255" spans="1:24" x14ac:dyDescent="0.45">
      <c r="A2255">
        <v>1978</v>
      </c>
      <c r="B2255" t="s">
        <v>599</v>
      </c>
      <c r="C2255" t="s">
        <v>75</v>
      </c>
      <c r="D2255">
        <v>14</v>
      </c>
      <c r="E2255">
        <v>8</v>
      </c>
      <c r="F2255">
        <v>0</v>
      </c>
      <c r="G2255">
        <v>30</v>
      </c>
      <c r="H2255">
        <v>30</v>
      </c>
      <c r="I2255">
        <f t="shared" si="107"/>
        <v>22</v>
      </c>
      <c r="J2255" s="2">
        <f t="shared" si="108"/>
        <v>0.73333333333333328</v>
      </c>
      <c r="K2255">
        <v>190.1</v>
      </c>
      <c r="L2255" s="1">
        <f t="shared" si="106"/>
        <v>6.3366666666666669</v>
      </c>
      <c r="M2255">
        <v>4.0665500211044199</v>
      </c>
      <c r="N2255">
        <v>4.6812610708062596</v>
      </c>
      <c r="O2255">
        <v>0.47285465361679402</v>
      </c>
      <c r="P2255">
        <v>0.26016260162601601</v>
      </c>
      <c r="Q2255">
        <v>0.75193798000000001</v>
      </c>
      <c r="U2255">
        <v>3.1208407138708401</v>
      </c>
      <c r="V2255">
        <v>3.97188342831413</v>
      </c>
      <c r="X2255">
        <v>1.7669603824615401</v>
      </c>
    </row>
    <row r="2256" spans="1:24" x14ac:dyDescent="0.45">
      <c r="A2256">
        <v>1978</v>
      </c>
      <c r="B2256" t="s">
        <v>635</v>
      </c>
      <c r="C2256" t="s">
        <v>115</v>
      </c>
      <c r="D2256">
        <v>15</v>
      </c>
      <c r="E2256">
        <v>10</v>
      </c>
      <c r="F2256">
        <v>0</v>
      </c>
      <c r="G2256">
        <v>29</v>
      </c>
      <c r="H2256">
        <v>29</v>
      </c>
      <c r="I2256">
        <f t="shared" si="107"/>
        <v>25</v>
      </c>
      <c r="J2256" s="2">
        <f t="shared" si="108"/>
        <v>0.86206896551724133</v>
      </c>
      <c r="K2256">
        <v>220.1</v>
      </c>
      <c r="L2256" s="1">
        <f t="shared" si="106"/>
        <v>7.5896551724137931</v>
      </c>
      <c r="M2256">
        <v>4.7382754497735897</v>
      </c>
      <c r="N2256">
        <v>2.7367625442657801</v>
      </c>
      <c r="O2256">
        <v>0.490166425838647</v>
      </c>
      <c r="P2256">
        <v>0.27475592747559202</v>
      </c>
      <c r="Q2256">
        <v>0.78785550000000004</v>
      </c>
      <c r="U2256">
        <v>2.4916793313464498</v>
      </c>
      <c r="V2256">
        <v>3.1657810972173399</v>
      </c>
      <c r="X2256">
        <v>4.3931508064270002</v>
      </c>
    </row>
    <row r="2257" spans="1:24" x14ac:dyDescent="0.45">
      <c r="A2257">
        <v>1978</v>
      </c>
      <c r="B2257" t="s">
        <v>660</v>
      </c>
      <c r="C2257" t="s">
        <v>233</v>
      </c>
      <c r="D2257">
        <v>20</v>
      </c>
      <c r="E2257">
        <v>11</v>
      </c>
      <c r="F2257">
        <v>0</v>
      </c>
      <c r="G2257">
        <v>36</v>
      </c>
      <c r="H2257">
        <v>36</v>
      </c>
      <c r="I2257">
        <f t="shared" si="107"/>
        <v>31</v>
      </c>
      <c r="J2257" s="2">
        <f t="shared" si="108"/>
        <v>0.86111111111111116</v>
      </c>
      <c r="K2257">
        <v>263</v>
      </c>
      <c r="L2257" s="1">
        <f t="shared" si="106"/>
        <v>7.3055555555555554</v>
      </c>
      <c r="M2257">
        <v>2.8745247148288899</v>
      </c>
      <c r="N2257">
        <v>2.2927756653992302</v>
      </c>
      <c r="O2257">
        <v>0.58174904942965699</v>
      </c>
      <c r="P2257">
        <v>0.24498886414253801</v>
      </c>
      <c r="Q2257">
        <v>0.71934798</v>
      </c>
      <c r="U2257">
        <v>3.0456273764258501</v>
      </c>
      <c r="V2257">
        <v>3.5734362669317399</v>
      </c>
      <c r="X2257">
        <v>2.7076730728149401</v>
      </c>
    </row>
    <row r="2258" spans="1:24" x14ac:dyDescent="0.45">
      <c r="A2258">
        <v>1978</v>
      </c>
      <c r="B2258" t="s">
        <v>530</v>
      </c>
      <c r="C2258" t="s">
        <v>62</v>
      </c>
      <c r="D2258">
        <v>25</v>
      </c>
      <c r="E2258">
        <v>3</v>
      </c>
      <c r="F2258">
        <v>0</v>
      </c>
      <c r="G2258">
        <v>35</v>
      </c>
      <c r="H2258">
        <v>35</v>
      </c>
      <c r="I2258">
        <f t="shared" si="107"/>
        <v>28</v>
      </c>
      <c r="J2258" s="2">
        <f t="shared" si="108"/>
        <v>0.8</v>
      </c>
      <c r="K2258">
        <v>273.2</v>
      </c>
      <c r="L2258" s="1">
        <f t="shared" si="106"/>
        <v>7.8057142857142852</v>
      </c>
      <c r="M2258">
        <v>8.1559077331285597</v>
      </c>
      <c r="N2258">
        <v>2.3678441805857098</v>
      </c>
      <c r="O2258">
        <v>0.42752742149464201</v>
      </c>
      <c r="P2258">
        <v>0.24066390041493699</v>
      </c>
      <c r="Q2258">
        <v>0.82299420999999995</v>
      </c>
      <c r="U2258">
        <v>1.74299641070892</v>
      </c>
      <c r="V2258">
        <v>2.1902024142739198</v>
      </c>
      <c r="X2258">
        <v>9.0690231323242099</v>
      </c>
    </row>
    <row r="2259" spans="1:24" x14ac:dyDescent="0.45">
      <c r="A2259">
        <v>1978</v>
      </c>
      <c r="B2259" t="s">
        <v>584</v>
      </c>
      <c r="C2259" t="s">
        <v>75</v>
      </c>
      <c r="D2259">
        <v>14</v>
      </c>
      <c r="E2259">
        <v>4</v>
      </c>
      <c r="F2259">
        <v>0</v>
      </c>
      <c r="G2259">
        <v>26</v>
      </c>
      <c r="H2259">
        <v>26</v>
      </c>
      <c r="I2259">
        <f t="shared" si="107"/>
        <v>18</v>
      </c>
      <c r="J2259" s="2">
        <f t="shared" si="108"/>
        <v>0.69230769230769229</v>
      </c>
      <c r="K2259">
        <v>189.2</v>
      </c>
      <c r="L2259" s="1">
        <f t="shared" si="106"/>
        <v>7.2769230769230768</v>
      </c>
      <c r="M2259">
        <v>3.3216170498553699</v>
      </c>
      <c r="N2259">
        <v>2.2776802627579702</v>
      </c>
      <c r="O2259">
        <v>0.52196839354870095</v>
      </c>
      <c r="P2259">
        <v>0.23680000000000001</v>
      </c>
      <c r="Q2259">
        <v>0.75413222999999996</v>
      </c>
      <c r="U2259">
        <v>2.75219698416588</v>
      </c>
      <c r="V2259">
        <v>3.3915215374316499</v>
      </c>
      <c r="X2259">
        <v>3.0946681499481201</v>
      </c>
    </row>
    <row r="2260" spans="1:24" x14ac:dyDescent="0.45">
      <c r="A2260">
        <v>1978</v>
      </c>
      <c r="B2260" t="s">
        <v>661</v>
      </c>
      <c r="C2260" t="s">
        <v>65</v>
      </c>
      <c r="D2260">
        <v>9</v>
      </c>
      <c r="E2260">
        <v>10</v>
      </c>
      <c r="F2260">
        <v>0</v>
      </c>
      <c r="G2260">
        <v>28</v>
      </c>
      <c r="H2260">
        <v>28</v>
      </c>
      <c r="I2260">
        <f t="shared" si="107"/>
        <v>19</v>
      </c>
      <c r="J2260" s="2">
        <f t="shared" si="108"/>
        <v>0.6785714285714286</v>
      </c>
      <c r="K2260">
        <v>198.1</v>
      </c>
      <c r="L2260" s="1">
        <f t="shared" si="106"/>
        <v>7.0750000000000002</v>
      </c>
      <c r="M2260">
        <v>4.76470600454393</v>
      </c>
      <c r="N2260">
        <v>2.0420168590902499</v>
      </c>
      <c r="O2260">
        <v>0.49915967666650701</v>
      </c>
      <c r="P2260">
        <v>0.23882896764252601</v>
      </c>
      <c r="Q2260">
        <v>0.71076012</v>
      </c>
      <c r="U2260">
        <v>2.85882360272636</v>
      </c>
      <c r="V2260">
        <v>3.0335826183444601</v>
      </c>
      <c r="X2260">
        <v>3.2995254993438698</v>
      </c>
    </row>
    <row r="2261" spans="1:24" x14ac:dyDescent="0.45">
      <c r="A2261">
        <v>1978</v>
      </c>
      <c r="B2261" t="s">
        <v>618</v>
      </c>
      <c r="C2261" t="s">
        <v>33</v>
      </c>
      <c r="D2261">
        <v>19</v>
      </c>
      <c r="E2261">
        <v>10</v>
      </c>
      <c r="F2261">
        <v>0</v>
      </c>
      <c r="G2261">
        <v>32</v>
      </c>
      <c r="H2261">
        <v>32</v>
      </c>
      <c r="I2261">
        <f t="shared" si="107"/>
        <v>29</v>
      </c>
      <c r="J2261" s="2">
        <f t="shared" si="108"/>
        <v>0.90625</v>
      </c>
      <c r="K2261">
        <v>236</v>
      </c>
      <c r="L2261" s="1">
        <f t="shared" si="106"/>
        <v>7.375</v>
      </c>
      <c r="M2261">
        <v>3.9661014384834501</v>
      </c>
      <c r="N2261">
        <v>2.3262710360335599</v>
      </c>
      <c r="O2261">
        <v>0.64830504282902501</v>
      </c>
      <c r="P2261">
        <v>0.235526315789473</v>
      </c>
      <c r="Q2261">
        <v>0.78473413000000003</v>
      </c>
      <c r="U2261">
        <v>2.7076269435800402</v>
      </c>
      <c r="V2261">
        <v>3.4153515319172199</v>
      </c>
      <c r="X2261">
        <v>3.3056957721710201</v>
      </c>
    </row>
    <row r="2262" spans="1:24" x14ac:dyDescent="0.45">
      <c r="A2262">
        <v>1978</v>
      </c>
      <c r="B2262" t="s">
        <v>662</v>
      </c>
      <c r="C2262" t="s">
        <v>44</v>
      </c>
      <c r="D2262">
        <v>7</v>
      </c>
      <c r="E2262">
        <v>16</v>
      </c>
      <c r="F2262">
        <v>0</v>
      </c>
      <c r="G2262">
        <v>30</v>
      </c>
      <c r="H2262">
        <v>30</v>
      </c>
      <c r="I2262">
        <f t="shared" si="107"/>
        <v>23</v>
      </c>
      <c r="J2262" s="2">
        <f t="shared" si="108"/>
        <v>0.76666666666666672</v>
      </c>
      <c r="K2262">
        <v>207.1</v>
      </c>
      <c r="L2262" s="1">
        <f t="shared" si="106"/>
        <v>6.9033333333333333</v>
      </c>
      <c r="M2262">
        <v>4.03697729389265</v>
      </c>
      <c r="N2262">
        <v>3.6897104299018801</v>
      </c>
      <c r="O2262">
        <v>1.17202566596883</v>
      </c>
      <c r="P2262">
        <v>0.26939970717423101</v>
      </c>
      <c r="Q2262">
        <v>0.73124043000000005</v>
      </c>
      <c r="U2262">
        <v>4.4276525158822597</v>
      </c>
      <c r="V2262">
        <v>4.6539748423165204</v>
      </c>
      <c r="X2262">
        <v>0.71550738811492898</v>
      </c>
    </row>
    <row r="2263" spans="1:24" x14ac:dyDescent="0.45">
      <c r="A2263">
        <v>1978</v>
      </c>
      <c r="B2263" t="s">
        <v>601</v>
      </c>
      <c r="C2263" t="s">
        <v>31</v>
      </c>
      <c r="D2263">
        <v>18</v>
      </c>
      <c r="E2263">
        <v>7</v>
      </c>
      <c r="F2263">
        <v>0</v>
      </c>
      <c r="G2263">
        <v>30</v>
      </c>
      <c r="H2263">
        <v>30</v>
      </c>
      <c r="I2263">
        <f t="shared" si="107"/>
        <v>25</v>
      </c>
      <c r="J2263" s="2">
        <f t="shared" si="108"/>
        <v>0.83333333333333337</v>
      </c>
      <c r="K2263">
        <v>235.2</v>
      </c>
      <c r="L2263" s="1">
        <f t="shared" si="106"/>
        <v>7.84</v>
      </c>
      <c r="M2263">
        <v>5.8048089270518304</v>
      </c>
      <c r="N2263">
        <v>1.37482316693332</v>
      </c>
      <c r="O2263">
        <v>0.76379064829629295</v>
      </c>
      <c r="P2263">
        <v>0.26323119777158699</v>
      </c>
      <c r="Q2263">
        <v>0.75</v>
      </c>
      <c r="U2263">
        <v>2.8642149311110998</v>
      </c>
      <c r="V2263">
        <v>2.8946026517361401</v>
      </c>
      <c r="X2263">
        <v>5.3151750564575098</v>
      </c>
    </row>
    <row r="2264" spans="1:24" x14ac:dyDescent="0.45">
      <c r="A2264">
        <v>1978</v>
      </c>
      <c r="B2264" t="s">
        <v>663</v>
      </c>
      <c r="C2264" t="s">
        <v>105</v>
      </c>
      <c r="D2264">
        <v>11</v>
      </c>
      <c r="E2264">
        <v>10</v>
      </c>
      <c r="F2264">
        <v>0</v>
      </c>
      <c r="G2264">
        <v>30</v>
      </c>
      <c r="H2264">
        <v>30</v>
      </c>
      <c r="I2264">
        <f t="shared" si="107"/>
        <v>21</v>
      </c>
      <c r="J2264" s="2">
        <f t="shared" si="108"/>
        <v>0.7</v>
      </c>
      <c r="K2264">
        <v>177</v>
      </c>
      <c r="L2264" s="1">
        <f t="shared" si="106"/>
        <v>5.9</v>
      </c>
      <c r="M2264">
        <v>4.4745758854428797</v>
      </c>
      <c r="N2264">
        <v>3.8644064465188501</v>
      </c>
      <c r="O2264">
        <v>0.91525415838604396</v>
      </c>
      <c r="P2264">
        <v>0.244288224956063</v>
      </c>
      <c r="Q2264">
        <v>0.73628488999999997</v>
      </c>
      <c r="U2264">
        <v>3.50847427381317</v>
      </c>
      <c r="V2264">
        <v>4.2006621807814701</v>
      </c>
      <c r="X2264">
        <v>1.2905021905898999</v>
      </c>
    </row>
    <row r="2265" spans="1:24" x14ac:dyDescent="0.45">
      <c r="A2265">
        <v>1978</v>
      </c>
      <c r="B2265" t="s">
        <v>499</v>
      </c>
      <c r="C2265" t="s">
        <v>33</v>
      </c>
      <c r="D2265">
        <v>16</v>
      </c>
      <c r="E2265">
        <v>10</v>
      </c>
      <c r="F2265">
        <v>0</v>
      </c>
      <c r="G2265">
        <v>30</v>
      </c>
      <c r="H2265">
        <v>30</v>
      </c>
      <c r="I2265">
        <f t="shared" si="107"/>
        <v>26</v>
      </c>
      <c r="J2265" s="2">
        <f t="shared" si="108"/>
        <v>0.8666666666666667</v>
      </c>
      <c r="K2265">
        <v>205</v>
      </c>
      <c r="L2265" s="1">
        <f t="shared" si="106"/>
        <v>6.833333333333333</v>
      </c>
      <c r="M2265">
        <v>5.1365849835216197</v>
      </c>
      <c r="N2265">
        <v>2.3268290950995398</v>
      </c>
      <c r="O2265">
        <v>0.48292679332254601</v>
      </c>
      <c r="P2265">
        <v>0.30802292263610298</v>
      </c>
      <c r="Q2265">
        <v>0.70364855000000004</v>
      </c>
      <c r="U2265">
        <v>3.4243899890144101</v>
      </c>
      <c r="V2265">
        <v>2.9897211296823598</v>
      </c>
      <c r="X2265">
        <v>3.99108791351318</v>
      </c>
    </row>
    <row r="2266" spans="1:24" x14ac:dyDescent="0.45">
      <c r="A2266">
        <v>1978</v>
      </c>
      <c r="B2266" t="s">
        <v>637</v>
      </c>
      <c r="C2266" t="s">
        <v>73</v>
      </c>
      <c r="D2266">
        <v>13</v>
      </c>
      <c r="E2266">
        <v>13</v>
      </c>
      <c r="F2266">
        <v>0</v>
      </c>
      <c r="G2266">
        <v>36</v>
      </c>
      <c r="H2266">
        <v>36</v>
      </c>
      <c r="I2266">
        <f t="shared" si="107"/>
        <v>26</v>
      </c>
      <c r="J2266" s="2">
        <f t="shared" si="108"/>
        <v>0.72222222222222221</v>
      </c>
      <c r="K2266">
        <v>251.2</v>
      </c>
      <c r="L2266" s="1">
        <f t="shared" si="106"/>
        <v>6.9777777777777779</v>
      </c>
      <c r="M2266">
        <v>2.4675497686140901</v>
      </c>
      <c r="N2266">
        <v>2.1814570418182502</v>
      </c>
      <c r="O2266">
        <v>0.21456954509687701</v>
      </c>
      <c r="P2266">
        <v>0.28008752735229703</v>
      </c>
      <c r="Q2266">
        <v>0.70565798000000002</v>
      </c>
      <c r="U2266">
        <v>2.7894040862594101</v>
      </c>
      <c r="V2266">
        <v>3.0735848526477598</v>
      </c>
      <c r="X2266">
        <v>4.1283669471740696</v>
      </c>
    </row>
    <row r="2267" spans="1:24" x14ac:dyDescent="0.45">
      <c r="A2267">
        <v>1978</v>
      </c>
      <c r="B2267" t="s">
        <v>602</v>
      </c>
      <c r="C2267" t="s">
        <v>105</v>
      </c>
      <c r="D2267">
        <v>8</v>
      </c>
      <c r="E2267">
        <v>15</v>
      </c>
      <c r="F2267">
        <v>0</v>
      </c>
      <c r="G2267">
        <v>32</v>
      </c>
      <c r="H2267">
        <v>32</v>
      </c>
      <c r="I2267">
        <f t="shared" si="107"/>
        <v>23</v>
      </c>
      <c r="J2267" s="2">
        <f t="shared" si="108"/>
        <v>0.71875</v>
      </c>
      <c r="K2267">
        <v>197.1</v>
      </c>
      <c r="L2267" s="1">
        <f t="shared" si="106"/>
        <v>6.1593749999999998</v>
      </c>
      <c r="M2267">
        <v>4.9256754217572896</v>
      </c>
      <c r="N2267">
        <v>3.8766889893460101</v>
      </c>
      <c r="O2267">
        <v>0.410472951813107</v>
      </c>
      <c r="P2267">
        <v>0.26782884310617999</v>
      </c>
      <c r="Q2267">
        <v>0.69575472000000005</v>
      </c>
      <c r="U2267">
        <v>3.2381755087478399</v>
      </c>
      <c r="V2267">
        <v>3.43619441850243</v>
      </c>
      <c r="X2267">
        <v>3.2247407436370801</v>
      </c>
    </row>
    <row r="2268" spans="1:24" x14ac:dyDescent="0.45">
      <c r="A2268">
        <v>1978</v>
      </c>
      <c r="B2268" t="s">
        <v>664</v>
      </c>
      <c r="C2268" t="s">
        <v>371</v>
      </c>
      <c r="D2268">
        <v>14</v>
      </c>
      <c r="E2268">
        <v>8</v>
      </c>
      <c r="F2268">
        <v>0</v>
      </c>
      <c r="G2268">
        <v>29</v>
      </c>
      <c r="H2268">
        <v>29</v>
      </c>
      <c r="I2268">
        <f t="shared" si="107"/>
        <v>22</v>
      </c>
      <c r="J2268" s="2">
        <f t="shared" si="108"/>
        <v>0.75862068965517238</v>
      </c>
      <c r="K2268">
        <v>186.1</v>
      </c>
      <c r="L2268" s="1">
        <f t="shared" si="106"/>
        <v>6.4172413793103447</v>
      </c>
      <c r="M2268">
        <v>5.9409666594057704</v>
      </c>
      <c r="N2268">
        <v>3.2361363104080199</v>
      </c>
      <c r="O2268">
        <v>1.2075135486597099</v>
      </c>
      <c r="P2268">
        <v>0.26527050610820202</v>
      </c>
      <c r="Q2268">
        <v>0.72037914999999997</v>
      </c>
      <c r="U2268">
        <v>4.2504476912821803</v>
      </c>
      <c r="V2268">
        <v>4.1197269995567698</v>
      </c>
      <c r="X2268">
        <v>1.3159320354461601</v>
      </c>
    </row>
    <row r="2269" spans="1:24" x14ac:dyDescent="0.45">
      <c r="A2269">
        <v>1978</v>
      </c>
      <c r="B2269" t="s">
        <v>502</v>
      </c>
      <c r="C2269" t="s">
        <v>65</v>
      </c>
      <c r="D2269">
        <v>17</v>
      </c>
      <c r="E2269">
        <v>11</v>
      </c>
      <c r="F2269">
        <v>0</v>
      </c>
      <c r="G2269">
        <v>35</v>
      </c>
      <c r="H2269">
        <v>35</v>
      </c>
      <c r="I2269">
        <f t="shared" si="107"/>
        <v>28</v>
      </c>
      <c r="J2269" s="2">
        <f t="shared" si="108"/>
        <v>0.8</v>
      </c>
      <c r="K2269">
        <v>259</v>
      </c>
      <c r="L2269" s="1">
        <f t="shared" si="106"/>
        <v>7.4</v>
      </c>
      <c r="M2269">
        <v>5.1081081081080999</v>
      </c>
      <c r="N2269">
        <v>2.88416988416988</v>
      </c>
      <c r="O2269">
        <v>0.34749034749034702</v>
      </c>
      <c r="P2269">
        <v>0.25492610837438401</v>
      </c>
      <c r="Q2269">
        <v>0.75517241000000002</v>
      </c>
      <c r="U2269">
        <v>2.6409266409266401</v>
      </c>
      <c r="V2269">
        <v>2.95936048555558</v>
      </c>
      <c r="X2269">
        <v>4.5714707374572701</v>
      </c>
    </row>
    <row r="2270" spans="1:24" x14ac:dyDescent="0.45">
      <c r="A2270">
        <v>1978</v>
      </c>
      <c r="B2270" t="s">
        <v>564</v>
      </c>
      <c r="C2270" t="s">
        <v>58</v>
      </c>
      <c r="D2270">
        <v>3</v>
      </c>
      <c r="E2270">
        <v>15</v>
      </c>
      <c r="F2270">
        <v>0</v>
      </c>
      <c r="G2270">
        <v>32</v>
      </c>
      <c r="H2270">
        <v>32</v>
      </c>
      <c r="I2270">
        <f t="shared" si="107"/>
        <v>18</v>
      </c>
      <c r="J2270" s="2">
        <f t="shared" si="108"/>
        <v>0.5625</v>
      </c>
      <c r="K2270">
        <v>225</v>
      </c>
      <c r="L2270" s="1">
        <f t="shared" si="106"/>
        <v>7.03125</v>
      </c>
      <c r="M2270">
        <v>6.04</v>
      </c>
      <c r="N2270">
        <v>3.04</v>
      </c>
      <c r="O2270">
        <v>0.68</v>
      </c>
      <c r="P2270">
        <v>0.28134110787172001</v>
      </c>
      <c r="Q2270">
        <v>0.69578090000000004</v>
      </c>
      <c r="U2270">
        <v>3.8</v>
      </c>
      <c r="V2270">
        <v>3.3448431110382</v>
      </c>
      <c r="X2270">
        <v>3.12507152557373</v>
      </c>
    </row>
    <row r="2271" spans="1:24" x14ac:dyDescent="0.45">
      <c r="A2271">
        <v>1978</v>
      </c>
      <c r="B2271" t="s">
        <v>638</v>
      </c>
      <c r="C2271" t="s">
        <v>37</v>
      </c>
      <c r="D2271">
        <v>11</v>
      </c>
      <c r="E2271">
        <v>16</v>
      </c>
      <c r="F2271">
        <v>0</v>
      </c>
      <c r="G2271">
        <v>30</v>
      </c>
      <c r="H2271">
        <v>30</v>
      </c>
      <c r="I2271">
        <f t="shared" si="107"/>
        <v>27</v>
      </c>
      <c r="J2271" s="2">
        <f t="shared" si="108"/>
        <v>0.9</v>
      </c>
      <c r="K2271">
        <v>203</v>
      </c>
      <c r="L2271" s="1">
        <f t="shared" si="106"/>
        <v>6.7666666666666666</v>
      </c>
      <c r="M2271">
        <v>6.8275867201019897</v>
      </c>
      <c r="N2271">
        <v>4.2118229766862898</v>
      </c>
      <c r="O2271">
        <v>0.97536953144314198</v>
      </c>
      <c r="P2271">
        <v>0.27257799671592697</v>
      </c>
      <c r="Q2271">
        <v>0.72082380000000001</v>
      </c>
      <c r="U2271">
        <v>4.0788180405804102</v>
      </c>
      <c r="V2271">
        <v>4.0281929732242698</v>
      </c>
      <c r="X2271">
        <v>1.71467638015747</v>
      </c>
    </row>
    <row r="2272" spans="1:24" x14ac:dyDescent="0.45">
      <c r="A2272">
        <v>1978</v>
      </c>
      <c r="B2272" t="s">
        <v>603</v>
      </c>
      <c r="C2272" t="s">
        <v>29</v>
      </c>
      <c r="D2272">
        <v>7</v>
      </c>
      <c r="E2272">
        <v>15</v>
      </c>
      <c r="F2272">
        <v>0</v>
      </c>
      <c r="G2272">
        <v>36</v>
      </c>
      <c r="H2272">
        <v>36</v>
      </c>
      <c r="I2272">
        <f t="shared" si="107"/>
        <v>22</v>
      </c>
      <c r="J2272" s="2">
        <f t="shared" si="108"/>
        <v>0.61111111111111116</v>
      </c>
      <c r="K2272">
        <v>223</v>
      </c>
      <c r="L2272" s="1">
        <f t="shared" si="106"/>
        <v>6.1944444444444446</v>
      </c>
      <c r="M2272">
        <v>2.9461881392140601</v>
      </c>
      <c r="N2272">
        <v>2.2197307898188101</v>
      </c>
      <c r="O2272">
        <v>0.64573986612911005</v>
      </c>
      <c r="P2272">
        <v>0.26383526383526301</v>
      </c>
      <c r="Q2272">
        <v>0.71428570999999996</v>
      </c>
      <c r="U2272">
        <v>3.3094168139116902</v>
      </c>
      <c r="V2272">
        <v>3.6565919166274901</v>
      </c>
      <c r="X2272">
        <v>2.9549589157104399</v>
      </c>
    </row>
    <row r="2273" spans="1:24" x14ac:dyDescent="0.45">
      <c r="A2273">
        <v>1978</v>
      </c>
      <c r="B2273" t="s">
        <v>665</v>
      </c>
      <c r="C2273" t="s">
        <v>49</v>
      </c>
      <c r="D2273">
        <v>9</v>
      </c>
      <c r="E2273">
        <v>14</v>
      </c>
      <c r="F2273">
        <v>0</v>
      </c>
      <c r="G2273">
        <v>30</v>
      </c>
      <c r="H2273">
        <v>30</v>
      </c>
      <c r="I2273">
        <f t="shared" si="107"/>
        <v>23</v>
      </c>
      <c r="J2273" s="2">
        <f t="shared" si="108"/>
        <v>0.76666666666666672</v>
      </c>
      <c r="K2273">
        <v>206.1</v>
      </c>
      <c r="L2273" s="1">
        <f t="shared" si="106"/>
        <v>6.87</v>
      </c>
      <c r="M2273">
        <v>3.2714055733726699</v>
      </c>
      <c r="N2273">
        <v>2.8352181635896501</v>
      </c>
      <c r="O2273">
        <v>0.87237481956604701</v>
      </c>
      <c r="P2273">
        <v>0.25879043600562501</v>
      </c>
      <c r="Q2273">
        <v>0.71199999999999997</v>
      </c>
      <c r="U2273">
        <v>4.0129241700038101</v>
      </c>
      <c r="V2273">
        <v>4.1938900004600201</v>
      </c>
      <c r="X2273">
        <v>0.28201642632484403</v>
      </c>
    </row>
    <row r="2274" spans="1:24" x14ac:dyDescent="0.45">
      <c r="A2274">
        <v>1978</v>
      </c>
      <c r="B2274" t="s">
        <v>535</v>
      </c>
      <c r="C2274" t="s">
        <v>75</v>
      </c>
      <c r="D2274">
        <v>21</v>
      </c>
      <c r="E2274">
        <v>17</v>
      </c>
      <c r="F2274">
        <v>0</v>
      </c>
      <c r="G2274">
        <v>40</v>
      </c>
      <c r="H2274">
        <v>40</v>
      </c>
      <c r="I2274">
        <f t="shared" si="107"/>
        <v>38</v>
      </c>
      <c r="J2274" s="2">
        <f t="shared" si="108"/>
        <v>0.95</v>
      </c>
      <c r="K2274">
        <v>294.2</v>
      </c>
      <c r="L2274" s="1">
        <f t="shared" si="106"/>
        <v>7.3549999999999995</v>
      </c>
      <c r="M2274">
        <v>5.5893667087940404</v>
      </c>
      <c r="N2274">
        <v>2.3823530234204102</v>
      </c>
      <c r="O2274">
        <v>0.82466066195321897</v>
      </c>
      <c r="P2274">
        <v>0.27795874049945701</v>
      </c>
      <c r="Q2274">
        <v>0.73750753000000002</v>
      </c>
      <c r="U2274">
        <v>3.3291856352926201</v>
      </c>
      <c r="V2274">
        <v>3.4196847688180099</v>
      </c>
      <c r="X2274">
        <v>4.7039270401000897</v>
      </c>
    </row>
    <row r="2275" spans="1:24" x14ac:dyDescent="0.45">
      <c r="A2275">
        <v>1978</v>
      </c>
      <c r="B2275" t="s">
        <v>640</v>
      </c>
      <c r="C2275" t="s">
        <v>67</v>
      </c>
      <c r="D2275">
        <v>11</v>
      </c>
      <c r="E2275">
        <v>8</v>
      </c>
      <c r="F2275">
        <v>0</v>
      </c>
      <c r="G2275">
        <v>28</v>
      </c>
      <c r="H2275">
        <v>28</v>
      </c>
      <c r="I2275">
        <f t="shared" si="107"/>
        <v>19</v>
      </c>
      <c r="J2275" s="2">
        <f t="shared" si="108"/>
        <v>0.6785714285714286</v>
      </c>
      <c r="K2275">
        <v>174</v>
      </c>
      <c r="L2275" s="1">
        <f t="shared" si="106"/>
        <v>6.2142857142857144</v>
      </c>
      <c r="M2275">
        <v>4.6034478721664298</v>
      </c>
      <c r="N2275">
        <v>3.4137928040784802</v>
      </c>
      <c r="O2275">
        <v>0.72413786753179898</v>
      </c>
      <c r="P2275">
        <v>0.26855123674911602</v>
      </c>
      <c r="Q2275">
        <v>0.71227741</v>
      </c>
      <c r="U2275">
        <v>3.7758617378443802</v>
      </c>
      <c r="V2275">
        <v>3.76300392726057</v>
      </c>
      <c r="X2275">
        <v>1.76989293098449</v>
      </c>
    </row>
    <row r="2276" spans="1:24" x14ac:dyDescent="0.45">
      <c r="A2276">
        <v>1978</v>
      </c>
      <c r="B2276" t="s">
        <v>401</v>
      </c>
      <c r="C2276" t="s">
        <v>95</v>
      </c>
      <c r="D2276">
        <v>16</v>
      </c>
      <c r="E2276">
        <v>11</v>
      </c>
      <c r="F2276">
        <v>0</v>
      </c>
      <c r="G2276">
        <v>38</v>
      </c>
      <c r="H2276">
        <v>38</v>
      </c>
      <c r="I2276">
        <f t="shared" si="107"/>
        <v>27</v>
      </c>
      <c r="J2276" s="2">
        <f t="shared" si="108"/>
        <v>0.71052631578947367</v>
      </c>
      <c r="K2276">
        <v>271.2</v>
      </c>
      <c r="L2276" s="1">
        <f t="shared" si="106"/>
        <v>7.1368421052631579</v>
      </c>
      <c r="M2276">
        <v>4.6711658190830203</v>
      </c>
      <c r="N2276">
        <v>2.9484663680736798</v>
      </c>
      <c r="O2276">
        <v>0.66257671192667</v>
      </c>
      <c r="P2276">
        <v>0.26736111111111099</v>
      </c>
      <c r="Q2276">
        <v>0.71746032000000004</v>
      </c>
      <c r="U2276">
        <v>3.4453989020186802</v>
      </c>
      <c r="V2276">
        <v>3.5198124712013898</v>
      </c>
      <c r="X2276">
        <v>3.8715519905090301</v>
      </c>
    </row>
    <row r="2277" spans="1:24" x14ac:dyDescent="0.45">
      <c r="A2277">
        <v>1978</v>
      </c>
      <c r="B2277" t="s">
        <v>620</v>
      </c>
      <c r="C2277" t="s">
        <v>31</v>
      </c>
      <c r="D2277">
        <v>15</v>
      </c>
      <c r="E2277">
        <v>13</v>
      </c>
      <c r="F2277">
        <v>0</v>
      </c>
      <c r="G2277">
        <v>33</v>
      </c>
      <c r="H2277">
        <v>33</v>
      </c>
      <c r="I2277">
        <f t="shared" si="107"/>
        <v>28</v>
      </c>
      <c r="J2277" s="2">
        <f t="shared" si="108"/>
        <v>0.84848484848484851</v>
      </c>
      <c r="K2277">
        <v>263.2</v>
      </c>
      <c r="L2277" s="1">
        <f t="shared" si="106"/>
        <v>7.9757575757575756</v>
      </c>
      <c r="M2277">
        <v>5.1542353442411803</v>
      </c>
      <c r="N2277">
        <v>1.7408344540152301</v>
      </c>
      <c r="O2277">
        <v>0.47787612463163298</v>
      </c>
      <c r="P2277">
        <v>0.27112676056337998</v>
      </c>
      <c r="Q2277">
        <v>0.74179742999999998</v>
      </c>
      <c r="U2277">
        <v>2.3211126053536399</v>
      </c>
      <c r="V2277">
        <v>2.7555131555495</v>
      </c>
      <c r="X2277">
        <v>6.4561071395873997</v>
      </c>
    </row>
    <row r="2278" spans="1:24" x14ac:dyDescent="0.45">
      <c r="A2278">
        <v>1978</v>
      </c>
      <c r="B2278" t="s">
        <v>536</v>
      </c>
      <c r="C2278" t="s">
        <v>95</v>
      </c>
      <c r="D2278">
        <v>14</v>
      </c>
      <c r="E2278">
        <v>13</v>
      </c>
      <c r="F2278">
        <v>0</v>
      </c>
      <c r="G2278">
        <v>32</v>
      </c>
      <c r="H2278">
        <v>32</v>
      </c>
      <c r="I2278">
        <f t="shared" si="107"/>
        <v>27</v>
      </c>
      <c r="J2278" s="2">
        <f t="shared" si="108"/>
        <v>0.84375</v>
      </c>
      <c r="K2278">
        <v>227</v>
      </c>
      <c r="L2278" s="1">
        <f t="shared" si="106"/>
        <v>7.09375</v>
      </c>
      <c r="M2278">
        <v>3.5682821781835399</v>
      </c>
      <c r="N2278">
        <v>1.7841410890917699</v>
      </c>
      <c r="O2278">
        <v>0.75330401539430403</v>
      </c>
      <c r="P2278">
        <v>0.25725593667546098</v>
      </c>
      <c r="Q2278">
        <v>0.69408740000000002</v>
      </c>
      <c r="U2278">
        <v>3.4096918591531602</v>
      </c>
      <c r="V2278">
        <v>3.48792687218342</v>
      </c>
      <c r="X2278">
        <v>3.32498931884765</v>
      </c>
    </row>
    <row r="2279" spans="1:24" x14ac:dyDescent="0.45">
      <c r="A2279">
        <v>1978</v>
      </c>
      <c r="B2279" t="s">
        <v>666</v>
      </c>
      <c r="C2279" t="s">
        <v>121</v>
      </c>
      <c r="D2279">
        <v>8</v>
      </c>
      <c r="E2279">
        <v>14</v>
      </c>
      <c r="F2279">
        <v>0</v>
      </c>
      <c r="G2279">
        <v>29</v>
      </c>
      <c r="H2279">
        <v>29</v>
      </c>
      <c r="I2279">
        <f t="shared" si="107"/>
        <v>22</v>
      </c>
      <c r="J2279" s="2">
        <f t="shared" si="108"/>
        <v>0.75862068965517238</v>
      </c>
      <c r="K2279">
        <v>168</v>
      </c>
      <c r="L2279" s="1">
        <f t="shared" si="106"/>
        <v>5.7931034482758621</v>
      </c>
      <c r="M2279">
        <v>4.0178567779307697</v>
      </c>
      <c r="N2279">
        <v>4.2321424727537504</v>
      </c>
      <c r="O2279">
        <v>1.1249998978206099</v>
      </c>
      <c r="P2279">
        <v>0.27240143369175601</v>
      </c>
      <c r="Q2279">
        <v>0.74799643999999998</v>
      </c>
      <c r="U2279">
        <v>4.1785710490480099</v>
      </c>
      <c r="V2279">
        <v>4.76341434173845</v>
      </c>
      <c r="X2279">
        <v>0.76351481676101596</v>
      </c>
    </row>
    <row r="2280" spans="1:24" x14ac:dyDescent="0.45">
      <c r="A2280">
        <v>1978</v>
      </c>
      <c r="B2280" t="s">
        <v>606</v>
      </c>
      <c r="C2280" t="s">
        <v>65</v>
      </c>
      <c r="D2280">
        <v>11</v>
      </c>
      <c r="E2280">
        <v>9</v>
      </c>
      <c r="F2280">
        <v>0</v>
      </c>
      <c r="G2280">
        <v>36</v>
      </c>
      <c r="H2280">
        <v>36</v>
      </c>
      <c r="I2280">
        <f t="shared" si="107"/>
        <v>20</v>
      </c>
      <c r="J2280" s="2">
        <f t="shared" si="108"/>
        <v>0.55555555555555558</v>
      </c>
      <c r="K2280">
        <v>238.2</v>
      </c>
      <c r="L2280" s="1">
        <f t="shared" si="106"/>
        <v>6.6166666666666663</v>
      </c>
      <c r="M2280">
        <v>6.6745808633435404</v>
      </c>
      <c r="N2280">
        <v>2.5642457554088098</v>
      </c>
      <c r="O2280">
        <v>0.94273741007677103</v>
      </c>
      <c r="P2280">
        <v>0.28532235939643302</v>
      </c>
      <c r="Q2280">
        <v>0.72222222000000003</v>
      </c>
      <c r="U2280">
        <v>3.8086591367101499</v>
      </c>
      <c r="V2280">
        <v>3.3683626474131199</v>
      </c>
      <c r="X2280">
        <v>2.9173603057861301</v>
      </c>
    </row>
    <row r="2281" spans="1:24" x14ac:dyDescent="0.45">
      <c r="A2281">
        <v>1978</v>
      </c>
      <c r="B2281" t="s">
        <v>555</v>
      </c>
      <c r="C2281" t="s">
        <v>49</v>
      </c>
      <c r="D2281">
        <v>13</v>
      </c>
      <c r="E2281">
        <v>14</v>
      </c>
      <c r="F2281">
        <v>0</v>
      </c>
      <c r="G2281">
        <v>29</v>
      </c>
      <c r="H2281">
        <v>29</v>
      </c>
      <c r="I2281">
        <f t="shared" si="107"/>
        <v>27</v>
      </c>
      <c r="J2281" s="2">
        <f t="shared" si="108"/>
        <v>0.93103448275862066</v>
      </c>
      <c r="K2281">
        <v>188.1</v>
      </c>
      <c r="L2281" s="1">
        <f t="shared" si="106"/>
        <v>6.4862068965517237</v>
      </c>
      <c r="M2281">
        <v>4.34867233148504</v>
      </c>
      <c r="N2281">
        <v>3.3929201707190999</v>
      </c>
      <c r="O2281">
        <v>0.62123890449786401</v>
      </c>
      <c r="P2281">
        <v>0.26494345718901402</v>
      </c>
      <c r="Q2281">
        <v>0.70351759000000003</v>
      </c>
      <c r="U2281">
        <v>3.8707962511020702</v>
      </c>
      <c r="V2281">
        <v>3.7901527804485902</v>
      </c>
      <c r="X2281">
        <v>1.1643750667571999</v>
      </c>
    </row>
    <row r="2282" spans="1:24" x14ac:dyDescent="0.45">
      <c r="A2282">
        <v>1978</v>
      </c>
      <c r="B2282" t="s">
        <v>537</v>
      </c>
      <c r="C2282" t="s">
        <v>128</v>
      </c>
      <c r="D2282">
        <v>19</v>
      </c>
      <c r="E2282">
        <v>18</v>
      </c>
      <c r="F2282">
        <v>0</v>
      </c>
      <c r="G2282">
        <v>42</v>
      </c>
      <c r="H2282">
        <v>42</v>
      </c>
      <c r="I2282">
        <f t="shared" si="107"/>
        <v>37</v>
      </c>
      <c r="J2282" s="2">
        <f t="shared" si="108"/>
        <v>0.88095238095238093</v>
      </c>
      <c r="K2282">
        <v>329</v>
      </c>
      <c r="L2282" s="1">
        <f t="shared" si="106"/>
        <v>7.833333333333333</v>
      </c>
      <c r="M2282">
        <v>6.5379945274278297</v>
      </c>
      <c r="N2282">
        <v>2.73556256377733</v>
      </c>
      <c r="O2282">
        <v>0.43769001020437398</v>
      </c>
      <c r="P2282">
        <v>0.27672327672327601</v>
      </c>
      <c r="Q2282">
        <v>0.72471324000000004</v>
      </c>
      <c r="U2282">
        <v>2.8996963176039698</v>
      </c>
      <c r="V2282">
        <v>2.7945695742611298</v>
      </c>
      <c r="X2282">
        <v>8.2469415664672798</v>
      </c>
    </row>
    <row r="2283" spans="1:24" x14ac:dyDescent="0.45">
      <c r="A2283">
        <v>1978</v>
      </c>
      <c r="B2283" t="s">
        <v>643</v>
      </c>
      <c r="C2283" t="s">
        <v>71</v>
      </c>
      <c r="D2283">
        <v>10</v>
      </c>
      <c r="E2283">
        <v>9</v>
      </c>
      <c r="F2283">
        <v>0</v>
      </c>
      <c r="G2283">
        <v>31</v>
      </c>
      <c r="H2283">
        <v>31</v>
      </c>
      <c r="I2283">
        <f t="shared" si="107"/>
        <v>19</v>
      </c>
      <c r="J2283" s="2">
        <f t="shared" si="108"/>
        <v>0.61290322580645162</v>
      </c>
      <c r="K2283">
        <v>168.1</v>
      </c>
      <c r="L2283" s="1">
        <f t="shared" si="106"/>
        <v>5.4225806451612906</v>
      </c>
      <c r="M2283">
        <v>5.4000011421432603</v>
      </c>
      <c r="N2283">
        <v>4.0099018382251899</v>
      </c>
      <c r="O2283">
        <v>1.0158417990170401</v>
      </c>
      <c r="P2283">
        <v>0.27458256029684602</v>
      </c>
      <c r="Q2283">
        <v>0.74175824000000001</v>
      </c>
      <c r="U2283">
        <v>3.7425750490101799</v>
      </c>
      <c r="V2283">
        <v>4.2422692041712802</v>
      </c>
      <c r="X2283">
        <v>0.68203830718994096</v>
      </c>
    </row>
    <row r="2284" spans="1:24" x14ac:dyDescent="0.45">
      <c r="A2284">
        <v>1978</v>
      </c>
      <c r="B2284" t="s">
        <v>667</v>
      </c>
      <c r="C2284" t="s">
        <v>73</v>
      </c>
      <c r="D2284">
        <v>10</v>
      </c>
      <c r="E2284">
        <v>13</v>
      </c>
      <c r="F2284">
        <v>0</v>
      </c>
      <c r="G2284">
        <v>33</v>
      </c>
      <c r="H2284">
        <v>33</v>
      </c>
      <c r="I2284">
        <f t="shared" si="107"/>
        <v>23</v>
      </c>
      <c r="J2284" s="2">
        <f t="shared" si="108"/>
        <v>0.69696969696969702</v>
      </c>
      <c r="K2284">
        <v>200.1</v>
      </c>
      <c r="L2284" s="1">
        <f t="shared" si="106"/>
        <v>6.0636363636363635</v>
      </c>
      <c r="M2284">
        <v>4.2229618376660296</v>
      </c>
      <c r="N2284">
        <v>3.4592346968115302</v>
      </c>
      <c r="O2284">
        <v>0.58402663712402503</v>
      </c>
      <c r="P2284">
        <v>0.27522935779816499</v>
      </c>
      <c r="Q2284">
        <v>0.73971518999999997</v>
      </c>
      <c r="U2284">
        <v>3.4592346968115302</v>
      </c>
      <c r="V2284">
        <v>3.6580544527618399</v>
      </c>
      <c r="X2284">
        <v>1.7807271480560301</v>
      </c>
    </row>
    <row r="2285" spans="1:24" x14ac:dyDescent="0.45">
      <c r="A2285">
        <v>1978</v>
      </c>
      <c r="B2285" t="s">
        <v>610</v>
      </c>
      <c r="C2285" t="s">
        <v>95</v>
      </c>
      <c r="D2285">
        <v>21</v>
      </c>
      <c r="E2285">
        <v>12</v>
      </c>
      <c r="F2285">
        <v>0</v>
      </c>
      <c r="G2285">
        <v>38</v>
      </c>
      <c r="H2285">
        <v>38</v>
      </c>
      <c r="I2285">
        <f t="shared" si="107"/>
        <v>33</v>
      </c>
      <c r="J2285" s="2">
        <f t="shared" si="108"/>
        <v>0.86842105263157898</v>
      </c>
      <c r="K2285">
        <v>296</v>
      </c>
      <c r="L2285" s="1">
        <f t="shared" si="106"/>
        <v>7.7894736842105265</v>
      </c>
      <c r="M2285">
        <v>4.1959459459459403</v>
      </c>
      <c r="N2285">
        <v>2.9493243243243201</v>
      </c>
      <c r="O2285">
        <v>0.57770270270270196</v>
      </c>
      <c r="P2285">
        <v>0.240976645435244</v>
      </c>
      <c r="Q2285">
        <v>0.78764964999999998</v>
      </c>
      <c r="U2285">
        <v>2.4628378378378302</v>
      </c>
      <c r="V2285">
        <v>3.4801133813084699</v>
      </c>
      <c r="X2285">
        <v>4.3657460212707502</v>
      </c>
    </row>
    <row r="2286" spans="1:24" x14ac:dyDescent="0.45">
      <c r="A2286">
        <v>1978</v>
      </c>
      <c r="B2286" t="s">
        <v>668</v>
      </c>
      <c r="C2286" t="s">
        <v>88</v>
      </c>
      <c r="D2286">
        <v>11</v>
      </c>
      <c r="E2286">
        <v>10</v>
      </c>
      <c r="F2286">
        <v>0</v>
      </c>
      <c r="G2286">
        <v>27</v>
      </c>
      <c r="H2286">
        <v>27</v>
      </c>
      <c r="I2286">
        <f t="shared" si="107"/>
        <v>21</v>
      </c>
      <c r="J2286" s="2">
        <f t="shared" si="108"/>
        <v>0.77777777777777779</v>
      </c>
      <c r="K2286">
        <v>174.1</v>
      </c>
      <c r="L2286" s="1">
        <f t="shared" si="106"/>
        <v>6.4481481481481477</v>
      </c>
      <c r="M2286">
        <v>4.5946468077150699</v>
      </c>
      <c r="N2286">
        <v>3.04588945679988</v>
      </c>
      <c r="O2286">
        <v>0.619502940366077</v>
      </c>
      <c r="P2286">
        <v>0.27383015597920202</v>
      </c>
      <c r="Q2286">
        <v>0.68886860999999999</v>
      </c>
      <c r="U2286">
        <v>4.0267691123795002</v>
      </c>
      <c r="V2286">
        <v>3.5944034583014401</v>
      </c>
      <c r="X2286">
        <v>2.61530137062072</v>
      </c>
    </row>
    <row r="2287" spans="1:24" x14ac:dyDescent="0.45">
      <c r="A2287">
        <v>1978</v>
      </c>
      <c r="B2287" t="s">
        <v>586</v>
      </c>
      <c r="C2287" t="s">
        <v>73</v>
      </c>
      <c r="D2287">
        <v>21</v>
      </c>
      <c r="E2287">
        <v>6</v>
      </c>
      <c r="F2287">
        <v>0</v>
      </c>
      <c r="G2287">
        <v>37</v>
      </c>
      <c r="H2287">
        <v>37</v>
      </c>
      <c r="I2287">
        <f t="shared" si="107"/>
        <v>27</v>
      </c>
      <c r="J2287" s="2">
        <f t="shared" si="108"/>
        <v>0.72972972972972971</v>
      </c>
      <c r="K2287">
        <v>260.2</v>
      </c>
      <c r="L2287" s="1">
        <f t="shared" si="106"/>
        <v>7.0324324324324321</v>
      </c>
      <c r="M2287">
        <v>5.3171357573735296</v>
      </c>
      <c r="N2287">
        <v>2.2787724674457999</v>
      </c>
      <c r="O2287">
        <v>0.31074170010624502</v>
      </c>
      <c r="P2287">
        <v>0.28155339805825202</v>
      </c>
      <c r="Q2287">
        <v>0.71862347999999998</v>
      </c>
      <c r="U2287">
        <v>2.7276215898214802</v>
      </c>
      <c r="V2287">
        <v>2.6347152357466102</v>
      </c>
      <c r="X2287">
        <v>5.8530464172363201</v>
      </c>
    </row>
    <row r="2288" spans="1:24" x14ac:dyDescent="0.45">
      <c r="A2288">
        <v>1978</v>
      </c>
      <c r="B2288" t="s">
        <v>669</v>
      </c>
      <c r="C2288" t="s">
        <v>27</v>
      </c>
      <c r="D2288">
        <v>14</v>
      </c>
      <c r="E2288">
        <v>15</v>
      </c>
      <c r="F2288">
        <v>0</v>
      </c>
      <c r="G2288">
        <v>34</v>
      </c>
      <c r="H2288">
        <v>34</v>
      </c>
      <c r="I2288">
        <f t="shared" si="107"/>
        <v>29</v>
      </c>
      <c r="J2288" s="2">
        <f t="shared" si="108"/>
        <v>0.8529411764705882</v>
      </c>
      <c r="K2288">
        <v>201.1</v>
      </c>
      <c r="L2288" s="1">
        <f t="shared" si="106"/>
        <v>5.9147058823529406</v>
      </c>
      <c r="M2288">
        <v>3.9784772232234702</v>
      </c>
      <c r="N2288">
        <v>2.7268214676025999</v>
      </c>
      <c r="O2288">
        <v>0.89403982544347704</v>
      </c>
      <c r="P2288">
        <v>0.28318584070796399</v>
      </c>
      <c r="Q2288">
        <v>0.69918698999999995</v>
      </c>
      <c r="U2288">
        <v>4.1572851883121702</v>
      </c>
      <c r="V2288">
        <v>3.9159690733651602</v>
      </c>
      <c r="X2288">
        <v>1.18060255050659</v>
      </c>
    </row>
    <row r="2289" spans="1:24" x14ac:dyDescent="0.45">
      <c r="A2289">
        <v>1978</v>
      </c>
      <c r="B2289" t="s">
        <v>670</v>
      </c>
      <c r="C2289" t="s">
        <v>33</v>
      </c>
      <c r="D2289">
        <v>15</v>
      </c>
      <c r="E2289">
        <v>9</v>
      </c>
      <c r="F2289">
        <v>0</v>
      </c>
      <c r="G2289">
        <v>30</v>
      </c>
      <c r="H2289">
        <v>30</v>
      </c>
      <c r="I2289">
        <f t="shared" si="107"/>
        <v>24</v>
      </c>
      <c r="J2289" s="2">
        <f t="shared" si="108"/>
        <v>0.8</v>
      </c>
      <c r="K2289">
        <v>199</v>
      </c>
      <c r="L2289" s="1">
        <f t="shared" si="106"/>
        <v>6.6333333333333337</v>
      </c>
      <c r="M2289">
        <v>4.2964820826175103</v>
      </c>
      <c r="N2289">
        <v>3.0753766486104301</v>
      </c>
      <c r="O2289">
        <v>0.76884416215260798</v>
      </c>
      <c r="P2289">
        <v>0.29837518463810903</v>
      </c>
      <c r="Q2289">
        <v>0.78054299000000005</v>
      </c>
      <c r="U2289">
        <v>3.2562811573522201</v>
      </c>
      <c r="V2289">
        <v>3.7958982945596298</v>
      </c>
      <c r="X2289">
        <v>1.86330795288085</v>
      </c>
    </row>
    <row r="2290" spans="1:24" x14ac:dyDescent="0.45">
      <c r="A2290">
        <v>1978</v>
      </c>
      <c r="B2290" t="s">
        <v>489</v>
      </c>
      <c r="C2290" t="s">
        <v>29</v>
      </c>
      <c r="D2290">
        <v>14</v>
      </c>
      <c r="E2290">
        <v>15</v>
      </c>
      <c r="F2290">
        <v>0</v>
      </c>
      <c r="G2290">
        <v>35</v>
      </c>
      <c r="H2290">
        <v>35</v>
      </c>
      <c r="I2290">
        <f t="shared" si="107"/>
        <v>29</v>
      </c>
      <c r="J2290" s="2">
        <f t="shared" si="108"/>
        <v>0.82857142857142863</v>
      </c>
      <c r="K2290">
        <v>242.2</v>
      </c>
      <c r="L2290" s="1">
        <f t="shared" si="106"/>
        <v>6.92</v>
      </c>
      <c r="M2290">
        <v>4.2651100689022297</v>
      </c>
      <c r="N2290">
        <v>2.00274733670192</v>
      </c>
      <c r="O2290">
        <v>0.59340661828204999</v>
      </c>
      <c r="P2290">
        <v>0.26805385556915501</v>
      </c>
      <c r="Q2290">
        <v>0.72164947999999995</v>
      </c>
      <c r="U2290">
        <v>3.41208805512179</v>
      </c>
      <c r="V2290">
        <v>3.22357940155013</v>
      </c>
      <c r="X2290">
        <v>4.4950890541076598</v>
      </c>
    </row>
    <row r="2291" spans="1:24" x14ac:dyDescent="0.45">
      <c r="A2291">
        <v>1978</v>
      </c>
      <c r="B2291" t="s">
        <v>646</v>
      </c>
      <c r="C2291" t="s">
        <v>49</v>
      </c>
      <c r="D2291">
        <v>18</v>
      </c>
      <c r="E2291">
        <v>11</v>
      </c>
      <c r="F2291">
        <v>0</v>
      </c>
      <c r="G2291">
        <v>36</v>
      </c>
      <c r="H2291">
        <v>36</v>
      </c>
      <c r="I2291">
        <f t="shared" si="107"/>
        <v>29</v>
      </c>
      <c r="J2291" s="2">
        <f t="shared" si="108"/>
        <v>0.80555555555555558</v>
      </c>
      <c r="K2291">
        <v>275.10000000000002</v>
      </c>
      <c r="L2291" s="1">
        <f t="shared" si="106"/>
        <v>7.6416666666666675</v>
      </c>
      <c r="M2291">
        <v>9.9043579875822996</v>
      </c>
      <c r="N2291">
        <v>4.6089586674887899</v>
      </c>
      <c r="O2291">
        <v>0.39225180148840799</v>
      </c>
      <c r="P2291">
        <v>0.26431718061673998</v>
      </c>
      <c r="Q2291">
        <v>0.72595852000000005</v>
      </c>
      <c r="U2291">
        <v>3.1053267617832301</v>
      </c>
      <c r="V2291">
        <v>2.5085719274154599</v>
      </c>
      <c r="X2291">
        <v>6.44854736328125</v>
      </c>
    </row>
    <row r="2292" spans="1:24" x14ac:dyDescent="0.45">
      <c r="A2292">
        <v>1978</v>
      </c>
      <c r="B2292" t="s">
        <v>490</v>
      </c>
      <c r="C2292" t="s">
        <v>99</v>
      </c>
      <c r="D2292">
        <v>14</v>
      </c>
      <c r="E2292">
        <v>6</v>
      </c>
      <c r="F2292">
        <v>0</v>
      </c>
      <c r="G2292">
        <v>32</v>
      </c>
      <c r="H2292">
        <v>32</v>
      </c>
      <c r="I2292">
        <f t="shared" si="107"/>
        <v>20</v>
      </c>
      <c r="J2292" s="2">
        <f t="shared" si="108"/>
        <v>0.625</v>
      </c>
      <c r="K2292">
        <v>216</v>
      </c>
      <c r="L2292" s="1">
        <f t="shared" si="106"/>
        <v>6.75</v>
      </c>
      <c r="M2292">
        <v>5.1666666666666599</v>
      </c>
      <c r="N2292">
        <v>2.1666666666666599</v>
      </c>
      <c r="O2292">
        <v>0.83333333333333304</v>
      </c>
      <c r="P2292">
        <v>0.25364431486880401</v>
      </c>
      <c r="Q2292">
        <v>0.70588234999999999</v>
      </c>
      <c r="U2292">
        <v>3.5</v>
      </c>
      <c r="V2292">
        <v>3.4042875554826502</v>
      </c>
      <c r="X2292">
        <v>3.12386727333068</v>
      </c>
    </row>
    <row r="2293" spans="1:24" x14ac:dyDescent="0.45">
      <c r="A2293">
        <v>1978</v>
      </c>
      <c r="B2293" t="s">
        <v>574</v>
      </c>
      <c r="C2293" t="s">
        <v>233</v>
      </c>
      <c r="D2293">
        <v>13</v>
      </c>
      <c r="E2293">
        <v>10</v>
      </c>
      <c r="F2293">
        <v>0</v>
      </c>
      <c r="G2293">
        <v>29</v>
      </c>
      <c r="H2293">
        <v>29</v>
      </c>
      <c r="I2293">
        <f t="shared" si="107"/>
        <v>23</v>
      </c>
      <c r="J2293" s="2">
        <f t="shared" si="108"/>
        <v>0.7931034482758621</v>
      </c>
      <c r="K2293">
        <v>217</v>
      </c>
      <c r="L2293" s="1">
        <f t="shared" si="106"/>
        <v>7.4827586206896548</v>
      </c>
      <c r="M2293">
        <v>5.2258071865390701</v>
      </c>
      <c r="N2293">
        <v>2.6129035932695301</v>
      </c>
      <c r="O2293">
        <v>0.49769592252752998</v>
      </c>
      <c r="P2293">
        <v>0.26172465960665597</v>
      </c>
      <c r="Q2293">
        <v>0.79759862999999998</v>
      </c>
      <c r="U2293">
        <v>2.4884796126376498</v>
      </c>
      <c r="V2293">
        <v>3.0410643733551099</v>
      </c>
      <c r="X2293">
        <v>3.72686767578125</v>
      </c>
    </row>
    <row r="2294" spans="1:24" x14ac:dyDescent="0.45">
      <c r="A2294">
        <v>1978</v>
      </c>
      <c r="B2294" t="s">
        <v>671</v>
      </c>
      <c r="C2294" t="s">
        <v>99</v>
      </c>
      <c r="D2294">
        <v>9</v>
      </c>
      <c r="E2294">
        <v>11</v>
      </c>
      <c r="F2294">
        <v>0</v>
      </c>
      <c r="G2294">
        <v>28</v>
      </c>
      <c r="H2294">
        <v>28</v>
      </c>
      <c r="I2294">
        <f t="shared" si="107"/>
        <v>20</v>
      </c>
      <c r="J2294" s="2">
        <f t="shared" si="108"/>
        <v>0.7142857142857143</v>
      </c>
      <c r="K2294">
        <v>163.1</v>
      </c>
      <c r="L2294" s="1">
        <f t="shared" si="106"/>
        <v>5.8250000000000002</v>
      </c>
      <c r="M2294">
        <v>4.1877548412242103</v>
      </c>
      <c r="N2294">
        <v>4.46326502814685</v>
      </c>
      <c r="O2294">
        <v>0.71632648599887805</v>
      </c>
      <c r="P2294">
        <v>0.27022058823529399</v>
      </c>
      <c r="Q2294">
        <v>0.66430469000000003</v>
      </c>
      <c r="U2294">
        <v>4.2428568786087402</v>
      </c>
      <c r="V2294">
        <v>4.2317817839757996</v>
      </c>
      <c r="X2294">
        <v>0.75457876920699996</v>
      </c>
    </row>
    <row r="2295" spans="1:24" x14ac:dyDescent="0.45">
      <c r="A2295">
        <v>1978</v>
      </c>
      <c r="B2295" t="s">
        <v>672</v>
      </c>
      <c r="C2295" t="s">
        <v>79</v>
      </c>
      <c r="D2295">
        <v>9</v>
      </c>
      <c r="E2295">
        <v>12</v>
      </c>
      <c r="F2295">
        <v>0</v>
      </c>
      <c r="G2295">
        <v>28</v>
      </c>
      <c r="H2295">
        <v>28</v>
      </c>
      <c r="I2295">
        <f t="shared" si="107"/>
        <v>21</v>
      </c>
      <c r="J2295" s="2">
        <f t="shared" si="108"/>
        <v>0.75</v>
      </c>
      <c r="K2295">
        <v>209.1</v>
      </c>
      <c r="L2295" s="1">
        <f t="shared" si="106"/>
        <v>7.4678571428571425</v>
      </c>
      <c r="M2295">
        <v>2.45063700221935</v>
      </c>
      <c r="N2295">
        <v>1.76273889633321</v>
      </c>
      <c r="O2295">
        <v>0.73089173750401704</v>
      </c>
      <c r="P2295">
        <v>0.25718194254445897</v>
      </c>
      <c r="Q2295">
        <v>0.73595003999999997</v>
      </c>
      <c r="U2295">
        <v>3.1385351081054802</v>
      </c>
      <c r="V2295">
        <v>3.7122316734626999</v>
      </c>
      <c r="X2295">
        <v>3.0947291851043701</v>
      </c>
    </row>
    <row r="2296" spans="1:24" x14ac:dyDescent="0.45">
      <c r="A2296">
        <v>1978</v>
      </c>
      <c r="B2296" t="s">
        <v>589</v>
      </c>
      <c r="C2296" t="s">
        <v>27</v>
      </c>
      <c r="D2296">
        <v>15</v>
      </c>
      <c r="E2296">
        <v>11</v>
      </c>
      <c r="F2296">
        <v>0</v>
      </c>
      <c r="G2296">
        <v>33</v>
      </c>
      <c r="H2296">
        <v>33</v>
      </c>
      <c r="I2296">
        <f t="shared" si="107"/>
        <v>26</v>
      </c>
      <c r="J2296" s="2">
        <f t="shared" si="108"/>
        <v>0.78787878787878785</v>
      </c>
      <c r="K2296">
        <v>231.2</v>
      </c>
      <c r="L2296" s="1">
        <f t="shared" si="106"/>
        <v>7.0060606060606059</v>
      </c>
      <c r="M2296">
        <v>4.6618708618284304</v>
      </c>
      <c r="N2296">
        <v>2.17553973551993</v>
      </c>
      <c r="O2296">
        <v>0.81582740081997596</v>
      </c>
      <c r="P2296">
        <v>0.261163734776725</v>
      </c>
      <c r="Q2296">
        <v>0.72847682000000002</v>
      </c>
      <c r="U2296">
        <v>3.3798563748256099</v>
      </c>
      <c r="V2296">
        <v>3.4654187182724598</v>
      </c>
      <c r="X2296">
        <v>3.4387613534927302</v>
      </c>
    </row>
    <row r="2297" spans="1:24" x14ac:dyDescent="0.45">
      <c r="A2297">
        <v>1978</v>
      </c>
      <c r="B2297" t="s">
        <v>455</v>
      </c>
      <c r="C2297" t="s">
        <v>371</v>
      </c>
      <c r="D2297">
        <v>10</v>
      </c>
      <c r="E2297">
        <v>13</v>
      </c>
      <c r="F2297">
        <v>0</v>
      </c>
      <c r="G2297">
        <v>31</v>
      </c>
      <c r="H2297">
        <v>31</v>
      </c>
      <c r="I2297">
        <f t="shared" si="107"/>
        <v>23</v>
      </c>
      <c r="J2297" s="2">
        <f t="shared" si="108"/>
        <v>0.74193548387096775</v>
      </c>
      <c r="K2297">
        <v>234.2</v>
      </c>
      <c r="L2297" s="1">
        <f t="shared" si="106"/>
        <v>7.5548387096774192</v>
      </c>
      <c r="M2297">
        <v>9.9715906929625007</v>
      </c>
      <c r="N2297">
        <v>5.67613624060942</v>
      </c>
      <c r="O2297">
        <v>0.46022726275211501</v>
      </c>
      <c r="P2297">
        <v>0.29230769230769199</v>
      </c>
      <c r="Q2297">
        <v>0.71878940999999996</v>
      </c>
      <c r="U2297">
        <v>3.7201703739129299</v>
      </c>
      <c r="V2297">
        <v>2.9641044664542999</v>
      </c>
      <c r="X2297">
        <v>5.0294122695922798</v>
      </c>
    </row>
    <row r="2298" spans="1:24" x14ac:dyDescent="0.45">
      <c r="A2298">
        <v>1978</v>
      </c>
      <c r="B2298" t="s">
        <v>540</v>
      </c>
      <c r="C2298" t="s">
        <v>71</v>
      </c>
      <c r="D2298">
        <v>16</v>
      </c>
      <c r="E2298">
        <v>14</v>
      </c>
      <c r="F2298">
        <v>0</v>
      </c>
      <c r="G2298">
        <v>36</v>
      </c>
      <c r="H2298">
        <v>36</v>
      </c>
      <c r="I2298">
        <f t="shared" si="107"/>
        <v>30</v>
      </c>
      <c r="J2298" s="2">
        <f t="shared" si="108"/>
        <v>0.83333333333333337</v>
      </c>
      <c r="K2298">
        <v>259.2</v>
      </c>
      <c r="L2298" s="1">
        <f t="shared" si="106"/>
        <v>7.1999999999999993</v>
      </c>
      <c r="M2298">
        <v>7.8331196906904204</v>
      </c>
      <c r="N2298">
        <v>3.0847241259798501</v>
      </c>
      <c r="O2298">
        <v>0.90115536264580098</v>
      </c>
      <c r="P2298">
        <v>0.26158038147138901</v>
      </c>
      <c r="Q2298">
        <v>0.77605321999999999</v>
      </c>
      <c r="U2298">
        <v>2.8767651961385101</v>
      </c>
      <c r="V2298">
        <v>3.1740600789219999</v>
      </c>
      <c r="X2298">
        <v>4.4161572456359801</v>
      </c>
    </row>
    <row r="2299" spans="1:24" x14ac:dyDescent="0.45">
      <c r="A2299">
        <v>1978</v>
      </c>
      <c r="B2299" t="s">
        <v>647</v>
      </c>
      <c r="C2299" t="s">
        <v>79</v>
      </c>
      <c r="D2299">
        <v>17</v>
      </c>
      <c r="E2299">
        <v>10</v>
      </c>
      <c r="F2299">
        <v>0</v>
      </c>
      <c r="G2299">
        <v>34</v>
      </c>
      <c r="H2299">
        <v>34</v>
      </c>
      <c r="I2299">
        <f t="shared" si="107"/>
        <v>27</v>
      </c>
      <c r="J2299" s="2">
        <f t="shared" si="108"/>
        <v>0.79411764705882348</v>
      </c>
      <c r="K2299">
        <v>225</v>
      </c>
      <c r="L2299" s="1">
        <f t="shared" si="106"/>
        <v>6.617647058823529</v>
      </c>
      <c r="M2299">
        <v>3.4000002305772701</v>
      </c>
      <c r="N2299">
        <v>3.2000002170138999</v>
      </c>
      <c r="O2299">
        <v>1.0800000732421899</v>
      </c>
      <c r="P2299">
        <v>0.26753246753246701</v>
      </c>
      <c r="Q2299">
        <v>0.72387005999999998</v>
      </c>
      <c r="U2299">
        <v>4.2400002875434204</v>
      </c>
      <c r="V2299">
        <v>4.5626210229426301</v>
      </c>
      <c r="X2299">
        <v>1.1809297800064</v>
      </c>
    </row>
    <row r="2300" spans="1:24" x14ac:dyDescent="0.45">
      <c r="A2300">
        <v>1978</v>
      </c>
      <c r="B2300" t="s">
        <v>590</v>
      </c>
      <c r="C2300" t="s">
        <v>54</v>
      </c>
      <c r="D2300">
        <v>18</v>
      </c>
      <c r="E2300">
        <v>12</v>
      </c>
      <c r="F2300">
        <v>0</v>
      </c>
      <c r="G2300">
        <v>36</v>
      </c>
      <c r="H2300">
        <v>36</v>
      </c>
      <c r="I2300">
        <f t="shared" si="107"/>
        <v>30</v>
      </c>
      <c r="J2300" s="2">
        <f t="shared" si="108"/>
        <v>0.83333333333333337</v>
      </c>
      <c r="K2300">
        <v>280</v>
      </c>
      <c r="L2300" s="1">
        <f t="shared" si="106"/>
        <v>7.7777777777777777</v>
      </c>
      <c r="M2300">
        <v>2.50714285714285</v>
      </c>
      <c r="N2300">
        <v>1.6071428571428501</v>
      </c>
      <c r="O2300">
        <v>0.45</v>
      </c>
      <c r="P2300">
        <v>0.262737262737262</v>
      </c>
      <c r="Q2300">
        <v>0.70742638000000002</v>
      </c>
      <c r="U2300">
        <v>3.21428571428571</v>
      </c>
      <c r="V2300">
        <v>3.2669859681810598</v>
      </c>
      <c r="X2300">
        <v>4.9070539474487296</v>
      </c>
    </row>
    <row r="2301" spans="1:24" x14ac:dyDescent="0.45">
      <c r="A2301">
        <v>1978</v>
      </c>
      <c r="B2301" t="s">
        <v>624</v>
      </c>
      <c r="C2301" t="s">
        <v>75</v>
      </c>
      <c r="D2301">
        <v>19</v>
      </c>
      <c r="E2301">
        <v>13</v>
      </c>
      <c r="F2301">
        <v>0</v>
      </c>
      <c r="G2301">
        <v>38</v>
      </c>
      <c r="H2301">
        <v>38</v>
      </c>
      <c r="I2301">
        <f t="shared" si="107"/>
        <v>32</v>
      </c>
      <c r="J2301" s="2">
        <f t="shared" si="108"/>
        <v>0.84210526315789469</v>
      </c>
      <c r="K2301">
        <v>261.2</v>
      </c>
      <c r="L2301" s="1">
        <f t="shared" si="106"/>
        <v>6.8736842105263154</v>
      </c>
      <c r="M2301">
        <v>2.6140128404755898</v>
      </c>
      <c r="N2301">
        <v>2.0636943477438798</v>
      </c>
      <c r="O2301">
        <v>0.75668792750609204</v>
      </c>
      <c r="P2301">
        <v>0.24476295479603</v>
      </c>
      <c r="Q2301">
        <v>0.70238957000000002</v>
      </c>
      <c r="U2301">
        <v>3.4050956737774101</v>
      </c>
      <c r="V2301">
        <v>3.81923806348501</v>
      </c>
      <c r="X2301">
        <v>2.9005863666534402</v>
      </c>
    </row>
    <row r="2302" spans="1:24" x14ac:dyDescent="0.45">
      <c r="A2302">
        <v>1978</v>
      </c>
      <c r="B2302" t="s">
        <v>625</v>
      </c>
      <c r="C2302" t="s">
        <v>37</v>
      </c>
      <c r="D2302">
        <v>12</v>
      </c>
      <c r="E2302">
        <v>12</v>
      </c>
      <c r="F2302">
        <v>0</v>
      </c>
      <c r="G2302">
        <v>30</v>
      </c>
      <c r="H2302">
        <v>30</v>
      </c>
      <c r="I2302">
        <f t="shared" si="107"/>
        <v>24</v>
      </c>
      <c r="J2302" s="2">
        <f t="shared" si="108"/>
        <v>0.8</v>
      </c>
      <c r="K2302">
        <v>212</v>
      </c>
      <c r="L2302" s="1">
        <f t="shared" si="106"/>
        <v>7.0666666666666664</v>
      </c>
      <c r="M2302">
        <v>5.0094343228202902</v>
      </c>
      <c r="N2302">
        <v>3.5660379925161299</v>
      </c>
      <c r="O2302">
        <v>0.80660383164055505</v>
      </c>
      <c r="P2302">
        <v>0.26261127596439099</v>
      </c>
      <c r="Q2302">
        <v>0.67472699000000003</v>
      </c>
      <c r="U2302">
        <v>4.3726418241566902</v>
      </c>
      <c r="V2302">
        <v>3.8678620713085601</v>
      </c>
      <c r="X2302">
        <v>2.1896045207977202</v>
      </c>
    </row>
    <row r="2303" spans="1:24" x14ac:dyDescent="0.45">
      <c r="A2303">
        <v>1978</v>
      </c>
      <c r="B2303" t="s">
        <v>522</v>
      </c>
      <c r="C2303" t="s">
        <v>33</v>
      </c>
      <c r="D2303">
        <v>15</v>
      </c>
      <c r="E2303">
        <v>11</v>
      </c>
      <c r="F2303">
        <v>0</v>
      </c>
      <c r="G2303">
        <v>34</v>
      </c>
      <c r="H2303">
        <v>34</v>
      </c>
      <c r="I2303">
        <f t="shared" si="107"/>
        <v>26</v>
      </c>
      <c r="J2303" s="2">
        <f t="shared" si="108"/>
        <v>0.76470588235294112</v>
      </c>
      <c r="K2303">
        <v>238.1</v>
      </c>
      <c r="L2303" s="1">
        <f t="shared" si="106"/>
        <v>7.0029411764705882</v>
      </c>
      <c r="M2303">
        <v>5.81538473949053</v>
      </c>
      <c r="N2303">
        <v>2.0391608826784902</v>
      </c>
      <c r="O2303">
        <v>1.09510491847548</v>
      </c>
      <c r="P2303">
        <v>0.266042780748663</v>
      </c>
      <c r="Q2303">
        <v>0.72240260000000001</v>
      </c>
      <c r="U2303">
        <v>3.5496504254033101</v>
      </c>
      <c r="V2303">
        <v>3.6170109652334901</v>
      </c>
      <c r="X2303">
        <v>2.7452487945556601</v>
      </c>
    </row>
    <row r="2304" spans="1:24" x14ac:dyDescent="0.45">
      <c r="A2304">
        <v>1978</v>
      </c>
      <c r="B2304" t="s">
        <v>650</v>
      </c>
      <c r="C2304" t="s">
        <v>58</v>
      </c>
      <c r="D2304">
        <v>9</v>
      </c>
      <c r="E2304">
        <v>6</v>
      </c>
      <c r="F2304">
        <v>0</v>
      </c>
      <c r="G2304">
        <v>28</v>
      </c>
      <c r="H2304">
        <v>28</v>
      </c>
      <c r="I2304">
        <f t="shared" si="107"/>
        <v>15</v>
      </c>
      <c r="J2304" s="2">
        <f t="shared" si="108"/>
        <v>0.5357142857142857</v>
      </c>
      <c r="K2304">
        <v>206.1</v>
      </c>
      <c r="L2304" s="1">
        <f t="shared" si="106"/>
        <v>7.3607142857142858</v>
      </c>
      <c r="M2304">
        <v>5.45234262228779</v>
      </c>
      <c r="N2304">
        <v>2.4862682357632302</v>
      </c>
      <c r="O2304">
        <v>0.52342489173962803</v>
      </c>
      <c r="P2304">
        <v>0.243941841680129</v>
      </c>
      <c r="Q2304">
        <v>0.77972710000000001</v>
      </c>
      <c r="U2304">
        <v>2.4426494947849302</v>
      </c>
      <c r="V2304">
        <v>2.9871048333936598</v>
      </c>
      <c r="X2304">
        <v>3.8317735195159899</v>
      </c>
    </row>
    <row r="2305" spans="1:24" x14ac:dyDescent="0.45">
      <c r="A2305">
        <v>1978</v>
      </c>
      <c r="B2305" t="s">
        <v>428</v>
      </c>
      <c r="C2305" t="s">
        <v>371</v>
      </c>
      <c r="D2305">
        <v>18</v>
      </c>
      <c r="E2305">
        <v>12</v>
      </c>
      <c r="F2305">
        <v>0</v>
      </c>
      <c r="G2305">
        <v>33</v>
      </c>
      <c r="H2305">
        <v>33</v>
      </c>
      <c r="I2305">
        <f t="shared" si="107"/>
        <v>30</v>
      </c>
      <c r="J2305" s="2">
        <f t="shared" si="108"/>
        <v>0.90909090909090906</v>
      </c>
      <c r="K2305">
        <v>239</v>
      </c>
      <c r="L2305" s="1">
        <f t="shared" si="106"/>
        <v>7.2424242424242422</v>
      </c>
      <c r="M2305">
        <v>5.1589961452721003</v>
      </c>
      <c r="N2305">
        <v>2.2594143701921601</v>
      </c>
      <c r="O2305">
        <v>0.97907956041660404</v>
      </c>
      <c r="P2305">
        <v>0.27237851662404</v>
      </c>
      <c r="Q2305">
        <v>0.73637702999999999</v>
      </c>
      <c r="U2305">
        <v>3.6527198984773301</v>
      </c>
      <c r="V2305">
        <v>3.7187343968198299</v>
      </c>
      <c r="X2305">
        <v>2.8210203647613499</v>
      </c>
    </row>
    <row r="2306" spans="1:24" x14ac:dyDescent="0.45">
      <c r="A2306">
        <v>1978</v>
      </c>
      <c r="B2306" t="s">
        <v>651</v>
      </c>
      <c r="C2306" t="s">
        <v>35</v>
      </c>
      <c r="D2306">
        <v>12</v>
      </c>
      <c r="E2306">
        <v>8</v>
      </c>
      <c r="F2306">
        <v>0</v>
      </c>
      <c r="G2306">
        <v>31</v>
      </c>
      <c r="H2306">
        <v>31</v>
      </c>
      <c r="I2306">
        <f t="shared" si="107"/>
        <v>20</v>
      </c>
      <c r="J2306" s="2">
        <f t="shared" si="108"/>
        <v>0.64516129032258063</v>
      </c>
      <c r="K2306">
        <v>209.1</v>
      </c>
      <c r="L2306" s="1">
        <f t="shared" si="106"/>
        <v>6.7451612903225806</v>
      </c>
      <c r="M2306">
        <v>4.72929947796717</v>
      </c>
      <c r="N2306">
        <v>2.4076433706014599</v>
      </c>
      <c r="O2306">
        <v>1.1178344220649601</v>
      </c>
      <c r="P2306">
        <v>0.24237804878048699</v>
      </c>
      <c r="Q2306">
        <v>0.79198473000000003</v>
      </c>
      <c r="U2306">
        <v>3.3535032661948998</v>
      </c>
      <c r="V2306">
        <v>4.0227412351474099</v>
      </c>
      <c r="X2306">
        <v>2.2899281978607098</v>
      </c>
    </row>
    <row r="2307" spans="1:24" x14ac:dyDescent="0.45">
      <c r="A2307">
        <v>1978</v>
      </c>
      <c r="B2307" t="s">
        <v>592</v>
      </c>
      <c r="C2307" t="s">
        <v>35</v>
      </c>
      <c r="D2307">
        <v>16</v>
      </c>
      <c r="E2307">
        <v>13</v>
      </c>
      <c r="F2307">
        <v>0</v>
      </c>
      <c r="G2307">
        <v>36</v>
      </c>
      <c r="H2307">
        <v>36</v>
      </c>
      <c r="I2307">
        <f t="shared" si="107"/>
        <v>29</v>
      </c>
      <c r="J2307" s="2">
        <f t="shared" si="108"/>
        <v>0.80555555555555558</v>
      </c>
      <c r="K2307">
        <v>250</v>
      </c>
      <c r="L2307" s="1">
        <f t="shared" ref="L2307:L2370" si="109">K2307/H2307</f>
        <v>6.9444444444444446</v>
      </c>
      <c r="M2307">
        <v>4.3200005273438098</v>
      </c>
      <c r="N2307">
        <v>3.5640004350586398</v>
      </c>
      <c r="O2307">
        <v>0.68400008349610397</v>
      </c>
      <c r="P2307">
        <v>0.29764705882352899</v>
      </c>
      <c r="Q2307">
        <v>0.72538860000000005</v>
      </c>
      <c r="U2307">
        <v>3.9600004833984901</v>
      </c>
      <c r="V2307">
        <v>3.8368432638702501</v>
      </c>
      <c r="X2307">
        <v>3.2690644264221098</v>
      </c>
    </row>
    <row r="2308" spans="1:24" x14ac:dyDescent="0.45">
      <c r="A2308">
        <v>1978</v>
      </c>
      <c r="B2308" t="s">
        <v>652</v>
      </c>
      <c r="C2308" t="s">
        <v>54</v>
      </c>
      <c r="D2308">
        <v>12</v>
      </c>
      <c r="E2308">
        <v>11</v>
      </c>
      <c r="F2308">
        <v>0</v>
      </c>
      <c r="G2308">
        <v>28</v>
      </c>
      <c r="H2308">
        <v>28</v>
      </c>
      <c r="I2308">
        <f t="shared" ref="I2308:I2371" si="110">SUM(D2308:E2308)</f>
        <v>23</v>
      </c>
      <c r="J2308" s="2">
        <f t="shared" ref="J2308:J2371" si="111">I2308/H2308</f>
        <v>0.8214285714285714</v>
      </c>
      <c r="K2308">
        <v>175.2</v>
      </c>
      <c r="L2308" s="1">
        <f t="shared" si="109"/>
        <v>6.2571428571428571</v>
      </c>
      <c r="M2308">
        <v>3.3814043703838101</v>
      </c>
      <c r="N2308">
        <v>2.9715371739736498</v>
      </c>
      <c r="O2308">
        <v>1.02466799102539</v>
      </c>
      <c r="P2308">
        <v>0.26885245901639299</v>
      </c>
      <c r="Q2308">
        <v>0.70454545000000002</v>
      </c>
      <c r="U2308">
        <v>4.4060723614092101</v>
      </c>
      <c r="V2308">
        <v>4.4064750950833602</v>
      </c>
      <c r="X2308">
        <v>0.68196851015090898</v>
      </c>
    </row>
    <row r="2309" spans="1:24" x14ac:dyDescent="0.45">
      <c r="A2309">
        <v>1978</v>
      </c>
      <c r="B2309" t="s">
        <v>653</v>
      </c>
      <c r="C2309" t="s">
        <v>44</v>
      </c>
      <c r="D2309">
        <v>6</v>
      </c>
      <c r="E2309">
        <v>13</v>
      </c>
      <c r="F2309">
        <v>0</v>
      </c>
      <c r="G2309">
        <v>30</v>
      </c>
      <c r="H2309">
        <v>30</v>
      </c>
      <c r="I2309">
        <f t="shared" si="110"/>
        <v>19</v>
      </c>
      <c r="J2309" s="2">
        <f t="shared" si="111"/>
        <v>0.6333333333333333</v>
      </c>
      <c r="K2309">
        <v>196.1</v>
      </c>
      <c r="L2309" s="1">
        <f t="shared" si="109"/>
        <v>6.5366666666666662</v>
      </c>
      <c r="M2309">
        <v>6.3259763947822396</v>
      </c>
      <c r="N2309">
        <v>3.8505943272587499</v>
      </c>
      <c r="O2309">
        <v>1.0543293991303699</v>
      </c>
      <c r="P2309">
        <v>0.29064039408866899</v>
      </c>
      <c r="Q2309">
        <v>0.72892040999999996</v>
      </c>
      <c r="U2309">
        <v>3.9422751445744302</v>
      </c>
      <c r="V2309">
        <v>4.0160825369108402</v>
      </c>
      <c r="X2309">
        <v>2.05689072608947</v>
      </c>
    </row>
    <row r="2310" spans="1:24" x14ac:dyDescent="0.45">
      <c r="A2310">
        <v>1978</v>
      </c>
      <c r="B2310" t="s">
        <v>612</v>
      </c>
      <c r="C2310" t="s">
        <v>47</v>
      </c>
      <c r="D2310">
        <v>11</v>
      </c>
      <c r="E2310">
        <v>8</v>
      </c>
      <c r="F2310">
        <v>0</v>
      </c>
      <c r="G2310">
        <v>23</v>
      </c>
      <c r="H2310">
        <v>23</v>
      </c>
      <c r="I2310">
        <f t="shared" si="110"/>
        <v>19</v>
      </c>
      <c r="J2310" s="2">
        <f t="shared" si="111"/>
        <v>0.82608695652173914</v>
      </c>
      <c r="K2310">
        <v>166.2</v>
      </c>
      <c r="L2310" s="1">
        <f t="shared" si="109"/>
        <v>7.2260869565217387</v>
      </c>
      <c r="M2310">
        <v>6.3719992221680597</v>
      </c>
      <c r="N2310">
        <v>2.3759997099609702</v>
      </c>
      <c r="O2310">
        <v>0.43199994726563101</v>
      </c>
      <c r="P2310">
        <v>0.29824561403508698</v>
      </c>
      <c r="Q2310">
        <v>0.77515400000000001</v>
      </c>
      <c r="U2310">
        <v>2.5379996901855799</v>
      </c>
      <c r="V2310">
        <v>2.6028431088409398</v>
      </c>
      <c r="X2310">
        <v>3.8464694023132302</v>
      </c>
    </row>
    <row r="2311" spans="1:24" x14ac:dyDescent="0.45">
      <c r="A2311">
        <v>1978</v>
      </c>
      <c r="B2311" t="s">
        <v>626</v>
      </c>
      <c r="C2311" t="s">
        <v>88</v>
      </c>
      <c r="D2311">
        <v>13</v>
      </c>
      <c r="E2311">
        <v>15</v>
      </c>
      <c r="F2311">
        <v>0</v>
      </c>
      <c r="G2311">
        <v>33</v>
      </c>
      <c r="H2311">
        <v>33</v>
      </c>
      <c r="I2311">
        <f t="shared" si="110"/>
        <v>28</v>
      </c>
      <c r="J2311" s="2">
        <f t="shared" si="111"/>
        <v>0.84848484848484851</v>
      </c>
      <c r="K2311">
        <v>227.1</v>
      </c>
      <c r="L2311" s="1">
        <f t="shared" si="109"/>
        <v>6.8818181818181818</v>
      </c>
      <c r="M2311">
        <v>3.7609971515956899</v>
      </c>
      <c r="N2311">
        <v>3.4046921582866201</v>
      </c>
      <c r="O2311">
        <v>0.63343109921611596</v>
      </c>
      <c r="P2311">
        <v>0.25167336010709501</v>
      </c>
      <c r="Q2311">
        <v>0.72700297000000003</v>
      </c>
      <c r="U2311">
        <v>3.2067449397815899</v>
      </c>
      <c r="V2311">
        <v>3.8253123470030999</v>
      </c>
      <c r="X2311">
        <v>2.78568410873413</v>
      </c>
    </row>
    <row r="2312" spans="1:24" x14ac:dyDescent="0.45">
      <c r="A2312">
        <v>1978</v>
      </c>
      <c r="B2312" t="s">
        <v>577</v>
      </c>
      <c r="C2312" t="s">
        <v>79</v>
      </c>
      <c r="D2312">
        <v>13</v>
      </c>
      <c r="E2312">
        <v>11</v>
      </c>
      <c r="F2312">
        <v>0</v>
      </c>
      <c r="G2312">
        <v>27</v>
      </c>
      <c r="H2312">
        <v>27</v>
      </c>
      <c r="I2312">
        <f t="shared" si="110"/>
        <v>24</v>
      </c>
      <c r="J2312" s="2">
        <f t="shared" si="111"/>
        <v>0.88888888888888884</v>
      </c>
      <c r="K2312">
        <v>210</v>
      </c>
      <c r="L2312" s="1">
        <f t="shared" si="109"/>
        <v>7.7777777777777777</v>
      </c>
      <c r="M2312">
        <v>5.4857146843112501</v>
      </c>
      <c r="N2312">
        <v>2.70000019618444</v>
      </c>
      <c r="O2312">
        <v>0.94285721136599598</v>
      </c>
      <c r="P2312">
        <v>0.27465857359635798</v>
      </c>
      <c r="Q2312">
        <v>0.77208918000000004</v>
      </c>
      <c r="U2312">
        <v>3.6000002615792601</v>
      </c>
      <c r="V2312">
        <v>3.7277003369363801</v>
      </c>
      <c r="X2312">
        <v>3.06663942337036</v>
      </c>
    </row>
    <row r="2313" spans="1:24" x14ac:dyDescent="0.45">
      <c r="A2313">
        <v>1978</v>
      </c>
      <c r="B2313" t="s">
        <v>654</v>
      </c>
      <c r="C2313" t="s">
        <v>88</v>
      </c>
      <c r="D2313">
        <v>9</v>
      </c>
      <c r="E2313">
        <v>19</v>
      </c>
      <c r="F2313">
        <v>0</v>
      </c>
      <c r="G2313">
        <v>31</v>
      </c>
      <c r="H2313">
        <v>31</v>
      </c>
      <c r="I2313">
        <f t="shared" si="110"/>
        <v>28</v>
      </c>
      <c r="J2313" s="2">
        <f t="shared" si="111"/>
        <v>0.90322580645161288</v>
      </c>
      <c r="K2313">
        <v>200.2</v>
      </c>
      <c r="L2313" s="1">
        <f t="shared" si="109"/>
        <v>6.4580645161290322</v>
      </c>
      <c r="M2313">
        <v>4.6644520637006304</v>
      </c>
      <c r="N2313">
        <v>2.60132903552535</v>
      </c>
      <c r="O2313">
        <v>0.94186051286262695</v>
      </c>
      <c r="P2313">
        <v>0.28826151560178298</v>
      </c>
      <c r="Q2313">
        <v>0.66504461000000004</v>
      </c>
      <c r="U2313">
        <v>4.3953490600255902</v>
      </c>
      <c r="V2313">
        <v>3.8207235723605901</v>
      </c>
      <c r="X2313">
        <v>2.4697284698486301</v>
      </c>
    </row>
    <row r="2314" spans="1:24" x14ac:dyDescent="0.45">
      <c r="A2314">
        <v>1978</v>
      </c>
      <c r="B2314" t="s">
        <v>673</v>
      </c>
      <c r="C2314" t="s">
        <v>37</v>
      </c>
      <c r="D2314">
        <v>10</v>
      </c>
      <c r="E2314">
        <v>10</v>
      </c>
      <c r="F2314">
        <v>0</v>
      </c>
      <c r="G2314">
        <v>27</v>
      </c>
      <c r="H2314">
        <v>27</v>
      </c>
      <c r="I2314">
        <f t="shared" si="110"/>
        <v>20</v>
      </c>
      <c r="J2314" s="2">
        <f t="shared" si="111"/>
        <v>0.7407407407407407</v>
      </c>
      <c r="K2314">
        <v>166</v>
      </c>
      <c r="L2314" s="1">
        <f t="shared" si="109"/>
        <v>6.1481481481481479</v>
      </c>
      <c r="M2314">
        <v>3.7409641992926699</v>
      </c>
      <c r="N2314">
        <v>3.9578316891067402</v>
      </c>
      <c r="O2314">
        <v>1.2469880664308901</v>
      </c>
      <c r="P2314">
        <v>0.28249566724436698</v>
      </c>
      <c r="Q2314">
        <v>0.69190600999999996</v>
      </c>
      <c r="U2314">
        <v>5.25903662799114</v>
      </c>
      <c r="V2314">
        <v>4.9282168204179904</v>
      </c>
      <c r="X2314">
        <v>-0.25877749919891302</v>
      </c>
    </row>
    <row r="2315" spans="1:24" x14ac:dyDescent="0.45">
      <c r="A2315">
        <v>1978</v>
      </c>
      <c r="B2315" t="s">
        <v>578</v>
      </c>
      <c r="C2315" t="s">
        <v>115</v>
      </c>
      <c r="D2315">
        <v>14</v>
      </c>
      <c r="E2315">
        <v>14</v>
      </c>
      <c r="F2315">
        <v>0</v>
      </c>
      <c r="G2315">
        <v>35</v>
      </c>
      <c r="H2315">
        <v>35</v>
      </c>
      <c r="I2315">
        <f t="shared" si="110"/>
        <v>28</v>
      </c>
      <c r="J2315" s="2">
        <f t="shared" si="111"/>
        <v>0.8</v>
      </c>
      <c r="K2315">
        <v>252.1</v>
      </c>
      <c r="L2315" s="1">
        <f t="shared" si="109"/>
        <v>7.2028571428571428</v>
      </c>
      <c r="M2315">
        <v>3.7807134183475601</v>
      </c>
      <c r="N2315">
        <v>2.8890357253410599</v>
      </c>
      <c r="O2315">
        <v>0.642007938964681</v>
      </c>
      <c r="P2315">
        <v>0.28571428571428498</v>
      </c>
      <c r="Q2315">
        <v>0.76297685999999998</v>
      </c>
      <c r="U2315">
        <v>3.0317041562221001</v>
      </c>
      <c r="V2315">
        <v>3.6825974264284298</v>
      </c>
      <c r="X2315">
        <v>3.4055285453796298</v>
      </c>
    </row>
    <row r="2316" spans="1:24" x14ac:dyDescent="0.45">
      <c r="A2316">
        <v>1977</v>
      </c>
      <c r="B2316" t="s">
        <v>613</v>
      </c>
      <c r="C2316" t="s">
        <v>121</v>
      </c>
      <c r="D2316">
        <v>12</v>
      </c>
      <c r="E2316">
        <v>13</v>
      </c>
      <c r="F2316">
        <v>0</v>
      </c>
      <c r="G2316">
        <v>34</v>
      </c>
      <c r="H2316">
        <v>34</v>
      </c>
      <c r="I2316">
        <f t="shared" si="110"/>
        <v>25</v>
      </c>
      <c r="J2316" s="2">
        <f t="shared" si="111"/>
        <v>0.73529411764705888</v>
      </c>
      <c r="K2316">
        <v>200.2</v>
      </c>
      <c r="L2316" s="1">
        <f t="shared" si="109"/>
        <v>5.8882352941176466</v>
      </c>
      <c r="M2316">
        <v>4.3056480588005801</v>
      </c>
      <c r="N2316">
        <v>2.4667775336878299</v>
      </c>
      <c r="O2316">
        <v>1.43521601960019</v>
      </c>
      <c r="P2316">
        <v>0.269113149847094</v>
      </c>
      <c r="Q2316">
        <v>0.72545612999999998</v>
      </c>
      <c r="U2316">
        <v>4.3953490600255902</v>
      </c>
      <c r="V2316">
        <v>4.8559833288574303</v>
      </c>
      <c r="X2316">
        <v>1.3661592006683301</v>
      </c>
    </row>
    <row r="2317" spans="1:24" x14ac:dyDescent="0.45">
      <c r="A2317">
        <v>1977</v>
      </c>
      <c r="B2317" t="s">
        <v>474</v>
      </c>
      <c r="C2317" t="s">
        <v>31</v>
      </c>
      <c r="D2317">
        <v>17</v>
      </c>
      <c r="E2317">
        <v>11</v>
      </c>
      <c r="F2317">
        <v>0</v>
      </c>
      <c r="G2317">
        <v>34</v>
      </c>
      <c r="H2317">
        <v>34</v>
      </c>
      <c r="I2317">
        <f t="shared" si="110"/>
        <v>28</v>
      </c>
      <c r="J2317" s="2">
        <f t="shared" si="111"/>
        <v>0.82352941176470584</v>
      </c>
      <c r="K2317">
        <v>237</v>
      </c>
      <c r="L2317" s="1">
        <f t="shared" si="109"/>
        <v>6.9705882352941178</v>
      </c>
      <c r="M2317">
        <v>3.1139248525691499</v>
      </c>
      <c r="N2317">
        <v>3.1139248525691499</v>
      </c>
      <c r="O2317">
        <v>0.911392639776338</v>
      </c>
      <c r="P2317">
        <v>0.244720496894409</v>
      </c>
      <c r="Q2317">
        <v>0.74428886999999999</v>
      </c>
      <c r="U2317">
        <v>3.6455705591053502</v>
      </c>
      <c r="V2317">
        <v>4.4258071698897199</v>
      </c>
      <c r="X2317">
        <v>1.6819549798965401</v>
      </c>
    </row>
    <row r="2318" spans="1:24" x14ac:dyDescent="0.45">
      <c r="A2318">
        <v>1977</v>
      </c>
      <c r="B2318" t="s">
        <v>674</v>
      </c>
      <c r="C2318" t="s">
        <v>79</v>
      </c>
      <c r="D2318">
        <v>7</v>
      </c>
      <c r="E2318">
        <v>16</v>
      </c>
      <c r="F2318">
        <v>0</v>
      </c>
      <c r="G2318">
        <v>28</v>
      </c>
      <c r="H2318">
        <v>28</v>
      </c>
      <c r="I2318">
        <f t="shared" si="110"/>
        <v>23</v>
      </c>
      <c r="J2318" s="2">
        <f t="shared" si="111"/>
        <v>0.8214285714285714</v>
      </c>
      <c r="K2318">
        <v>176.2</v>
      </c>
      <c r="L2318" s="1">
        <f t="shared" si="109"/>
        <v>6.2928571428571427</v>
      </c>
      <c r="M2318">
        <v>2.6490569851075598</v>
      </c>
      <c r="N2318">
        <v>2.1905663530697099</v>
      </c>
      <c r="O2318">
        <v>1.0188680711952101</v>
      </c>
      <c r="P2318">
        <v>0.28100470957613799</v>
      </c>
      <c r="Q2318">
        <v>0.70697673999999999</v>
      </c>
      <c r="U2318">
        <v>4.4830195132589497</v>
      </c>
      <c r="V2318">
        <v>4.3682319360681001</v>
      </c>
      <c r="X2318">
        <v>1.80687892436981</v>
      </c>
    </row>
    <row r="2319" spans="1:24" x14ac:dyDescent="0.45">
      <c r="A2319">
        <v>1977</v>
      </c>
      <c r="B2319" t="s">
        <v>656</v>
      </c>
      <c r="C2319" t="s">
        <v>54</v>
      </c>
      <c r="D2319">
        <v>12</v>
      </c>
      <c r="E2319">
        <v>18</v>
      </c>
      <c r="F2319">
        <v>0</v>
      </c>
      <c r="G2319">
        <v>33</v>
      </c>
      <c r="H2319">
        <v>33</v>
      </c>
      <c r="I2319">
        <f t="shared" si="110"/>
        <v>30</v>
      </c>
      <c r="J2319" s="2">
        <f t="shared" si="111"/>
        <v>0.90909090909090906</v>
      </c>
      <c r="K2319">
        <v>209</v>
      </c>
      <c r="L2319" s="1">
        <f t="shared" si="109"/>
        <v>6.333333333333333</v>
      </c>
      <c r="M2319">
        <v>2.9282296650717701</v>
      </c>
      <c r="N2319">
        <v>3.1004784688995199</v>
      </c>
      <c r="O2319">
        <v>0.99043062200956899</v>
      </c>
      <c r="P2319">
        <v>0.27185792349726701</v>
      </c>
      <c r="Q2319">
        <v>0.67220544000000004</v>
      </c>
      <c r="U2319">
        <v>4.4354066985645897</v>
      </c>
      <c r="V2319">
        <v>4.5945023522993003</v>
      </c>
      <c r="X2319">
        <v>1.15579628944396</v>
      </c>
    </row>
    <row r="2320" spans="1:24" x14ac:dyDescent="0.45">
      <c r="A2320">
        <v>1977</v>
      </c>
      <c r="B2320" t="s">
        <v>657</v>
      </c>
      <c r="C2320" t="s">
        <v>37</v>
      </c>
      <c r="D2320">
        <v>13</v>
      </c>
      <c r="E2320">
        <v>7</v>
      </c>
      <c r="F2320">
        <v>0</v>
      </c>
      <c r="G2320">
        <v>31</v>
      </c>
      <c r="H2320">
        <v>31</v>
      </c>
      <c r="I2320">
        <f t="shared" si="110"/>
        <v>20</v>
      </c>
      <c r="J2320" s="2">
        <f t="shared" si="111"/>
        <v>0.64516129032258063</v>
      </c>
      <c r="K2320">
        <v>220.2</v>
      </c>
      <c r="L2320" s="1">
        <f t="shared" si="109"/>
        <v>7.1032258064516123</v>
      </c>
      <c r="M2320">
        <v>4.7311177157233697</v>
      </c>
      <c r="N2320">
        <v>2.1616313701149799</v>
      </c>
      <c r="O2320">
        <v>0.85649544853612702</v>
      </c>
      <c r="P2320">
        <v>0.28494623655913898</v>
      </c>
      <c r="Q2320">
        <v>0.67278287000000003</v>
      </c>
      <c r="U2320">
        <v>4.2416917451313001</v>
      </c>
      <c r="V2320">
        <v>3.7123632413899799</v>
      </c>
      <c r="X2320">
        <v>3.4348931312561</v>
      </c>
    </row>
    <row r="2321" spans="1:24" x14ac:dyDescent="0.45">
      <c r="A2321">
        <v>1977</v>
      </c>
      <c r="B2321" t="s">
        <v>628</v>
      </c>
      <c r="C2321" t="s">
        <v>65</v>
      </c>
      <c r="D2321">
        <v>12</v>
      </c>
      <c r="E2321">
        <v>16</v>
      </c>
      <c r="F2321">
        <v>0</v>
      </c>
      <c r="G2321">
        <v>38</v>
      </c>
      <c r="H2321">
        <v>38</v>
      </c>
      <c r="I2321">
        <f t="shared" si="110"/>
        <v>28</v>
      </c>
      <c r="J2321" s="2">
        <f t="shared" si="111"/>
        <v>0.73684210526315785</v>
      </c>
      <c r="K2321">
        <v>234.1</v>
      </c>
      <c r="L2321" s="1">
        <f t="shared" si="109"/>
        <v>6.1605263157894736</v>
      </c>
      <c r="M2321">
        <v>3.7254626278580201</v>
      </c>
      <c r="N2321">
        <v>2.15078254804174</v>
      </c>
      <c r="O2321">
        <v>0.69132296187056097</v>
      </c>
      <c r="P2321">
        <v>0.32019115890083599</v>
      </c>
      <c r="Q2321">
        <v>0.67229517999999999</v>
      </c>
      <c r="U2321">
        <v>4.7624470706638702</v>
      </c>
      <c r="V2321">
        <v>3.6640743970070702</v>
      </c>
      <c r="X2321">
        <v>3.09084892272949</v>
      </c>
    </row>
    <row r="2322" spans="1:24" x14ac:dyDescent="0.45">
      <c r="A2322">
        <v>1977</v>
      </c>
      <c r="B2322" t="s">
        <v>614</v>
      </c>
      <c r="C2322" t="s">
        <v>88</v>
      </c>
      <c r="D2322">
        <v>12</v>
      </c>
      <c r="E2322">
        <v>12</v>
      </c>
      <c r="F2322">
        <v>0</v>
      </c>
      <c r="G2322">
        <v>30</v>
      </c>
      <c r="H2322">
        <v>30</v>
      </c>
      <c r="I2322">
        <f t="shared" si="110"/>
        <v>24</v>
      </c>
      <c r="J2322" s="2">
        <f t="shared" si="111"/>
        <v>0.8</v>
      </c>
      <c r="K2322">
        <v>197.2</v>
      </c>
      <c r="L2322" s="1">
        <f t="shared" si="109"/>
        <v>6.5733333333333333</v>
      </c>
      <c r="M2322">
        <v>6.0556495527887897</v>
      </c>
      <c r="N2322">
        <v>3.1416527755069699</v>
      </c>
      <c r="O2322">
        <v>0.77403039396548501</v>
      </c>
      <c r="P2322">
        <v>0.27850162866449502</v>
      </c>
      <c r="Q2322">
        <v>0.69561550999999999</v>
      </c>
      <c r="U2322">
        <v>3.5059023726672001</v>
      </c>
      <c r="V2322">
        <v>3.61831288195964</v>
      </c>
      <c r="X2322">
        <v>3.5725710391998202</v>
      </c>
    </row>
    <row r="2323" spans="1:24" x14ac:dyDescent="0.45">
      <c r="A2323">
        <v>1977</v>
      </c>
      <c r="B2323" t="s">
        <v>595</v>
      </c>
      <c r="C2323" t="s">
        <v>105</v>
      </c>
      <c r="D2323">
        <v>14</v>
      </c>
      <c r="E2323">
        <v>19</v>
      </c>
      <c r="F2323">
        <v>0</v>
      </c>
      <c r="G2323">
        <v>38</v>
      </c>
      <c r="H2323">
        <v>38</v>
      </c>
      <c r="I2323">
        <f t="shared" si="110"/>
        <v>33</v>
      </c>
      <c r="J2323" s="2">
        <f t="shared" si="111"/>
        <v>0.86842105263157898</v>
      </c>
      <c r="K2323">
        <v>279.2</v>
      </c>
      <c r="L2323" s="1">
        <f t="shared" si="109"/>
        <v>7.3473684210526313</v>
      </c>
      <c r="M2323">
        <v>5.0524435687584504</v>
      </c>
      <c r="N2323">
        <v>2.7675805535874298</v>
      </c>
      <c r="O2323">
        <v>0.74016689223849896</v>
      </c>
      <c r="P2323">
        <v>0.28462377317339099</v>
      </c>
      <c r="Q2323">
        <v>0.68772137</v>
      </c>
      <c r="U2323">
        <v>3.8295591381035399</v>
      </c>
      <c r="V2323">
        <v>3.61766164771455</v>
      </c>
      <c r="X2323">
        <v>4.89379453659057</v>
      </c>
    </row>
    <row r="2324" spans="1:24" x14ac:dyDescent="0.45">
      <c r="A2324">
        <v>1977</v>
      </c>
      <c r="B2324" t="s">
        <v>478</v>
      </c>
      <c r="C2324" t="s">
        <v>31</v>
      </c>
      <c r="D2324">
        <v>14</v>
      </c>
      <c r="E2324">
        <v>12</v>
      </c>
      <c r="F2324">
        <v>0</v>
      </c>
      <c r="G2324">
        <v>30</v>
      </c>
      <c r="H2324">
        <v>30</v>
      </c>
      <c r="I2324">
        <f t="shared" si="110"/>
        <v>26</v>
      </c>
      <c r="J2324" s="2">
        <f t="shared" si="111"/>
        <v>0.8666666666666667</v>
      </c>
      <c r="K2324">
        <v>234.2</v>
      </c>
      <c r="L2324" s="1">
        <f t="shared" si="109"/>
        <v>7.8066666666666666</v>
      </c>
      <c r="M2324">
        <v>6.9801134850737503</v>
      </c>
      <c r="N2324">
        <v>2.6463067608246602</v>
      </c>
      <c r="O2324">
        <v>0.76704543792019197</v>
      </c>
      <c r="P2324">
        <v>0.24505327245053199</v>
      </c>
      <c r="Q2324">
        <v>0.76855894999999996</v>
      </c>
      <c r="U2324">
        <v>2.72301130461668</v>
      </c>
      <c r="V2324">
        <v>3.2664521016118901</v>
      </c>
      <c r="X2324">
        <v>4.8655033111572203</v>
      </c>
    </row>
    <row r="2325" spans="1:24" x14ac:dyDescent="0.45">
      <c r="A2325">
        <v>1977</v>
      </c>
      <c r="B2325" t="s">
        <v>630</v>
      </c>
      <c r="C2325" t="s">
        <v>29</v>
      </c>
      <c r="D2325">
        <v>10</v>
      </c>
      <c r="E2325">
        <v>13</v>
      </c>
      <c r="F2325">
        <v>0</v>
      </c>
      <c r="G2325">
        <v>34</v>
      </c>
      <c r="H2325">
        <v>34</v>
      </c>
      <c r="I2325">
        <f t="shared" si="110"/>
        <v>23</v>
      </c>
      <c r="J2325" s="2">
        <f t="shared" si="111"/>
        <v>0.67647058823529416</v>
      </c>
      <c r="K2325">
        <v>214.2</v>
      </c>
      <c r="L2325" s="1">
        <f t="shared" si="109"/>
        <v>6.3</v>
      </c>
      <c r="M2325">
        <v>5.61801268858407</v>
      </c>
      <c r="N2325">
        <v>3.43788836167084</v>
      </c>
      <c r="O2325">
        <v>0.628882017378813</v>
      </c>
      <c r="P2325">
        <v>0.28193832599118901</v>
      </c>
      <c r="Q2325">
        <v>0.66789668000000002</v>
      </c>
      <c r="U2325">
        <v>4.3602486538264396</v>
      </c>
      <c r="V2325">
        <v>3.5858691492886798</v>
      </c>
      <c r="X2325">
        <v>4.0759572982787997</v>
      </c>
    </row>
    <row r="2326" spans="1:24" x14ac:dyDescent="0.45">
      <c r="A2326">
        <v>1977</v>
      </c>
      <c r="B2326" t="s">
        <v>675</v>
      </c>
      <c r="C2326" t="s">
        <v>27</v>
      </c>
      <c r="D2326">
        <v>13</v>
      </c>
      <c r="E2326">
        <v>14</v>
      </c>
      <c r="F2326">
        <v>0</v>
      </c>
      <c r="G2326">
        <v>34</v>
      </c>
      <c r="H2326">
        <v>34</v>
      </c>
      <c r="I2326">
        <f t="shared" si="110"/>
        <v>27</v>
      </c>
      <c r="J2326" s="2">
        <f t="shared" si="111"/>
        <v>0.79411764705882348</v>
      </c>
      <c r="K2326">
        <v>224.2</v>
      </c>
      <c r="L2326" s="1">
        <f t="shared" si="109"/>
        <v>6.5941176470588232</v>
      </c>
      <c r="M2326">
        <v>3.2047473754404998</v>
      </c>
      <c r="N2326">
        <v>2.1231451362293301</v>
      </c>
      <c r="O2326">
        <v>1.0014835548251499</v>
      </c>
      <c r="P2326">
        <v>0.29568527918781701</v>
      </c>
      <c r="Q2326">
        <v>0.69642857000000002</v>
      </c>
      <c r="U2326">
        <v>4.5267056678096997</v>
      </c>
      <c r="V2326">
        <v>4.2335917973613197</v>
      </c>
      <c r="X2326">
        <v>1.9891172647476101</v>
      </c>
    </row>
    <row r="2327" spans="1:24" x14ac:dyDescent="0.45">
      <c r="A2327">
        <v>1977</v>
      </c>
      <c r="B2327" t="s">
        <v>547</v>
      </c>
      <c r="C2327" t="s">
        <v>29</v>
      </c>
      <c r="D2327">
        <v>14</v>
      </c>
      <c r="E2327">
        <v>16</v>
      </c>
      <c r="F2327">
        <v>0</v>
      </c>
      <c r="G2327">
        <v>39</v>
      </c>
      <c r="H2327">
        <v>39</v>
      </c>
      <c r="I2327">
        <f t="shared" si="110"/>
        <v>30</v>
      </c>
      <c r="J2327" s="2">
        <f t="shared" si="111"/>
        <v>0.76923076923076927</v>
      </c>
      <c r="K2327">
        <v>221</v>
      </c>
      <c r="L2327" s="1">
        <f t="shared" si="109"/>
        <v>5.666666666666667</v>
      </c>
      <c r="M2327">
        <v>4.2760186900168904</v>
      </c>
      <c r="N2327">
        <v>2.7285071641060199</v>
      </c>
      <c r="O2327">
        <v>1.1809956381951401</v>
      </c>
      <c r="P2327">
        <v>0.31462140992167098</v>
      </c>
      <c r="Q2327">
        <v>0.69472277999999998</v>
      </c>
      <c r="U2327">
        <v>4.7239825527805701</v>
      </c>
      <c r="V2327">
        <v>4.4439256106598499</v>
      </c>
      <c r="X2327">
        <v>2.0944442749023402</v>
      </c>
    </row>
    <row r="2328" spans="1:24" x14ac:dyDescent="0.45">
      <c r="A2328">
        <v>1977</v>
      </c>
      <c r="B2328" t="s">
        <v>561</v>
      </c>
      <c r="C2328" t="s">
        <v>99</v>
      </c>
      <c r="D2328">
        <v>20</v>
      </c>
      <c r="E2328">
        <v>5</v>
      </c>
      <c r="F2328">
        <v>0</v>
      </c>
      <c r="G2328">
        <v>33</v>
      </c>
      <c r="H2328">
        <v>33</v>
      </c>
      <c r="I2328">
        <f t="shared" si="110"/>
        <v>25</v>
      </c>
      <c r="J2328" s="2">
        <f t="shared" si="111"/>
        <v>0.75757575757575757</v>
      </c>
      <c r="K2328">
        <v>230.2</v>
      </c>
      <c r="L2328" s="1">
        <f t="shared" si="109"/>
        <v>6.9757575757575756</v>
      </c>
      <c r="M2328">
        <v>5.1893065872327497</v>
      </c>
      <c r="N2328">
        <v>1.9508671380574201</v>
      </c>
      <c r="O2328">
        <v>1.1315029400733001</v>
      </c>
      <c r="P2328">
        <v>0.23897581792318601</v>
      </c>
      <c r="Q2328">
        <v>0.88771593000000004</v>
      </c>
      <c r="U2328">
        <v>2.3410405656689099</v>
      </c>
      <c r="V2328">
        <v>3.8955575240698299</v>
      </c>
      <c r="X2328">
        <v>2.9499313831329301</v>
      </c>
    </row>
    <row r="2329" spans="1:24" x14ac:dyDescent="0.45">
      <c r="A2329">
        <v>1977</v>
      </c>
      <c r="B2329" t="s">
        <v>524</v>
      </c>
      <c r="C2329" t="s">
        <v>67</v>
      </c>
      <c r="D2329">
        <v>23</v>
      </c>
      <c r="E2329">
        <v>10</v>
      </c>
      <c r="F2329">
        <v>0</v>
      </c>
      <c r="G2329">
        <v>36</v>
      </c>
      <c r="H2329">
        <v>36</v>
      </c>
      <c r="I2329">
        <f t="shared" si="110"/>
        <v>33</v>
      </c>
      <c r="J2329" s="2">
        <f t="shared" si="111"/>
        <v>0.91666666666666663</v>
      </c>
      <c r="K2329">
        <v>283</v>
      </c>
      <c r="L2329" s="1">
        <f t="shared" si="109"/>
        <v>7.8611111111111107</v>
      </c>
      <c r="M2329">
        <v>6.2968197879858598</v>
      </c>
      <c r="N2329">
        <v>2.8303886925795001</v>
      </c>
      <c r="O2329">
        <v>0.795053003533568</v>
      </c>
      <c r="P2329">
        <v>0.249084249084249</v>
      </c>
      <c r="Q2329">
        <v>0.77700347999999997</v>
      </c>
      <c r="U2329">
        <v>2.63957597173144</v>
      </c>
      <c r="V2329">
        <v>3.4730253543112299</v>
      </c>
      <c r="X2329">
        <v>5.1020593643188397</v>
      </c>
    </row>
    <row r="2330" spans="1:24" x14ac:dyDescent="0.45">
      <c r="A2330">
        <v>1977</v>
      </c>
      <c r="B2330" t="s">
        <v>597</v>
      </c>
      <c r="C2330" t="s">
        <v>67</v>
      </c>
      <c r="D2330">
        <v>19</v>
      </c>
      <c r="E2330">
        <v>6</v>
      </c>
      <c r="F2330">
        <v>0</v>
      </c>
      <c r="G2330">
        <v>34</v>
      </c>
      <c r="H2330">
        <v>34</v>
      </c>
      <c r="I2330">
        <f t="shared" si="110"/>
        <v>25</v>
      </c>
      <c r="J2330" s="2">
        <f t="shared" si="111"/>
        <v>0.73529411764705888</v>
      </c>
      <c r="K2330">
        <v>219.1</v>
      </c>
      <c r="L2330" s="1">
        <f t="shared" si="109"/>
        <v>6.4441176470588237</v>
      </c>
      <c r="M2330">
        <v>4.8419450641877804</v>
      </c>
      <c r="N2330">
        <v>2.8313068595674298</v>
      </c>
      <c r="O2330">
        <v>0.86170208769443601</v>
      </c>
      <c r="P2330">
        <v>0.28493150684931501</v>
      </c>
      <c r="Q2330">
        <v>0.69666183000000004</v>
      </c>
      <c r="U2330">
        <v>4.0623098419880499</v>
      </c>
      <c r="V2330">
        <v>3.9462496530500699</v>
      </c>
      <c r="X2330">
        <v>2.7257080078125</v>
      </c>
    </row>
    <row r="2331" spans="1:24" x14ac:dyDescent="0.45">
      <c r="A2331">
        <v>1977</v>
      </c>
      <c r="B2331" t="s">
        <v>676</v>
      </c>
      <c r="C2331" t="s">
        <v>35</v>
      </c>
      <c r="D2331">
        <v>11</v>
      </c>
      <c r="E2331">
        <v>8</v>
      </c>
      <c r="F2331">
        <v>0</v>
      </c>
      <c r="G2331">
        <v>27</v>
      </c>
      <c r="H2331">
        <v>27</v>
      </c>
      <c r="I2331">
        <f t="shared" si="110"/>
        <v>19</v>
      </c>
      <c r="J2331" s="2">
        <f t="shared" si="111"/>
        <v>0.70370370370370372</v>
      </c>
      <c r="K2331">
        <v>173.2</v>
      </c>
      <c r="L2331" s="1">
        <f t="shared" si="109"/>
        <v>6.4148148148148145</v>
      </c>
      <c r="M2331">
        <v>4.0940501438397199</v>
      </c>
      <c r="N2331">
        <v>2.0211133621487201</v>
      </c>
      <c r="O2331">
        <v>0.98464497130322404</v>
      </c>
      <c r="P2331">
        <v>0.28739495798319298</v>
      </c>
      <c r="Q2331">
        <v>0.72541383000000004</v>
      </c>
      <c r="U2331">
        <v>4.1458735633819899</v>
      </c>
      <c r="V2331">
        <v>3.9760469334434401</v>
      </c>
      <c r="X2331">
        <v>2.5757317543029701</v>
      </c>
    </row>
    <row r="2332" spans="1:24" x14ac:dyDescent="0.45">
      <c r="A2332">
        <v>1977</v>
      </c>
      <c r="B2332" t="s">
        <v>677</v>
      </c>
      <c r="C2332" t="s">
        <v>75</v>
      </c>
      <c r="D2332">
        <v>18</v>
      </c>
      <c r="E2332">
        <v>14</v>
      </c>
      <c r="F2332">
        <v>0</v>
      </c>
      <c r="G2332">
        <v>35</v>
      </c>
      <c r="H2332">
        <v>35</v>
      </c>
      <c r="I2332">
        <f t="shared" si="110"/>
        <v>32</v>
      </c>
      <c r="J2332" s="2">
        <f t="shared" si="111"/>
        <v>0.91428571428571426</v>
      </c>
      <c r="K2332">
        <v>237</v>
      </c>
      <c r="L2332" s="1">
        <f t="shared" si="109"/>
        <v>6.7714285714285714</v>
      </c>
      <c r="M2332">
        <v>3.9113926568907802</v>
      </c>
      <c r="N2332">
        <v>3.0759495651276998</v>
      </c>
      <c r="O2332">
        <v>0.83544309176307896</v>
      </c>
      <c r="P2332">
        <v>0.26415094339622602</v>
      </c>
      <c r="Q2332">
        <v>0.74525744999999999</v>
      </c>
      <c r="U2332">
        <v>3.6455698549661602</v>
      </c>
      <c r="V2332">
        <v>4.2654692808337096</v>
      </c>
      <c r="X2332">
        <v>2.0840568542480402</v>
      </c>
    </row>
    <row r="2333" spans="1:24" x14ac:dyDescent="0.45">
      <c r="A2333">
        <v>1977</v>
      </c>
      <c r="B2333" t="s">
        <v>529</v>
      </c>
      <c r="C2333" t="s">
        <v>88</v>
      </c>
      <c r="D2333">
        <v>14</v>
      </c>
      <c r="E2333">
        <v>13</v>
      </c>
      <c r="F2333">
        <v>0</v>
      </c>
      <c r="G2333">
        <v>33</v>
      </c>
      <c r="H2333">
        <v>33</v>
      </c>
      <c r="I2333">
        <f t="shared" si="110"/>
        <v>27</v>
      </c>
      <c r="J2333" s="2">
        <f t="shared" si="111"/>
        <v>0.81818181818181823</v>
      </c>
      <c r="K2333">
        <v>247.1</v>
      </c>
      <c r="L2333" s="1">
        <f t="shared" si="109"/>
        <v>7.4878787878787874</v>
      </c>
      <c r="M2333">
        <v>6.9501344850387099</v>
      </c>
      <c r="N2333">
        <v>1.9649594879167001</v>
      </c>
      <c r="O2333">
        <v>1.12803229861884</v>
      </c>
      <c r="P2333">
        <v>0.25311203319502001</v>
      </c>
      <c r="Q2333">
        <v>0.75561312999999997</v>
      </c>
      <c r="U2333">
        <v>3.5296494505170402</v>
      </c>
      <c r="V2333">
        <v>3.56284083189857</v>
      </c>
      <c r="X2333">
        <v>4.64001035690307</v>
      </c>
    </row>
    <row r="2334" spans="1:24" x14ac:dyDescent="0.45">
      <c r="A2334">
        <v>1977</v>
      </c>
      <c r="B2334" t="s">
        <v>678</v>
      </c>
      <c r="C2334" t="s">
        <v>27</v>
      </c>
      <c r="D2334">
        <v>12</v>
      </c>
      <c r="E2334">
        <v>12</v>
      </c>
      <c r="F2334">
        <v>0</v>
      </c>
      <c r="G2334">
        <v>32</v>
      </c>
      <c r="H2334">
        <v>32</v>
      </c>
      <c r="I2334">
        <f t="shared" si="110"/>
        <v>24</v>
      </c>
      <c r="J2334" s="2">
        <f t="shared" si="111"/>
        <v>0.75</v>
      </c>
      <c r="K2334">
        <v>210.2</v>
      </c>
      <c r="L2334" s="1">
        <f t="shared" si="109"/>
        <v>6.5687499999999996</v>
      </c>
      <c r="M2334">
        <v>4.4430379880924402</v>
      </c>
      <c r="N2334">
        <v>2.7341772234414998</v>
      </c>
      <c r="O2334">
        <v>0.811708863209195</v>
      </c>
      <c r="P2334">
        <v>0.26895565092989898</v>
      </c>
      <c r="Q2334">
        <v>0.70089650000000003</v>
      </c>
      <c r="U2334">
        <v>3.58860760576697</v>
      </c>
      <c r="V2334">
        <v>3.8488025191788702</v>
      </c>
      <c r="X2334">
        <v>2.9916192740201901</v>
      </c>
    </row>
    <row r="2335" spans="1:24" x14ac:dyDescent="0.45">
      <c r="A2335">
        <v>1977</v>
      </c>
      <c r="B2335" t="s">
        <v>632</v>
      </c>
      <c r="C2335" t="s">
        <v>58</v>
      </c>
      <c r="D2335">
        <v>9</v>
      </c>
      <c r="E2335">
        <v>13</v>
      </c>
      <c r="F2335">
        <v>0</v>
      </c>
      <c r="G2335">
        <v>29</v>
      </c>
      <c r="H2335">
        <v>29</v>
      </c>
      <c r="I2335">
        <f t="shared" si="110"/>
        <v>22</v>
      </c>
      <c r="J2335" s="2">
        <f t="shared" si="111"/>
        <v>0.75862068965517238</v>
      </c>
      <c r="K2335">
        <v>195.1</v>
      </c>
      <c r="L2335" s="1">
        <f t="shared" si="109"/>
        <v>6.727586206896552</v>
      </c>
      <c r="M2335">
        <v>4.6535837389215899</v>
      </c>
      <c r="N2335">
        <v>2.53412975881868</v>
      </c>
      <c r="O2335">
        <v>0.783276470907594</v>
      </c>
      <c r="P2335">
        <v>0.27014218009478602</v>
      </c>
      <c r="Q2335">
        <v>0.74041034999999999</v>
      </c>
      <c r="U2335">
        <v>3.5017065758221801</v>
      </c>
      <c r="V2335">
        <v>3.7568143797414502</v>
      </c>
      <c r="X2335">
        <v>2.5061349868774401</v>
      </c>
    </row>
    <row r="2336" spans="1:24" x14ac:dyDescent="0.45">
      <c r="A2336">
        <v>1977</v>
      </c>
      <c r="B2336" t="s">
        <v>659</v>
      </c>
      <c r="C2336" t="s">
        <v>62</v>
      </c>
      <c r="D2336">
        <v>16</v>
      </c>
      <c r="E2336">
        <v>11</v>
      </c>
      <c r="F2336">
        <v>0</v>
      </c>
      <c r="G2336">
        <v>32</v>
      </c>
      <c r="H2336">
        <v>32</v>
      </c>
      <c r="I2336">
        <f t="shared" si="110"/>
        <v>27</v>
      </c>
      <c r="J2336" s="2">
        <f t="shared" si="111"/>
        <v>0.84375</v>
      </c>
      <c r="K2336">
        <v>239.1</v>
      </c>
      <c r="L2336" s="1">
        <f t="shared" si="109"/>
        <v>7.4718749999999998</v>
      </c>
      <c r="M2336">
        <v>3.91086359286217</v>
      </c>
      <c r="N2336">
        <v>2.8203343217755998</v>
      </c>
      <c r="O2336">
        <v>0.71448469484982002</v>
      </c>
      <c r="P2336">
        <v>0.26190476190476097</v>
      </c>
      <c r="Q2336">
        <v>0.73013600999999995</v>
      </c>
      <c r="U2336">
        <v>3.5724234742491001</v>
      </c>
      <c r="V2336">
        <v>3.8787115700738899</v>
      </c>
      <c r="X2336">
        <v>3.2831649780273402</v>
      </c>
    </row>
    <row r="2337" spans="1:24" x14ac:dyDescent="0.45">
      <c r="A2337">
        <v>1977</v>
      </c>
      <c r="B2337" t="s">
        <v>483</v>
      </c>
      <c r="C2337" t="s">
        <v>95</v>
      </c>
      <c r="D2337">
        <v>15</v>
      </c>
      <c r="E2337">
        <v>9</v>
      </c>
      <c r="F2337">
        <v>0</v>
      </c>
      <c r="G2337">
        <v>33</v>
      </c>
      <c r="H2337">
        <v>33</v>
      </c>
      <c r="I2337">
        <f t="shared" si="110"/>
        <v>24</v>
      </c>
      <c r="J2337" s="2">
        <f t="shared" si="111"/>
        <v>0.72727272727272729</v>
      </c>
      <c r="K2337">
        <v>228.1</v>
      </c>
      <c r="L2337" s="1">
        <f t="shared" si="109"/>
        <v>6.9121212121212121</v>
      </c>
      <c r="M2337">
        <v>5.79416032580475</v>
      </c>
      <c r="N2337">
        <v>2.6408757947545398</v>
      </c>
      <c r="O2337">
        <v>0.630656906210041</v>
      </c>
      <c r="P2337">
        <v>0.29535864978902898</v>
      </c>
      <c r="Q2337">
        <v>0.73000734</v>
      </c>
      <c r="U2337">
        <v>3.6262772107077401</v>
      </c>
      <c r="V2337">
        <v>3.2679700058461401</v>
      </c>
      <c r="X2337">
        <v>4.5283346176147399</v>
      </c>
    </row>
    <row r="2338" spans="1:24" x14ac:dyDescent="0.45">
      <c r="A2338">
        <v>1977</v>
      </c>
      <c r="B2338" t="s">
        <v>515</v>
      </c>
      <c r="C2338" t="s">
        <v>47</v>
      </c>
      <c r="D2338">
        <v>20</v>
      </c>
      <c r="E2338">
        <v>7</v>
      </c>
      <c r="F2338">
        <v>0</v>
      </c>
      <c r="G2338">
        <v>35</v>
      </c>
      <c r="H2338">
        <v>35</v>
      </c>
      <c r="I2338">
        <f t="shared" si="110"/>
        <v>27</v>
      </c>
      <c r="J2338" s="2">
        <f t="shared" si="111"/>
        <v>0.77142857142857146</v>
      </c>
      <c r="K2338">
        <v>217.1</v>
      </c>
      <c r="L2338" s="1">
        <f t="shared" si="109"/>
        <v>6.2028571428571428</v>
      </c>
      <c r="M2338">
        <v>3.9340491718233501</v>
      </c>
      <c r="N2338">
        <v>2.8573620300611702</v>
      </c>
      <c r="O2338">
        <v>0.82822087827860003</v>
      </c>
      <c r="P2338">
        <v>0.26098901098901101</v>
      </c>
      <c r="Q2338">
        <v>0.72834646000000003</v>
      </c>
      <c r="U2338">
        <v>3.4785276887701202</v>
      </c>
      <c r="V2338">
        <v>4.0539939731984198</v>
      </c>
      <c r="X2338">
        <v>1.9868004322052</v>
      </c>
    </row>
    <row r="2339" spans="1:24" x14ac:dyDescent="0.45">
      <c r="A2339">
        <v>1977</v>
      </c>
      <c r="B2339" t="s">
        <v>679</v>
      </c>
      <c r="C2339" t="s">
        <v>88</v>
      </c>
      <c r="D2339">
        <v>13</v>
      </c>
      <c r="E2339">
        <v>19</v>
      </c>
      <c r="F2339">
        <v>0</v>
      </c>
      <c r="G2339">
        <v>38</v>
      </c>
      <c r="H2339">
        <v>38</v>
      </c>
      <c r="I2339">
        <f t="shared" si="110"/>
        <v>32</v>
      </c>
      <c r="J2339" s="2">
        <f t="shared" si="111"/>
        <v>0.84210526315789469</v>
      </c>
      <c r="K2339">
        <v>282.2</v>
      </c>
      <c r="L2339" s="1">
        <f t="shared" si="109"/>
        <v>7.4263157894736835</v>
      </c>
      <c r="M2339">
        <v>3.7570752012810402</v>
      </c>
      <c r="N2339">
        <v>2.8018865907858599</v>
      </c>
      <c r="O2339">
        <v>0.73231126804630498</v>
      </c>
      <c r="P2339">
        <v>0.27072402938090201</v>
      </c>
      <c r="Q2339">
        <v>0.71133411999999996</v>
      </c>
      <c r="U2339">
        <v>3.5978770995318499</v>
      </c>
      <c r="V2339">
        <v>3.9161089750998102</v>
      </c>
      <c r="X2339">
        <v>4.13446044921875</v>
      </c>
    </row>
    <row r="2340" spans="1:24" x14ac:dyDescent="0.45">
      <c r="A2340">
        <v>1977</v>
      </c>
      <c r="B2340" t="s">
        <v>680</v>
      </c>
      <c r="C2340" t="s">
        <v>44</v>
      </c>
      <c r="D2340">
        <v>10</v>
      </c>
      <c r="E2340">
        <v>18</v>
      </c>
      <c r="F2340">
        <v>0</v>
      </c>
      <c r="G2340">
        <v>34</v>
      </c>
      <c r="H2340">
        <v>34</v>
      </c>
      <c r="I2340">
        <f t="shared" si="110"/>
        <v>28</v>
      </c>
      <c r="J2340" s="2">
        <f t="shared" si="111"/>
        <v>0.82352941176470584</v>
      </c>
      <c r="K2340">
        <v>244.2</v>
      </c>
      <c r="L2340" s="1">
        <f t="shared" si="109"/>
        <v>7.1823529411764699</v>
      </c>
      <c r="M2340">
        <v>4.67166231957468</v>
      </c>
      <c r="N2340">
        <v>3.1267031272743901</v>
      </c>
      <c r="O2340">
        <v>1.2138965082359401</v>
      </c>
      <c r="P2340">
        <v>0.26850690087829299</v>
      </c>
      <c r="Q2340">
        <v>0.72118702999999995</v>
      </c>
      <c r="U2340">
        <v>4.1934606648150696</v>
      </c>
      <c r="V2340">
        <v>4.54458260680319</v>
      </c>
      <c r="X2340">
        <v>1.9044691324234</v>
      </c>
    </row>
    <row r="2341" spans="1:24" x14ac:dyDescent="0.45">
      <c r="A2341">
        <v>1977</v>
      </c>
      <c r="B2341" t="s">
        <v>635</v>
      </c>
      <c r="C2341" t="s">
        <v>115</v>
      </c>
      <c r="D2341">
        <v>20</v>
      </c>
      <c r="E2341">
        <v>11</v>
      </c>
      <c r="F2341">
        <v>0</v>
      </c>
      <c r="G2341">
        <v>39</v>
      </c>
      <c r="H2341">
        <v>39</v>
      </c>
      <c r="I2341">
        <f t="shared" si="110"/>
        <v>31</v>
      </c>
      <c r="J2341" s="2">
        <f t="shared" si="111"/>
        <v>0.79487179487179482</v>
      </c>
      <c r="K2341">
        <v>303</v>
      </c>
      <c r="L2341" s="1">
        <f t="shared" si="109"/>
        <v>7.7692307692307692</v>
      </c>
      <c r="M2341">
        <v>5.5247524752475199</v>
      </c>
      <c r="N2341">
        <v>2.7029702970297</v>
      </c>
      <c r="O2341">
        <v>0.683168316831683</v>
      </c>
      <c r="P2341">
        <v>0.27415966386554602</v>
      </c>
      <c r="Q2341">
        <v>0.71925753999999997</v>
      </c>
      <c r="U2341">
        <v>3.3564356435643501</v>
      </c>
      <c r="V2341">
        <v>3.41791100895444</v>
      </c>
      <c r="X2341">
        <v>6.0499839782714799</v>
      </c>
    </row>
    <row r="2342" spans="1:24" x14ac:dyDescent="0.45">
      <c r="A2342">
        <v>1977</v>
      </c>
      <c r="B2342" t="s">
        <v>660</v>
      </c>
      <c r="C2342" t="s">
        <v>95</v>
      </c>
      <c r="D2342">
        <v>14</v>
      </c>
      <c r="E2342">
        <v>10</v>
      </c>
      <c r="F2342">
        <v>0</v>
      </c>
      <c r="G2342">
        <v>34</v>
      </c>
      <c r="H2342">
        <v>34</v>
      </c>
      <c r="I2342">
        <f t="shared" si="110"/>
        <v>24</v>
      </c>
      <c r="J2342" s="2">
        <f t="shared" si="111"/>
        <v>0.70588235294117652</v>
      </c>
      <c r="K2342">
        <v>218.1</v>
      </c>
      <c r="L2342" s="1">
        <f t="shared" si="109"/>
        <v>6.4147058823529406</v>
      </c>
      <c r="M2342">
        <v>2.1847331806941601</v>
      </c>
      <c r="N2342">
        <v>3.0503821768182702</v>
      </c>
      <c r="O2342">
        <v>0.98931313842754698</v>
      </c>
      <c r="P2342">
        <v>0.26718547341115401</v>
      </c>
      <c r="Q2342">
        <v>0.73691967999999997</v>
      </c>
      <c r="U2342">
        <v>3.9572525537101799</v>
      </c>
      <c r="V2342">
        <v>4.71208914559221</v>
      </c>
      <c r="X2342">
        <v>0.65949779748916604</v>
      </c>
    </row>
    <row r="2343" spans="1:24" x14ac:dyDescent="0.45">
      <c r="A2343">
        <v>1977</v>
      </c>
      <c r="B2343" t="s">
        <v>530</v>
      </c>
      <c r="C2343" t="s">
        <v>62</v>
      </c>
      <c r="D2343">
        <v>15</v>
      </c>
      <c r="E2343">
        <v>7</v>
      </c>
      <c r="F2343">
        <v>0</v>
      </c>
      <c r="G2343">
        <v>25</v>
      </c>
      <c r="H2343">
        <v>25</v>
      </c>
      <c r="I2343">
        <f t="shared" si="110"/>
        <v>22</v>
      </c>
      <c r="J2343" s="2">
        <f t="shared" si="111"/>
        <v>0.88</v>
      </c>
      <c r="K2343">
        <v>196.2</v>
      </c>
      <c r="L2343" s="1">
        <f t="shared" si="109"/>
        <v>7.8479999999999999</v>
      </c>
      <c r="M2343">
        <v>7.4593224197295802</v>
      </c>
      <c r="N2343">
        <v>2.8372882823511301</v>
      </c>
      <c r="O2343">
        <v>0.54915257077763802</v>
      </c>
      <c r="P2343">
        <v>0.26449275362318803</v>
      </c>
      <c r="Q2343">
        <v>0.75787402000000004</v>
      </c>
      <c r="U2343">
        <v>2.8372882823511301</v>
      </c>
      <c r="V2343">
        <v>2.8193989585672599</v>
      </c>
      <c r="X2343">
        <v>5.3108425140380797</v>
      </c>
    </row>
    <row r="2344" spans="1:24" x14ac:dyDescent="0.45">
      <c r="A2344">
        <v>1977</v>
      </c>
      <c r="B2344" t="s">
        <v>563</v>
      </c>
      <c r="C2344" t="s">
        <v>54</v>
      </c>
      <c r="D2344">
        <v>10</v>
      </c>
      <c r="E2344">
        <v>12</v>
      </c>
      <c r="F2344">
        <v>0</v>
      </c>
      <c r="G2344">
        <v>32</v>
      </c>
      <c r="H2344">
        <v>32</v>
      </c>
      <c r="I2344">
        <f t="shared" si="110"/>
        <v>22</v>
      </c>
      <c r="J2344" s="2">
        <f t="shared" si="111"/>
        <v>0.6875</v>
      </c>
      <c r="K2344">
        <v>197.2</v>
      </c>
      <c r="L2344" s="1">
        <f t="shared" si="109"/>
        <v>6.1624999999999996</v>
      </c>
      <c r="M2344">
        <v>5.1450255598882197</v>
      </c>
      <c r="N2344">
        <v>3.8246207701824</v>
      </c>
      <c r="O2344">
        <v>0.9561551925456</v>
      </c>
      <c r="P2344">
        <v>0.27884615384615302</v>
      </c>
      <c r="Q2344">
        <v>0.70349762000000005</v>
      </c>
      <c r="U2344">
        <v>4.3254639662777103</v>
      </c>
      <c r="V2344">
        <v>4.2810447879039497</v>
      </c>
      <c r="X2344">
        <v>1.77050352096557</v>
      </c>
    </row>
    <row r="2345" spans="1:24" x14ac:dyDescent="0.45">
      <c r="A2345">
        <v>1977</v>
      </c>
      <c r="B2345" t="s">
        <v>661</v>
      </c>
      <c r="C2345" t="s">
        <v>65</v>
      </c>
      <c r="D2345">
        <v>16</v>
      </c>
      <c r="E2345">
        <v>12</v>
      </c>
      <c r="F2345">
        <v>0</v>
      </c>
      <c r="G2345">
        <v>37</v>
      </c>
      <c r="H2345">
        <v>37</v>
      </c>
      <c r="I2345">
        <f t="shared" si="110"/>
        <v>28</v>
      </c>
      <c r="J2345" s="2">
        <f t="shared" si="111"/>
        <v>0.7567567567567568</v>
      </c>
      <c r="K2345">
        <v>257.2</v>
      </c>
      <c r="L2345" s="1">
        <f t="shared" si="109"/>
        <v>6.9513513513513514</v>
      </c>
      <c r="M2345">
        <v>5.8680461084642799</v>
      </c>
      <c r="N2345">
        <v>2.4450192118601102</v>
      </c>
      <c r="O2345">
        <v>0.94307883886032995</v>
      </c>
      <c r="P2345">
        <v>0.26616915422885501</v>
      </c>
      <c r="Q2345">
        <v>0.76017131000000004</v>
      </c>
      <c r="U2345">
        <v>3.3182403589530098</v>
      </c>
      <c r="V2345">
        <v>3.69276480964399</v>
      </c>
      <c r="X2345">
        <v>3.30921030044555</v>
      </c>
    </row>
    <row r="2346" spans="1:24" x14ac:dyDescent="0.45">
      <c r="A2346">
        <v>1977</v>
      </c>
      <c r="B2346" t="s">
        <v>618</v>
      </c>
      <c r="C2346" t="s">
        <v>33</v>
      </c>
      <c r="D2346">
        <v>12</v>
      </c>
      <c r="E2346">
        <v>7</v>
      </c>
      <c r="F2346">
        <v>0</v>
      </c>
      <c r="G2346">
        <v>31</v>
      </c>
      <c r="H2346">
        <v>31</v>
      </c>
      <c r="I2346">
        <f t="shared" si="110"/>
        <v>19</v>
      </c>
      <c r="J2346" s="2">
        <f t="shared" si="111"/>
        <v>0.61290322580645162</v>
      </c>
      <c r="K2346">
        <v>219.1</v>
      </c>
      <c r="L2346" s="1">
        <f t="shared" si="109"/>
        <v>7.0677419354838706</v>
      </c>
      <c r="M2346">
        <v>6.1550149121031099</v>
      </c>
      <c r="N2346">
        <v>2.3389056665991799</v>
      </c>
      <c r="O2346">
        <v>0.57446805846295701</v>
      </c>
      <c r="P2346">
        <v>0.25496183206106798</v>
      </c>
      <c r="Q2346">
        <v>0.75880758999999998</v>
      </c>
      <c r="U2346">
        <v>2.62613969583066</v>
      </c>
      <c r="V2346">
        <v>3.0207177810819701</v>
      </c>
      <c r="X2346">
        <v>5.1250910758972097</v>
      </c>
    </row>
    <row r="2347" spans="1:24" x14ac:dyDescent="0.45">
      <c r="A2347">
        <v>1977</v>
      </c>
      <c r="B2347" t="s">
        <v>662</v>
      </c>
      <c r="C2347" t="s">
        <v>44</v>
      </c>
      <c r="D2347">
        <v>9</v>
      </c>
      <c r="E2347">
        <v>17</v>
      </c>
      <c r="F2347">
        <v>0</v>
      </c>
      <c r="G2347">
        <v>33</v>
      </c>
      <c r="H2347">
        <v>33</v>
      </c>
      <c r="I2347">
        <f t="shared" si="110"/>
        <v>26</v>
      </c>
      <c r="J2347" s="2">
        <f t="shared" si="111"/>
        <v>0.78787878787878785</v>
      </c>
      <c r="K2347">
        <v>217</v>
      </c>
      <c r="L2347" s="1">
        <f t="shared" si="109"/>
        <v>6.5757575757575761</v>
      </c>
      <c r="M2347">
        <v>4.72811026661181</v>
      </c>
      <c r="N2347">
        <v>3.4423960713050898</v>
      </c>
      <c r="O2347">
        <v>0.95391698361466304</v>
      </c>
      <c r="P2347">
        <v>0.28033472803347198</v>
      </c>
      <c r="Q2347">
        <v>0.67077591999999997</v>
      </c>
      <c r="U2347">
        <v>4.3133637519967296</v>
      </c>
      <c r="V2347">
        <v>4.2265221801631796</v>
      </c>
      <c r="X2347">
        <v>2.4340364933013898</v>
      </c>
    </row>
    <row r="2348" spans="1:24" x14ac:dyDescent="0.45">
      <c r="A2348">
        <v>1977</v>
      </c>
      <c r="B2348" t="s">
        <v>601</v>
      </c>
      <c r="C2348" t="s">
        <v>35</v>
      </c>
      <c r="D2348">
        <v>10</v>
      </c>
      <c r="E2348">
        <v>10</v>
      </c>
      <c r="F2348">
        <v>0</v>
      </c>
      <c r="G2348">
        <v>28</v>
      </c>
      <c r="H2348">
        <v>28</v>
      </c>
      <c r="I2348">
        <f t="shared" si="110"/>
        <v>20</v>
      </c>
      <c r="J2348" s="2">
        <f t="shared" si="111"/>
        <v>0.7142857142857143</v>
      </c>
      <c r="K2348">
        <v>193</v>
      </c>
      <c r="L2348" s="1">
        <f t="shared" si="109"/>
        <v>6.8928571428571432</v>
      </c>
      <c r="M2348">
        <v>4.8963730569948103</v>
      </c>
      <c r="N2348">
        <v>1.67875647668393</v>
      </c>
      <c r="O2348">
        <v>1.3989637305699401</v>
      </c>
      <c r="P2348">
        <v>0.25848142164781901</v>
      </c>
      <c r="Q2348">
        <v>0.73369565000000003</v>
      </c>
      <c r="U2348">
        <v>3.68393782383419</v>
      </c>
      <c r="V2348">
        <v>4.2302710014303697</v>
      </c>
      <c r="X2348">
        <v>2.3196594715118399</v>
      </c>
    </row>
    <row r="2349" spans="1:24" x14ac:dyDescent="0.45">
      <c r="A2349">
        <v>1977</v>
      </c>
      <c r="B2349" t="s">
        <v>499</v>
      </c>
      <c r="C2349" t="s">
        <v>33</v>
      </c>
      <c r="D2349">
        <v>20</v>
      </c>
      <c r="E2349">
        <v>7</v>
      </c>
      <c r="F2349">
        <v>0</v>
      </c>
      <c r="G2349">
        <v>31</v>
      </c>
      <c r="H2349">
        <v>31</v>
      </c>
      <c r="I2349">
        <f t="shared" si="110"/>
        <v>27</v>
      </c>
      <c r="J2349" s="2">
        <f t="shared" si="111"/>
        <v>0.87096774193548387</v>
      </c>
      <c r="K2349">
        <v>220.1</v>
      </c>
      <c r="L2349" s="1">
        <f t="shared" si="109"/>
        <v>7.1</v>
      </c>
      <c r="M2349">
        <v>5.0242058648461301</v>
      </c>
      <c r="N2349">
        <v>2.0423601076610298</v>
      </c>
      <c r="O2349">
        <v>0.490166425838647</v>
      </c>
      <c r="P2349">
        <v>0.29665738161559801</v>
      </c>
      <c r="Q2349">
        <v>0.75038285000000005</v>
      </c>
      <c r="U2349">
        <v>2.7776097464189999</v>
      </c>
      <c r="V2349">
        <v>3.05120490533045</v>
      </c>
      <c r="X2349">
        <v>5.0626039505004803</v>
      </c>
    </row>
    <row r="2350" spans="1:24" x14ac:dyDescent="0.45">
      <c r="A2350">
        <v>1977</v>
      </c>
      <c r="B2350" t="s">
        <v>681</v>
      </c>
      <c r="C2350" t="s">
        <v>99</v>
      </c>
      <c r="D2350">
        <v>9</v>
      </c>
      <c r="E2350">
        <v>10</v>
      </c>
      <c r="F2350">
        <v>0</v>
      </c>
      <c r="G2350">
        <v>32</v>
      </c>
      <c r="H2350">
        <v>32</v>
      </c>
      <c r="I2350">
        <f t="shared" si="110"/>
        <v>19</v>
      </c>
      <c r="J2350" s="2">
        <f t="shared" si="111"/>
        <v>0.59375</v>
      </c>
      <c r="K2350">
        <v>192.1</v>
      </c>
      <c r="L2350" s="1">
        <f t="shared" si="109"/>
        <v>6.0031249999999998</v>
      </c>
      <c r="M2350">
        <v>5.7088389724609501</v>
      </c>
      <c r="N2350">
        <v>2.52686315174501</v>
      </c>
      <c r="O2350">
        <v>1.1698440517338</v>
      </c>
      <c r="P2350">
        <v>0.29563812600969303</v>
      </c>
      <c r="Q2350">
        <v>0.66523604999999997</v>
      </c>
      <c r="U2350">
        <v>4.9133450172819604</v>
      </c>
      <c r="V2350">
        <v>4.0950621221669703</v>
      </c>
      <c r="X2350">
        <v>2.0215926170349099</v>
      </c>
    </row>
    <row r="2351" spans="1:24" x14ac:dyDescent="0.45">
      <c r="A2351">
        <v>1977</v>
      </c>
      <c r="B2351" t="s">
        <v>502</v>
      </c>
      <c r="C2351" t="s">
        <v>65</v>
      </c>
      <c r="D2351">
        <v>11</v>
      </c>
      <c r="E2351">
        <v>9</v>
      </c>
      <c r="F2351">
        <v>0</v>
      </c>
      <c r="G2351">
        <v>27</v>
      </c>
      <c r="H2351">
        <v>27</v>
      </c>
      <c r="I2351">
        <f t="shared" si="110"/>
        <v>20</v>
      </c>
      <c r="J2351" s="2">
        <f t="shared" si="111"/>
        <v>0.7407407407407407</v>
      </c>
      <c r="K2351">
        <v>166</v>
      </c>
      <c r="L2351" s="1">
        <f t="shared" si="109"/>
        <v>6.1481481481481479</v>
      </c>
      <c r="M2351">
        <v>5.4216872453516904</v>
      </c>
      <c r="N2351">
        <v>3.9036148166532199</v>
      </c>
      <c r="O2351">
        <v>0.75903621434923696</v>
      </c>
      <c r="P2351">
        <v>0.26295585412667899</v>
      </c>
      <c r="Q2351">
        <v>0.74127907000000004</v>
      </c>
      <c r="U2351">
        <v>3.36144609211805</v>
      </c>
      <c r="V2351">
        <v>3.9850310885866498</v>
      </c>
      <c r="X2351">
        <v>1.5547677278518599</v>
      </c>
    </row>
    <row r="2352" spans="1:24" x14ac:dyDescent="0.45">
      <c r="A2352">
        <v>1977</v>
      </c>
      <c r="B2352" t="s">
        <v>564</v>
      </c>
      <c r="C2352" t="s">
        <v>58</v>
      </c>
      <c r="D2352">
        <v>8</v>
      </c>
      <c r="E2352">
        <v>20</v>
      </c>
      <c r="F2352">
        <v>0</v>
      </c>
      <c r="G2352">
        <v>32</v>
      </c>
      <c r="H2352">
        <v>32</v>
      </c>
      <c r="I2352">
        <f t="shared" si="110"/>
        <v>28</v>
      </c>
      <c r="J2352" s="2">
        <f t="shared" si="111"/>
        <v>0.875</v>
      </c>
      <c r="K2352">
        <v>226.2</v>
      </c>
      <c r="L2352" s="1">
        <f t="shared" si="109"/>
        <v>7.0687499999999996</v>
      </c>
      <c r="M2352">
        <v>7.6235292406973096</v>
      </c>
      <c r="N2352">
        <v>3.2161763984191798</v>
      </c>
      <c r="O2352">
        <v>0.67499998485340795</v>
      </c>
      <c r="P2352">
        <v>0.27554179566563403</v>
      </c>
      <c r="Q2352">
        <v>0.69476970999999998</v>
      </c>
      <c r="U2352">
        <v>3.4941175686529302</v>
      </c>
      <c r="V2352">
        <v>3.1439253659891802</v>
      </c>
      <c r="X2352">
        <v>4.6307797431945801</v>
      </c>
    </row>
    <row r="2353" spans="1:24" x14ac:dyDescent="0.45">
      <c r="A2353">
        <v>1977</v>
      </c>
      <c r="B2353" t="s">
        <v>638</v>
      </c>
      <c r="C2353" t="s">
        <v>37</v>
      </c>
      <c r="D2353">
        <v>11</v>
      </c>
      <c r="E2353">
        <v>8</v>
      </c>
      <c r="F2353">
        <v>0</v>
      </c>
      <c r="G2353">
        <v>25</v>
      </c>
      <c r="H2353">
        <v>25</v>
      </c>
      <c r="I2353">
        <f t="shared" si="110"/>
        <v>19</v>
      </c>
      <c r="J2353" s="2">
        <f t="shared" si="111"/>
        <v>0.76</v>
      </c>
      <c r="K2353">
        <v>166.2</v>
      </c>
      <c r="L2353" s="1">
        <f t="shared" si="109"/>
        <v>6.6479999999999997</v>
      </c>
      <c r="M2353">
        <v>6.7500004119873296</v>
      </c>
      <c r="N2353">
        <v>3.0780001878662202</v>
      </c>
      <c r="O2353">
        <v>0.648000039550783</v>
      </c>
      <c r="P2353">
        <v>0.28626692456479602</v>
      </c>
      <c r="Q2353">
        <v>0.65955383000000001</v>
      </c>
      <c r="U2353">
        <v>4.1040002504882898</v>
      </c>
      <c r="V2353">
        <v>3.3080430569458001</v>
      </c>
      <c r="X2353">
        <v>3.4107692241668701</v>
      </c>
    </row>
    <row r="2354" spans="1:24" x14ac:dyDescent="0.45">
      <c r="A2354">
        <v>1977</v>
      </c>
      <c r="B2354" t="s">
        <v>533</v>
      </c>
      <c r="C2354" t="s">
        <v>29</v>
      </c>
      <c r="D2354">
        <v>8</v>
      </c>
      <c r="E2354">
        <v>14</v>
      </c>
      <c r="F2354">
        <v>0</v>
      </c>
      <c r="G2354">
        <v>33</v>
      </c>
      <c r="H2354">
        <v>33</v>
      </c>
      <c r="I2354">
        <f t="shared" si="110"/>
        <v>22</v>
      </c>
      <c r="J2354" s="2">
        <f t="shared" si="111"/>
        <v>0.66666666666666663</v>
      </c>
      <c r="K2354">
        <v>170</v>
      </c>
      <c r="L2354" s="1">
        <f t="shared" si="109"/>
        <v>5.1515151515151514</v>
      </c>
      <c r="M2354">
        <v>5.5588235294117601</v>
      </c>
      <c r="N2354">
        <v>3.1764705882352899</v>
      </c>
      <c r="O2354">
        <v>0.84705882352941098</v>
      </c>
      <c r="P2354">
        <v>0.308362369337979</v>
      </c>
      <c r="Q2354">
        <v>0.68493150999999997</v>
      </c>
      <c r="U2354">
        <v>4.4470588235294102</v>
      </c>
      <c r="V2354">
        <v>3.8380430221557602</v>
      </c>
      <c r="X2354">
        <v>2.7353346347808798</v>
      </c>
    </row>
    <row r="2355" spans="1:24" x14ac:dyDescent="0.45">
      <c r="A2355">
        <v>1977</v>
      </c>
      <c r="B2355" t="s">
        <v>604</v>
      </c>
      <c r="C2355" t="s">
        <v>105</v>
      </c>
      <c r="D2355">
        <v>7</v>
      </c>
      <c r="E2355">
        <v>19</v>
      </c>
      <c r="F2355">
        <v>0</v>
      </c>
      <c r="G2355">
        <v>31</v>
      </c>
      <c r="H2355">
        <v>31</v>
      </c>
      <c r="I2355">
        <f t="shared" si="110"/>
        <v>26</v>
      </c>
      <c r="J2355" s="2">
        <f t="shared" si="111"/>
        <v>0.83870967741935487</v>
      </c>
      <c r="K2355">
        <v>187.2</v>
      </c>
      <c r="L2355" s="1">
        <f t="shared" si="109"/>
        <v>6.0387096774193543</v>
      </c>
      <c r="M2355">
        <v>5.9467143543149499</v>
      </c>
      <c r="N2355">
        <v>3.0692719248077101</v>
      </c>
      <c r="O2355">
        <v>0.86323272885217095</v>
      </c>
      <c r="P2355">
        <v>0.30769230769230699</v>
      </c>
      <c r="Q2355">
        <v>0.68476499000000002</v>
      </c>
      <c r="U2355">
        <v>4.3161636442608504</v>
      </c>
      <c r="V2355">
        <v>3.7185048870248898</v>
      </c>
      <c r="X2355">
        <v>3.05607986450195</v>
      </c>
    </row>
    <row r="2356" spans="1:24" x14ac:dyDescent="0.45">
      <c r="A2356">
        <v>1977</v>
      </c>
      <c r="B2356" t="s">
        <v>682</v>
      </c>
      <c r="C2356" t="s">
        <v>44</v>
      </c>
      <c r="D2356">
        <v>13</v>
      </c>
      <c r="E2356">
        <v>16</v>
      </c>
      <c r="F2356">
        <v>0</v>
      </c>
      <c r="G2356">
        <v>34</v>
      </c>
      <c r="H2356">
        <v>34</v>
      </c>
      <c r="I2356">
        <f t="shared" si="110"/>
        <v>29</v>
      </c>
      <c r="J2356" s="2">
        <f t="shared" si="111"/>
        <v>0.8529411764705882</v>
      </c>
      <c r="K2356">
        <v>252</v>
      </c>
      <c r="L2356" s="1">
        <f t="shared" si="109"/>
        <v>7.4117647058823533</v>
      </c>
      <c r="M2356">
        <v>3.75000068119606</v>
      </c>
      <c r="N2356">
        <v>3.10714342156245</v>
      </c>
      <c r="O2356">
        <v>0.71428584403734496</v>
      </c>
      <c r="P2356">
        <v>0.29452054794520499</v>
      </c>
      <c r="Q2356">
        <v>0.66275660000000003</v>
      </c>
      <c r="U2356">
        <v>4.2857150642240702</v>
      </c>
      <c r="V2356">
        <v>4.0197892867338796</v>
      </c>
      <c r="X2356">
        <v>3.4069344997406001</v>
      </c>
    </row>
    <row r="2357" spans="1:24" x14ac:dyDescent="0.45">
      <c r="A2357">
        <v>1977</v>
      </c>
      <c r="B2357" t="s">
        <v>665</v>
      </c>
      <c r="C2357" t="s">
        <v>49</v>
      </c>
      <c r="D2357">
        <v>9</v>
      </c>
      <c r="E2357">
        <v>13</v>
      </c>
      <c r="F2357">
        <v>0</v>
      </c>
      <c r="G2357">
        <v>30</v>
      </c>
      <c r="H2357">
        <v>30</v>
      </c>
      <c r="I2357">
        <f t="shared" si="110"/>
        <v>22</v>
      </c>
      <c r="J2357" s="2">
        <f t="shared" si="111"/>
        <v>0.73333333333333328</v>
      </c>
      <c r="K2357">
        <v>205.1</v>
      </c>
      <c r="L2357" s="1">
        <f t="shared" si="109"/>
        <v>6.8366666666666669</v>
      </c>
      <c r="M2357">
        <v>3.4188309994570698</v>
      </c>
      <c r="N2357">
        <v>2.0600648330061802</v>
      </c>
      <c r="O2357">
        <v>0.74512983321500303</v>
      </c>
      <c r="P2357">
        <v>0.29281767955801102</v>
      </c>
      <c r="Q2357">
        <v>0.77978055999999996</v>
      </c>
      <c r="U2357">
        <v>3.2873374994779501</v>
      </c>
      <c r="V2357">
        <v>3.7851208923598501</v>
      </c>
      <c r="X2357">
        <v>2.2645273208618102</v>
      </c>
    </row>
    <row r="2358" spans="1:24" x14ac:dyDescent="0.45">
      <c r="A2358">
        <v>1977</v>
      </c>
      <c r="B2358" t="s">
        <v>535</v>
      </c>
      <c r="C2358" t="s">
        <v>75</v>
      </c>
      <c r="D2358">
        <v>20</v>
      </c>
      <c r="E2358">
        <v>12</v>
      </c>
      <c r="F2358">
        <v>0</v>
      </c>
      <c r="G2358">
        <v>37</v>
      </c>
      <c r="H2358">
        <v>37</v>
      </c>
      <c r="I2358">
        <f t="shared" si="110"/>
        <v>32</v>
      </c>
      <c r="J2358" s="2">
        <f t="shared" si="111"/>
        <v>0.86486486486486491</v>
      </c>
      <c r="K2358">
        <v>289.2</v>
      </c>
      <c r="L2358" s="1">
        <f t="shared" si="109"/>
        <v>7.8162162162162163</v>
      </c>
      <c r="M2358">
        <v>7.4568472123877001</v>
      </c>
      <c r="N2358">
        <v>2.3613349505894399</v>
      </c>
      <c r="O2358">
        <v>0.55926354092907804</v>
      </c>
      <c r="P2358">
        <v>0.27349397590361402</v>
      </c>
      <c r="Q2358">
        <v>0.7044108</v>
      </c>
      <c r="U2358">
        <v>3.0448792783916399</v>
      </c>
      <c r="V2358">
        <v>2.7587564866346099</v>
      </c>
      <c r="X2358">
        <v>7.9290966987609801</v>
      </c>
    </row>
    <row r="2359" spans="1:24" x14ac:dyDescent="0.45">
      <c r="A2359">
        <v>1977</v>
      </c>
      <c r="B2359" t="s">
        <v>620</v>
      </c>
      <c r="C2359" t="s">
        <v>58</v>
      </c>
      <c r="D2359">
        <v>7</v>
      </c>
      <c r="E2359">
        <v>15</v>
      </c>
      <c r="F2359">
        <v>0</v>
      </c>
      <c r="G2359">
        <v>26</v>
      </c>
      <c r="H2359">
        <v>26</v>
      </c>
      <c r="I2359">
        <f t="shared" si="110"/>
        <v>22</v>
      </c>
      <c r="J2359" s="2">
        <f t="shared" si="111"/>
        <v>0.84615384615384615</v>
      </c>
      <c r="K2359">
        <v>169</v>
      </c>
      <c r="L2359" s="1">
        <f t="shared" si="109"/>
        <v>6.5</v>
      </c>
      <c r="M2359">
        <v>6.5502964494058604</v>
      </c>
      <c r="N2359">
        <v>2.2899410351581402</v>
      </c>
      <c r="O2359">
        <v>1.01183441088383</v>
      </c>
      <c r="P2359">
        <v>0.30291262135922298</v>
      </c>
      <c r="Q2359">
        <v>0.69286453000000003</v>
      </c>
      <c r="U2359">
        <v>4.2071009715696199</v>
      </c>
      <c r="V2359">
        <v>3.54277682262477</v>
      </c>
      <c r="X2359">
        <v>2.60455274581909</v>
      </c>
    </row>
    <row r="2360" spans="1:24" x14ac:dyDescent="0.45">
      <c r="A2360">
        <v>1977</v>
      </c>
      <c r="B2360" t="s">
        <v>683</v>
      </c>
      <c r="C2360" t="s">
        <v>95</v>
      </c>
      <c r="D2360">
        <v>18</v>
      </c>
      <c r="E2360">
        <v>14</v>
      </c>
      <c r="F2360">
        <v>0</v>
      </c>
      <c r="G2360">
        <v>37</v>
      </c>
      <c r="H2360">
        <v>37</v>
      </c>
      <c r="I2360">
        <f t="shared" si="110"/>
        <v>32</v>
      </c>
      <c r="J2360" s="2">
        <f t="shared" si="111"/>
        <v>0.86486486486486491</v>
      </c>
      <c r="K2360">
        <v>251.2</v>
      </c>
      <c r="L2360" s="1">
        <f t="shared" si="109"/>
        <v>6.7891891891891891</v>
      </c>
      <c r="M2360">
        <v>3.75496703919536</v>
      </c>
      <c r="N2360">
        <v>2.7894040862594101</v>
      </c>
      <c r="O2360">
        <v>0.89403977123699097</v>
      </c>
      <c r="P2360">
        <v>0.26139088729016702</v>
      </c>
      <c r="Q2360">
        <v>0.72852234000000005</v>
      </c>
      <c r="U2360">
        <v>3.6119206757974398</v>
      </c>
      <c r="V2360">
        <v>4.1844006965124896</v>
      </c>
      <c r="X2360">
        <v>2.22622299194335</v>
      </c>
    </row>
    <row r="2361" spans="1:24" x14ac:dyDescent="0.45">
      <c r="A2361">
        <v>1977</v>
      </c>
      <c r="B2361" t="s">
        <v>605</v>
      </c>
      <c r="C2361" t="s">
        <v>27</v>
      </c>
      <c r="D2361">
        <v>11</v>
      </c>
      <c r="E2361">
        <v>7</v>
      </c>
      <c r="F2361">
        <v>0</v>
      </c>
      <c r="G2361">
        <v>29</v>
      </c>
      <c r="H2361">
        <v>29</v>
      </c>
      <c r="I2361">
        <f t="shared" si="110"/>
        <v>18</v>
      </c>
      <c r="J2361" s="2">
        <f t="shared" si="111"/>
        <v>0.62068965517241381</v>
      </c>
      <c r="K2361">
        <v>173</v>
      </c>
      <c r="L2361" s="1">
        <f t="shared" si="109"/>
        <v>5.9655172413793105</v>
      </c>
      <c r="M2361">
        <v>4.0578031997810804</v>
      </c>
      <c r="N2361">
        <v>2.7572252511333</v>
      </c>
      <c r="O2361">
        <v>1.04046235891822</v>
      </c>
      <c r="P2361">
        <v>0.275459098497495</v>
      </c>
      <c r="Q2361">
        <v>0.66046512000000002</v>
      </c>
      <c r="U2361">
        <v>4.6300574971861099</v>
      </c>
      <c r="V2361">
        <v>4.3449793320405696</v>
      </c>
      <c r="X2361">
        <v>1.65951532125473</v>
      </c>
    </row>
    <row r="2362" spans="1:24" x14ac:dyDescent="0.45">
      <c r="A2362">
        <v>1977</v>
      </c>
      <c r="B2362" t="s">
        <v>537</v>
      </c>
      <c r="C2362" t="s">
        <v>128</v>
      </c>
      <c r="D2362">
        <v>15</v>
      </c>
      <c r="E2362">
        <v>20</v>
      </c>
      <c r="F2362">
        <v>0</v>
      </c>
      <c r="G2362">
        <v>43</v>
      </c>
      <c r="H2362">
        <v>43</v>
      </c>
      <c r="I2362">
        <f t="shared" si="110"/>
        <v>35</v>
      </c>
      <c r="J2362" s="2">
        <f t="shared" si="111"/>
        <v>0.81395348837209303</v>
      </c>
      <c r="K2362">
        <v>329.2</v>
      </c>
      <c r="L2362" s="1">
        <f t="shared" si="109"/>
        <v>7.655813953488372</v>
      </c>
      <c r="M2362">
        <v>7.1253793907475398</v>
      </c>
      <c r="N2362">
        <v>4.4499495811948204</v>
      </c>
      <c r="O2362">
        <v>0.70980790865684296</v>
      </c>
      <c r="P2362">
        <v>0.29813664596273198</v>
      </c>
      <c r="Q2362">
        <v>0.71110119999999999</v>
      </c>
      <c r="U2362">
        <v>4.0404450185081799</v>
      </c>
      <c r="V2362">
        <v>3.7360208082587598</v>
      </c>
      <c r="X2362">
        <v>5.9279627799987704</v>
      </c>
    </row>
    <row r="2363" spans="1:24" x14ac:dyDescent="0.45">
      <c r="A2363">
        <v>1977</v>
      </c>
      <c r="B2363" t="s">
        <v>643</v>
      </c>
      <c r="C2363" t="s">
        <v>71</v>
      </c>
      <c r="D2363">
        <v>14</v>
      </c>
      <c r="E2363">
        <v>13</v>
      </c>
      <c r="F2363">
        <v>0</v>
      </c>
      <c r="G2363">
        <v>34</v>
      </c>
      <c r="H2363">
        <v>34</v>
      </c>
      <c r="I2363">
        <f t="shared" si="110"/>
        <v>27</v>
      </c>
      <c r="J2363" s="2">
        <f t="shared" si="111"/>
        <v>0.79411764705882348</v>
      </c>
      <c r="K2363">
        <v>219</v>
      </c>
      <c r="L2363" s="1">
        <f t="shared" si="109"/>
        <v>6.4411764705882355</v>
      </c>
      <c r="M2363">
        <v>6.4520552440664298</v>
      </c>
      <c r="N2363">
        <v>3.9452057543336099</v>
      </c>
      <c r="O2363">
        <v>1.15068501168063</v>
      </c>
      <c r="P2363">
        <v>0.261538461538461</v>
      </c>
      <c r="Q2363">
        <v>0.77579518999999997</v>
      </c>
      <c r="U2363">
        <v>3.4109591417676</v>
      </c>
      <c r="V2363">
        <v>4.3225180183985401</v>
      </c>
      <c r="X2363">
        <v>1.6782376766204801</v>
      </c>
    </row>
    <row r="2364" spans="1:24" x14ac:dyDescent="0.45">
      <c r="A2364">
        <v>1977</v>
      </c>
      <c r="B2364" t="s">
        <v>667</v>
      </c>
      <c r="C2364" t="s">
        <v>73</v>
      </c>
      <c r="D2364">
        <v>8</v>
      </c>
      <c r="E2364">
        <v>12</v>
      </c>
      <c r="F2364">
        <v>0</v>
      </c>
      <c r="G2364">
        <v>28</v>
      </c>
      <c r="H2364">
        <v>28</v>
      </c>
      <c r="I2364">
        <f t="shared" si="110"/>
        <v>20</v>
      </c>
      <c r="J2364" s="2">
        <f t="shared" si="111"/>
        <v>0.7142857142857143</v>
      </c>
      <c r="K2364">
        <v>165</v>
      </c>
      <c r="L2364" s="1">
        <f t="shared" si="109"/>
        <v>5.8928571428571432</v>
      </c>
      <c r="M2364">
        <v>5.3454550397889102</v>
      </c>
      <c r="N2364">
        <v>3.60000033291906</v>
      </c>
      <c r="O2364">
        <v>1.09090919179365</v>
      </c>
      <c r="P2364">
        <v>0.30410447761193998</v>
      </c>
      <c r="Q2364">
        <v>0.71493213</v>
      </c>
      <c r="U2364">
        <v>4.5272731459436697</v>
      </c>
      <c r="V2364">
        <v>4.3259219568776297</v>
      </c>
      <c r="X2364">
        <v>0.94498139619827204</v>
      </c>
    </row>
    <row r="2365" spans="1:24" x14ac:dyDescent="0.45">
      <c r="A2365">
        <v>1977</v>
      </c>
      <c r="B2365" t="s">
        <v>610</v>
      </c>
      <c r="C2365" t="s">
        <v>95</v>
      </c>
      <c r="D2365">
        <v>20</v>
      </c>
      <c r="E2365">
        <v>11</v>
      </c>
      <c r="F2365">
        <v>0</v>
      </c>
      <c r="G2365">
        <v>39</v>
      </c>
      <c r="H2365">
        <v>39</v>
      </c>
      <c r="I2365">
        <f t="shared" si="110"/>
        <v>31</v>
      </c>
      <c r="J2365" s="2">
        <f t="shared" si="111"/>
        <v>0.79487179487179482</v>
      </c>
      <c r="K2365">
        <v>319</v>
      </c>
      <c r="L2365" s="1">
        <f t="shared" si="109"/>
        <v>8.1794871794871788</v>
      </c>
      <c r="M2365">
        <v>5.4451405449137802</v>
      </c>
      <c r="N2365">
        <v>2.79310318106976</v>
      </c>
      <c r="O2365">
        <v>0.67711592268357901</v>
      </c>
      <c r="P2365">
        <v>0.25157894736842101</v>
      </c>
      <c r="Q2365">
        <v>0.78153289000000004</v>
      </c>
      <c r="U2365">
        <v>2.90595583485036</v>
      </c>
      <c r="V2365">
        <v>3.4653156798529401</v>
      </c>
      <c r="X2365">
        <v>5.5465350151062003</v>
      </c>
    </row>
    <row r="2366" spans="1:24" x14ac:dyDescent="0.45">
      <c r="A2366">
        <v>1977</v>
      </c>
      <c r="B2366" t="s">
        <v>586</v>
      </c>
      <c r="C2366" t="s">
        <v>31</v>
      </c>
      <c r="D2366">
        <v>15</v>
      </c>
      <c r="E2366">
        <v>12</v>
      </c>
      <c r="F2366">
        <v>0</v>
      </c>
      <c r="G2366">
        <v>34</v>
      </c>
      <c r="H2366">
        <v>34</v>
      </c>
      <c r="I2366">
        <f t="shared" si="110"/>
        <v>27</v>
      </c>
      <c r="J2366" s="2">
        <f t="shared" si="111"/>
        <v>0.79411764705882348</v>
      </c>
      <c r="K2366">
        <v>238</v>
      </c>
      <c r="L2366" s="1">
        <f t="shared" si="109"/>
        <v>7</v>
      </c>
      <c r="M2366">
        <v>6.6932773109243699</v>
      </c>
      <c r="N2366">
        <v>2.1176470588235201</v>
      </c>
      <c r="O2366">
        <v>0.79411764705882304</v>
      </c>
      <c r="P2366">
        <v>0.29986244841815601</v>
      </c>
      <c r="Q2366">
        <v>0.70953436999999997</v>
      </c>
      <c r="U2366">
        <v>3.3655462184873901</v>
      </c>
      <c r="V2366">
        <v>3.1666144507271898</v>
      </c>
      <c r="X2366">
        <v>5.22438144683837</v>
      </c>
    </row>
    <row r="2367" spans="1:24" x14ac:dyDescent="0.45">
      <c r="A2367">
        <v>1977</v>
      </c>
      <c r="B2367" t="s">
        <v>669</v>
      </c>
      <c r="C2367" t="s">
        <v>47</v>
      </c>
      <c r="D2367">
        <v>11</v>
      </c>
      <c r="E2367">
        <v>17</v>
      </c>
      <c r="F2367">
        <v>0</v>
      </c>
      <c r="G2367">
        <v>34</v>
      </c>
      <c r="H2367">
        <v>34</v>
      </c>
      <c r="I2367">
        <f t="shared" si="110"/>
        <v>28</v>
      </c>
      <c r="J2367" s="2">
        <f t="shared" si="111"/>
        <v>0.82352941176470584</v>
      </c>
      <c r="K2367">
        <v>233</v>
      </c>
      <c r="L2367" s="1">
        <f t="shared" si="109"/>
        <v>6.8529411764705879</v>
      </c>
      <c r="M2367">
        <v>4.6351931330472098</v>
      </c>
      <c r="N2367">
        <v>2.4334763948497802</v>
      </c>
      <c r="O2367">
        <v>0.92703862660944203</v>
      </c>
      <c r="P2367">
        <v>0.26533333333333298</v>
      </c>
      <c r="Q2367">
        <v>0.73038073000000003</v>
      </c>
      <c r="U2367">
        <v>3.4763948497853998</v>
      </c>
      <c r="V2367">
        <v>3.9225923783789298</v>
      </c>
      <c r="X2367">
        <v>2.48638415336608</v>
      </c>
    </row>
    <row r="2368" spans="1:24" x14ac:dyDescent="0.45">
      <c r="A2368">
        <v>1977</v>
      </c>
      <c r="B2368" t="s">
        <v>670</v>
      </c>
      <c r="C2368" t="s">
        <v>33</v>
      </c>
      <c r="D2368">
        <v>14</v>
      </c>
      <c r="E2368">
        <v>8</v>
      </c>
      <c r="F2368">
        <v>0</v>
      </c>
      <c r="G2368">
        <v>32</v>
      </c>
      <c r="H2368">
        <v>32</v>
      </c>
      <c r="I2368">
        <f t="shared" si="110"/>
        <v>22</v>
      </c>
      <c r="J2368" s="2">
        <f t="shared" si="111"/>
        <v>0.6875</v>
      </c>
      <c r="K2368">
        <v>212.1</v>
      </c>
      <c r="L2368" s="1">
        <f t="shared" si="109"/>
        <v>6.6281249999999998</v>
      </c>
      <c r="M2368">
        <v>5.34065985238305</v>
      </c>
      <c r="N2368">
        <v>2.07692327592674</v>
      </c>
      <c r="O2368">
        <v>0.63579283956941102</v>
      </c>
      <c r="P2368">
        <v>0.31</v>
      </c>
      <c r="Q2368">
        <v>0.75187970000000004</v>
      </c>
      <c r="U2368">
        <v>3.4332813336748198</v>
      </c>
      <c r="V2368">
        <v>3.24667729381129</v>
      </c>
      <c r="X2368">
        <v>4.3464317321777299</v>
      </c>
    </row>
    <row r="2369" spans="1:24" x14ac:dyDescent="0.45">
      <c r="A2369">
        <v>1977</v>
      </c>
      <c r="B2369" t="s">
        <v>489</v>
      </c>
      <c r="C2369" t="s">
        <v>29</v>
      </c>
      <c r="D2369">
        <v>19</v>
      </c>
      <c r="E2369">
        <v>10</v>
      </c>
      <c r="F2369">
        <v>0</v>
      </c>
      <c r="G2369">
        <v>37</v>
      </c>
      <c r="H2369">
        <v>37</v>
      </c>
      <c r="I2369">
        <f t="shared" si="110"/>
        <v>29</v>
      </c>
      <c r="J2369" s="2">
        <f t="shared" si="111"/>
        <v>0.78378378378378377</v>
      </c>
      <c r="K2369">
        <v>250.1</v>
      </c>
      <c r="L2369" s="1">
        <f t="shared" si="109"/>
        <v>6.7594594594594595</v>
      </c>
      <c r="M2369">
        <v>5.9680427311119901</v>
      </c>
      <c r="N2369">
        <v>2.6245007191034602</v>
      </c>
      <c r="O2369">
        <v>0.46737684038828797</v>
      </c>
      <c r="P2369">
        <v>0.286831812255541</v>
      </c>
      <c r="Q2369">
        <v>0.77527321999999999</v>
      </c>
      <c r="U2369">
        <v>2.8042610423297298</v>
      </c>
      <c r="V2369">
        <v>3.0216648654683098</v>
      </c>
      <c r="X2369">
        <v>6.4559202194213796</v>
      </c>
    </row>
    <row r="2370" spans="1:24" x14ac:dyDescent="0.45">
      <c r="A2370">
        <v>1977</v>
      </c>
      <c r="B2370" t="s">
        <v>505</v>
      </c>
      <c r="C2370" t="s">
        <v>99</v>
      </c>
      <c r="D2370">
        <v>10</v>
      </c>
      <c r="E2370">
        <v>13</v>
      </c>
      <c r="F2370">
        <v>0</v>
      </c>
      <c r="G2370">
        <v>33</v>
      </c>
      <c r="H2370">
        <v>33</v>
      </c>
      <c r="I2370">
        <f t="shared" si="110"/>
        <v>23</v>
      </c>
      <c r="J2370" s="2">
        <f t="shared" si="111"/>
        <v>0.69696969696969702</v>
      </c>
      <c r="K2370">
        <v>208</v>
      </c>
      <c r="L2370" s="1">
        <f t="shared" si="109"/>
        <v>6.3030303030303028</v>
      </c>
      <c r="M2370">
        <v>5.0192307692307603</v>
      </c>
      <c r="N2370">
        <v>3.0721153846153801</v>
      </c>
      <c r="O2370">
        <v>0.47596153846153799</v>
      </c>
      <c r="P2370">
        <v>0.309248554913294</v>
      </c>
      <c r="Q2370">
        <v>0.67111736</v>
      </c>
      <c r="U2370">
        <v>4.1105769230769198</v>
      </c>
      <c r="V2370">
        <v>3.3918891760019099</v>
      </c>
      <c r="X2370">
        <v>3.9026787281036301</v>
      </c>
    </row>
    <row r="2371" spans="1:24" x14ac:dyDescent="0.45">
      <c r="A2371">
        <v>1977</v>
      </c>
      <c r="B2371" t="s">
        <v>506</v>
      </c>
      <c r="C2371" t="s">
        <v>33</v>
      </c>
      <c r="D2371">
        <v>16</v>
      </c>
      <c r="E2371">
        <v>10</v>
      </c>
      <c r="F2371">
        <v>0</v>
      </c>
      <c r="G2371">
        <v>31</v>
      </c>
      <c r="H2371">
        <v>31</v>
      </c>
      <c r="I2371">
        <f t="shared" si="110"/>
        <v>26</v>
      </c>
      <c r="J2371" s="2">
        <f t="shared" si="111"/>
        <v>0.83870967741935487</v>
      </c>
      <c r="K2371">
        <v>216.1</v>
      </c>
      <c r="L2371" s="1">
        <f t="shared" ref="L2371:L2434" si="112">K2371/H2371</f>
        <v>6.9709677419354836</v>
      </c>
      <c r="M2371">
        <v>5.07550053175349</v>
      </c>
      <c r="N2371">
        <v>2.6209551926268002</v>
      </c>
      <c r="O2371">
        <v>0.83204926750057195</v>
      </c>
      <c r="P2371">
        <v>0.29041487839771102</v>
      </c>
      <c r="Q2371">
        <v>0.73076923000000005</v>
      </c>
      <c r="U2371">
        <v>3.74422170375257</v>
      </c>
      <c r="V2371">
        <v>3.7133896635036501</v>
      </c>
      <c r="X2371">
        <v>3.2043979167938201</v>
      </c>
    </row>
    <row r="2372" spans="1:24" x14ac:dyDescent="0.45">
      <c r="A2372">
        <v>1977</v>
      </c>
      <c r="B2372" t="s">
        <v>646</v>
      </c>
      <c r="C2372" t="s">
        <v>49</v>
      </c>
      <c r="D2372">
        <v>18</v>
      </c>
      <c r="E2372">
        <v>12</v>
      </c>
      <c r="F2372">
        <v>0</v>
      </c>
      <c r="G2372">
        <v>36</v>
      </c>
      <c r="H2372">
        <v>36</v>
      </c>
      <c r="I2372">
        <f t="shared" ref="I2372:I2435" si="113">SUM(D2372:E2372)</f>
        <v>30</v>
      </c>
      <c r="J2372" s="2">
        <f t="shared" ref="J2372:J2435" si="114">I2372/H2372</f>
        <v>0.83333333333333337</v>
      </c>
      <c r="K2372">
        <v>267</v>
      </c>
      <c r="L2372" s="1">
        <f t="shared" si="112"/>
        <v>7.416666666666667</v>
      </c>
      <c r="M2372">
        <v>7.2134831460674098</v>
      </c>
      <c r="N2372">
        <v>3.50561797752809</v>
      </c>
      <c r="O2372">
        <v>0.60674157303370702</v>
      </c>
      <c r="P2372">
        <v>0.25661375661375602</v>
      </c>
      <c r="Q2372">
        <v>0.76341128000000003</v>
      </c>
      <c r="U2372">
        <v>2.9662921348314599</v>
      </c>
      <c r="V2372">
        <v>3.1799905876988301</v>
      </c>
      <c r="X2372">
        <v>4.9707016944885201</v>
      </c>
    </row>
    <row r="2373" spans="1:24" x14ac:dyDescent="0.45">
      <c r="A2373">
        <v>1977</v>
      </c>
      <c r="B2373" t="s">
        <v>684</v>
      </c>
      <c r="C2373" t="s">
        <v>27</v>
      </c>
      <c r="D2373">
        <v>5</v>
      </c>
      <c r="E2373">
        <v>11</v>
      </c>
      <c r="F2373">
        <v>0</v>
      </c>
      <c r="G2373">
        <v>28</v>
      </c>
      <c r="H2373">
        <v>28</v>
      </c>
      <c r="I2373">
        <f t="shared" si="113"/>
        <v>16</v>
      </c>
      <c r="J2373" s="2">
        <f t="shared" si="114"/>
        <v>0.5714285714285714</v>
      </c>
      <c r="K2373">
        <v>164.1</v>
      </c>
      <c r="L2373" s="1">
        <f t="shared" si="112"/>
        <v>5.8607142857142858</v>
      </c>
      <c r="M2373">
        <v>3.2312368974741501</v>
      </c>
      <c r="N2373">
        <v>2.5740361725641598</v>
      </c>
      <c r="O2373">
        <v>1.1501012685924901</v>
      </c>
      <c r="P2373">
        <v>0.27674023769100098</v>
      </c>
      <c r="Q2373">
        <v>0.62561095</v>
      </c>
      <c r="U2373">
        <v>4.9290054368249798</v>
      </c>
      <c r="V2373">
        <v>4.5940265508367704</v>
      </c>
      <c r="X2373">
        <v>1.34216439723968</v>
      </c>
    </row>
    <row r="2374" spans="1:24" x14ac:dyDescent="0.45">
      <c r="A2374">
        <v>1977</v>
      </c>
      <c r="B2374" t="s">
        <v>574</v>
      </c>
      <c r="C2374" t="s">
        <v>233</v>
      </c>
      <c r="D2374">
        <v>17</v>
      </c>
      <c r="E2374">
        <v>16</v>
      </c>
      <c r="F2374">
        <v>0</v>
      </c>
      <c r="G2374">
        <v>40</v>
      </c>
      <c r="H2374">
        <v>40</v>
      </c>
      <c r="I2374">
        <f t="shared" si="113"/>
        <v>33</v>
      </c>
      <c r="J2374" s="2">
        <f t="shared" si="114"/>
        <v>0.82499999999999996</v>
      </c>
      <c r="K2374">
        <v>301.2</v>
      </c>
      <c r="L2374" s="1">
        <f t="shared" si="112"/>
        <v>7.5299999999999994</v>
      </c>
      <c r="M2374">
        <v>6.1458559391013496</v>
      </c>
      <c r="N2374">
        <v>2.4165744226563501</v>
      </c>
      <c r="O2374">
        <v>0.47734803410495902</v>
      </c>
      <c r="P2374">
        <v>0.27615965480043098</v>
      </c>
      <c r="Q2374">
        <v>0.70321811999999995</v>
      </c>
      <c r="U2374">
        <v>3.1027622216822301</v>
      </c>
      <c r="V2374">
        <v>2.9170485349451201</v>
      </c>
      <c r="X2374">
        <v>7.0254139900207502</v>
      </c>
    </row>
    <row r="2375" spans="1:24" x14ac:dyDescent="0.45">
      <c r="A2375">
        <v>1977</v>
      </c>
      <c r="B2375" t="s">
        <v>671</v>
      </c>
      <c r="C2375" t="s">
        <v>99</v>
      </c>
      <c r="D2375">
        <v>14</v>
      </c>
      <c r="E2375">
        <v>9</v>
      </c>
      <c r="F2375">
        <v>0</v>
      </c>
      <c r="G2375">
        <v>30</v>
      </c>
      <c r="H2375">
        <v>30</v>
      </c>
      <c r="I2375">
        <f t="shared" si="113"/>
        <v>23</v>
      </c>
      <c r="J2375" s="2">
        <f t="shared" si="114"/>
        <v>0.76666666666666672</v>
      </c>
      <c r="K2375">
        <v>204.1</v>
      </c>
      <c r="L2375" s="1">
        <f t="shared" si="112"/>
        <v>6.8033333333333328</v>
      </c>
      <c r="M2375">
        <v>3.92006505769838</v>
      </c>
      <c r="N2375">
        <v>2.8189231875583798</v>
      </c>
      <c r="O2375">
        <v>1.05709619533439</v>
      </c>
      <c r="P2375">
        <v>0.25406203840472602</v>
      </c>
      <c r="Q2375">
        <v>0.76413428000000005</v>
      </c>
      <c r="U2375">
        <v>3.08319723639198</v>
      </c>
      <c r="V2375">
        <v>4.3334752428919296</v>
      </c>
      <c r="X2375">
        <v>1.6060922145843499</v>
      </c>
    </row>
    <row r="2376" spans="1:24" x14ac:dyDescent="0.45">
      <c r="A2376">
        <v>1977</v>
      </c>
      <c r="B2376" t="s">
        <v>672</v>
      </c>
      <c r="C2376" t="s">
        <v>79</v>
      </c>
      <c r="D2376">
        <v>15</v>
      </c>
      <c r="E2376">
        <v>7</v>
      </c>
      <c r="F2376">
        <v>0</v>
      </c>
      <c r="G2376">
        <v>28</v>
      </c>
      <c r="H2376">
        <v>28</v>
      </c>
      <c r="I2376">
        <f t="shared" si="113"/>
        <v>22</v>
      </c>
      <c r="J2376" s="2">
        <f t="shared" si="114"/>
        <v>0.7857142857142857</v>
      </c>
      <c r="K2376">
        <v>218.1</v>
      </c>
      <c r="L2376" s="1">
        <f t="shared" si="112"/>
        <v>7.7892857142857137</v>
      </c>
      <c r="M2376">
        <v>3.7923665005601799</v>
      </c>
      <c r="N2376">
        <v>1.4015267502070199</v>
      </c>
      <c r="O2376">
        <v>1.03053437515222</v>
      </c>
      <c r="P2376">
        <v>0.26912568306010898</v>
      </c>
      <c r="Q2376">
        <v>0.77192981999999999</v>
      </c>
      <c r="U2376">
        <v>3.09160312545667</v>
      </c>
      <c r="V2376">
        <v>3.9472033556677002</v>
      </c>
      <c r="X2376">
        <v>3.2490150928497301</v>
      </c>
    </row>
    <row r="2377" spans="1:24" x14ac:dyDescent="0.45">
      <c r="A2377">
        <v>1977</v>
      </c>
      <c r="B2377" t="s">
        <v>455</v>
      </c>
      <c r="C2377" t="s">
        <v>371</v>
      </c>
      <c r="D2377">
        <v>19</v>
      </c>
      <c r="E2377">
        <v>16</v>
      </c>
      <c r="F2377">
        <v>0</v>
      </c>
      <c r="G2377">
        <v>37</v>
      </c>
      <c r="H2377">
        <v>37</v>
      </c>
      <c r="I2377">
        <f t="shared" si="113"/>
        <v>35</v>
      </c>
      <c r="J2377" s="2">
        <f t="shared" si="114"/>
        <v>0.94594594594594594</v>
      </c>
      <c r="K2377">
        <v>299</v>
      </c>
      <c r="L2377" s="1">
        <f t="shared" si="112"/>
        <v>8.0810810810810807</v>
      </c>
      <c r="M2377">
        <v>10.264214046822699</v>
      </c>
      <c r="N2377">
        <v>6.1404682274247397</v>
      </c>
      <c r="O2377">
        <v>0.36120401337792601</v>
      </c>
      <c r="P2377">
        <v>0.26345609065155801</v>
      </c>
      <c r="Q2377">
        <v>0.76357178999999997</v>
      </c>
      <c r="U2377">
        <v>2.7692307692307598</v>
      </c>
      <c r="V2377">
        <v>3.1159694435604401</v>
      </c>
      <c r="X2377">
        <v>6.5676150321960396</v>
      </c>
    </row>
    <row r="2378" spans="1:24" x14ac:dyDescent="0.45">
      <c r="A2378">
        <v>1977</v>
      </c>
      <c r="B2378" t="s">
        <v>540</v>
      </c>
      <c r="C2378" t="s">
        <v>27</v>
      </c>
      <c r="D2378">
        <v>21</v>
      </c>
      <c r="E2378">
        <v>6</v>
      </c>
      <c r="F2378">
        <v>0</v>
      </c>
      <c r="G2378">
        <v>33</v>
      </c>
      <c r="H2378">
        <v>33</v>
      </c>
      <c r="I2378">
        <f t="shared" si="113"/>
        <v>27</v>
      </c>
      <c r="J2378" s="2">
        <f t="shared" si="114"/>
        <v>0.81818181818181823</v>
      </c>
      <c r="K2378">
        <v>261.10000000000002</v>
      </c>
      <c r="L2378" s="1">
        <f t="shared" si="112"/>
        <v>7.912121212121213</v>
      </c>
      <c r="M2378">
        <v>6.7500001313734996</v>
      </c>
      <c r="N2378">
        <v>2.2729592279114801</v>
      </c>
      <c r="O2378">
        <v>0.654336747429064</v>
      </c>
      <c r="P2378">
        <v>0.24</v>
      </c>
      <c r="Q2378">
        <v>0.78439597000000005</v>
      </c>
      <c r="U2378">
        <v>2.5829082135357799</v>
      </c>
      <c r="V2378">
        <v>2.9408491485519002</v>
      </c>
      <c r="X2378">
        <v>6.2498407363891602</v>
      </c>
    </row>
    <row r="2379" spans="1:24" x14ac:dyDescent="0.45">
      <c r="A2379">
        <v>1977</v>
      </c>
      <c r="B2379" t="s">
        <v>685</v>
      </c>
      <c r="C2379" t="s">
        <v>73</v>
      </c>
      <c r="D2379">
        <v>12</v>
      </c>
      <c r="E2379">
        <v>17</v>
      </c>
      <c r="F2379">
        <v>0</v>
      </c>
      <c r="G2379">
        <v>35</v>
      </c>
      <c r="H2379">
        <v>35</v>
      </c>
      <c r="I2379">
        <f t="shared" si="113"/>
        <v>29</v>
      </c>
      <c r="J2379" s="2">
        <f t="shared" si="114"/>
        <v>0.82857142857142863</v>
      </c>
      <c r="K2379">
        <v>201.1</v>
      </c>
      <c r="L2379" s="1">
        <f t="shared" si="112"/>
        <v>5.7457142857142856</v>
      </c>
      <c r="M2379">
        <v>6.0347679070091003</v>
      </c>
      <c r="N2379">
        <v>4.2019865426581902</v>
      </c>
      <c r="O2379">
        <v>0.98344365892000196</v>
      </c>
      <c r="P2379">
        <v>0.290824261275272</v>
      </c>
      <c r="Q2379">
        <v>0.73497466</v>
      </c>
      <c r="U2379">
        <v>3.79966868219091</v>
      </c>
      <c r="V2379">
        <v>4.2777780436971797</v>
      </c>
      <c r="X2379">
        <v>1.2619644403457599</v>
      </c>
    </row>
    <row r="2380" spans="1:24" x14ac:dyDescent="0.45">
      <c r="A2380">
        <v>1977</v>
      </c>
      <c r="B2380" t="s">
        <v>647</v>
      </c>
      <c r="C2380" t="s">
        <v>54</v>
      </c>
      <c r="D2380">
        <v>9</v>
      </c>
      <c r="E2380">
        <v>14</v>
      </c>
      <c r="F2380">
        <v>0</v>
      </c>
      <c r="G2380">
        <v>31</v>
      </c>
      <c r="H2380">
        <v>31</v>
      </c>
      <c r="I2380">
        <f t="shared" si="113"/>
        <v>23</v>
      </c>
      <c r="J2380" s="2">
        <f t="shared" si="114"/>
        <v>0.74193548387096775</v>
      </c>
      <c r="K2380">
        <v>218.2</v>
      </c>
      <c r="L2380" s="1">
        <f t="shared" si="112"/>
        <v>7.0387096774193543</v>
      </c>
      <c r="M2380">
        <v>4.2804880040093396</v>
      </c>
      <c r="N2380">
        <v>3.1692074645069099</v>
      </c>
      <c r="O2380">
        <v>1.0289634625022399</v>
      </c>
      <c r="P2380">
        <v>0.27576601671309098</v>
      </c>
      <c r="Q2380">
        <v>0.74909091000000005</v>
      </c>
      <c r="U2380">
        <v>3.6219513880079002</v>
      </c>
      <c r="V2380">
        <v>4.4667016391595302</v>
      </c>
      <c r="X2380">
        <v>1.51494312286376</v>
      </c>
    </row>
    <row r="2381" spans="1:24" x14ac:dyDescent="0.45">
      <c r="A2381">
        <v>1977</v>
      </c>
      <c r="B2381" t="s">
        <v>624</v>
      </c>
      <c r="C2381" t="s">
        <v>75</v>
      </c>
      <c r="D2381">
        <v>16</v>
      </c>
      <c r="E2381">
        <v>6</v>
      </c>
      <c r="F2381">
        <v>0</v>
      </c>
      <c r="G2381">
        <v>37</v>
      </c>
      <c r="H2381">
        <v>37</v>
      </c>
      <c r="I2381">
        <f t="shared" si="113"/>
        <v>22</v>
      </c>
      <c r="J2381" s="2">
        <f t="shared" si="114"/>
        <v>0.59459459459459463</v>
      </c>
      <c r="K2381">
        <v>229</v>
      </c>
      <c r="L2381" s="1">
        <f t="shared" si="112"/>
        <v>6.1891891891891895</v>
      </c>
      <c r="M2381">
        <v>3.89082969432314</v>
      </c>
      <c r="N2381">
        <v>3.2620087336244499</v>
      </c>
      <c r="O2381">
        <v>0.43231441048034902</v>
      </c>
      <c r="P2381">
        <v>0.29554140127388501</v>
      </c>
      <c r="Q2381">
        <v>0.7165707</v>
      </c>
      <c r="U2381">
        <v>3.6943231441047999</v>
      </c>
      <c r="V2381">
        <v>3.6114054675706</v>
      </c>
      <c r="X2381">
        <v>3.7471992969512899</v>
      </c>
    </row>
    <row r="2382" spans="1:24" x14ac:dyDescent="0.45">
      <c r="A2382">
        <v>1977</v>
      </c>
      <c r="B2382" t="s">
        <v>625</v>
      </c>
      <c r="C2382" t="s">
        <v>37</v>
      </c>
      <c r="D2382">
        <v>15</v>
      </c>
      <c r="E2382">
        <v>12</v>
      </c>
      <c r="F2382">
        <v>0</v>
      </c>
      <c r="G2382">
        <v>31</v>
      </c>
      <c r="H2382">
        <v>31</v>
      </c>
      <c r="I2382">
        <f t="shared" si="113"/>
        <v>27</v>
      </c>
      <c r="J2382" s="2">
        <f t="shared" si="114"/>
        <v>0.87096774193548387</v>
      </c>
      <c r="K2382">
        <v>207.1</v>
      </c>
      <c r="L2382" s="1">
        <f t="shared" si="112"/>
        <v>6.6806451612903226</v>
      </c>
      <c r="M2382">
        <v>5.3826363918568703</v>
      </c>
      <c r="N2382">
        <v>3.4726686399076501</v>
      </c>
      <c r="O2382">
        <v>1.0852089499711399</v>
      </c>
      <c r="P2382">
        <v>0.29721815519765699</v>
      </c>
      <c r="Q2382">
        <v>0.71223022000000002</v>
      </c>
      <c r="U2382">
        <v>4.51446923187995</v>
      </c>
      <c r="V2382">
        <v>4.33932911722429</v>
      </c>
      <c r="X2382">
        <v>1.7414636611938401</v>
      </c>
    </row>
    <row r="2383" spans="1:24" x14ac:dyDescent="0.45">
      <c r="A2383">
        <v>1977</v>
      </c>
      <c r="B2383" t="s">
        <v>522</v>
      </c>
      <c r="C2383" t="s">
        <v>33</v>
      </c>
      <c r="D2383">
        <v>14</v>
      </c>
      <c r="E2383">
        <v>8</v>
      </c>
      <c r="F2383">
        <v>0</v>
      </c>
      <c r="G2383">
        <v>33</v>
      </c>
      <c r="H2383">
        <v>33</v>
      </c>
      <c r="I2383">
        <f t="shared" si="113"/>
        <v>22</v>
      </c>
      <c r="J2383" s="2">
        <f t="shared" si="114"/>
        <v>0.66666666666666663</v>
      </c>
      <c r="K2383">
        <v>240.1</v>
      </c>
      <c r="L2383" s="1">
        <f t="shared" si="112"/>
        <v>7.2757575757575754</v>
      </c>
      <c r="M2383">
        <v>5.6171984545237796</v>
      </c>
      <c r="N2383">
        <v>2.5839112890809299</v>
      </c>
      <c r="O2383">
        <v>0.86130376302697897</v>
      </c>
      <c r="P2383">
        <v>0.250681198910081</v>
      </c>
      <c r="Q2383">
        <v>0.75364668000000001</v>
      </c>
      <c r="U2383">
        <v>3.1830791242301402</v>
      </c>
      <c r="V2383">
        <v>3.6326338871354702</v>
      </c>
      <c r="X2383">
        <v>3.79111504554748</v>
      </c>
    </row>
    <row r="2384" spans="1:24" x14ac:dyDescent="0.45">
      <c r="A2384">
        <v>1977</v>
      </c>
      <c r="B2384" t="s">
        <v>428</v>
      </c>
      <c r="C2384" t="s">
        <v>371</v>
      </c>
      <c r="D2384">
        <v>15</v>
      </c>
      <c r="E2384">
        <v>9</v>
      </c>
      <c r="F2384">
        <v>0</v>
      </c>
      <c r="G2384">
        <v>31</v>
      </c>
      <c r="H2384">
        <v>31</v>
      </c>
      <c r="I2384">
        <f t="shared" si="113"/>
        <v>24</v>
      </c>
      <c r="J2384" s="2">
        <f t="shared" si="114"/>
        <v>0.77419354838709675</v>
      </c>
      <c r="K2384">
        <v>241.1</v>
      </c>
      <c r="L2384" s="1">
        <f t="shared" si="112"/>
        <v>7.7774193548387096</v>
      </c>
      <c r="M2384">
        <v>7.64502778543351</v>
      </c>
      <c r="N2384">
        <v>2.27486192639729</v>
      </c>
      <c r="O2384">
        <v>0.70856355084505696</v>
      </c>
      <c r="P2384">
        <v>0.269230769230769</v>
      </c>
      <c r="Q2384">
        <v>0.81649150999999998</v>
      </c>
      <c r="U2384">
        <v>2.53591165565599</v>
      </c>
      <c r="V2384">
        <v>2.9700872259412701</v>
      </c>
      <c r="X2384">
        <v>5.7611017227172798</v>
      </c>
    </row>
    <row r="2385" spans="1:24" x14ac:dyDescent="0.45">
      <c r="A2385">
        <v>1977</v>
      </c>
      <c r="B2385" t="s">
        <v>686</v>
      </c>
      <c r="C2385" t="s">
        <v>115</v>
      </c>
      <c r="D2385">
        <v>11</v>
      </c>
      <c r="E2385">
        <v>15</v>
      </c>
      <c r="F2385">
        <v>0</v>
      </c>
      <c r="G2385">
        <v>37</v>
      </c>
      <c r="H2385">
        <v>37</v>
      </c>
      <c r="I2385">
        <f t="shared" si="113"/>
        <v>26</v>
      </c>
      <c r="J2385" s="2">
        <f t="shared" si="114"/>
        <v>0.70270270270270274</v>
      </c>
      <c r="K2385">
        <v>218</v>
      </c>
      <c r="L2385" s="1">
        <f t="shared" si="112"/>
        <v>5.8918918918918921</v>
      </c>
      <c r="M2385">
        <v>3.88073421658396</v>
      </c>
      <c r="N2385">
        <v>2.6834864263612501</v>
      </c>
      <c r="O2385">
        <v>1.03211016398509</v>
      </c>
      <c r="P2385">
        <v>0.28590785907859001</v>
      </c>
      <c r="Q2385">
        <v>0.67657993000000005</v>
      </c>
      <c r="U2385">
        <v>4.6238535346532297</v>
      </c>
      <c r="V2385">
        <v>4.3022633151287302</v>
      </c>
      <c r="X2385">
        <v>2.1143233776092498</v>
      </c>
    </row>
    <row r="2386" spans="1:24" x14ac:dyDescent="0.45">
      <c r="A2386">
        <v>1977</v>
      </c>
      <c r="B2386" t="s">
        <v>651</v>
      </c>
      <c r="C2386" t="s">
        <v>35</v>
      </c>
      <c r="D2386">
        <v>12</v>
      </c>
      <c r="E2386">
        <v>8</v>
      </c>
      <c r="F2386">
        <v>0</v>
      </c>
      <c r="G2386">
        <v>32</v>
      </c>
      <c r="H2386">
        <v>32</v>
      </c>
      <c r="I2386">
        <f t="shared" si="113"/>
        <v>20</v>
      </c>
      <c r="J2386" s="2">
        <f t="shared" si="114"/>
        <v>0.625</v>
      </c>
      <c r="K2386">
        <v>188.2</v>
      </c>
      <c r="L2386" s="1">
        <f t="shared" si="112"/>
        <v>5.8812499999999996</v>
      </c>
      <c r="M2386">
        <v>5.9151951436282202</v>
      </c>
      <c r="N2386">
        <v>2.4328625187503099</v>
      </c>
      <c r="O2386">
        <v>1.2402828526962399</v>
      </c>
      <c r="P2386">
        <v>0.30114566284778999</v>
      </c>
      <c r="Q2386">
        <v>0.72815534000000004</v>
      </c>
      <c r="U2386">
        <v>4.5318027310054898</v>
      </c>
      <c r="V2386">
        <v>4.0578311859222698</v>
      </c>
      <c r="X2386">
        <v>2.6256656646728498</v>
      </c>
    </row>
    <row r="2387" spans="1:24" x14ac:dyDescent="0.45">
      <c r="A2387">
        <v>1977</v>
      </c>
      <c r="B2387" t="s">
        <v>592</v>
      </c>
      <c r="C2387" t="s">
        <v>27</v>
      </c>
      <c r="D2387">
        <v>17</v>
      </c>
      <c r="E2387">
        <v>13</v>
      </c>
      <c r="F2387">
        <v>0</v>
      </c>
      <c r="G2387">
        <v>35</v>
      </c>
      <c r="H2387">
        <v>35</v>
      </c>
      <c r="I2387">
        <f t="shared" si="113"/>
        <v>30</v>
      </c>
      <c r="J2387" s="2">
        <f t="shared" si="114"/>
        <v>0.8571428571428571</v>
      </c>
      <c r="K2387">
        <v>243.1</v>
      </c>
      <c r="L2387" s="1">
        <f t="shared" si="112"/>
        <v>6.9457142857142857</v>
      </c>
      <c r="M2387">
        <v>3.77260278901143</v>
      </c>
      <c r="N2387">
        <v>3.1808219593625702</v>
      </c>
      <c r="O2387">
        <v>0.85068494262022398</v>
      </c>
      <c r="P2387">
        <v>0.26270136307310998</v>
      </c>
      <c r="Q2387">
        <v>0.72684245999999997</v>
      </c>
      <c r="U2387">
        <v>3.88356169457058</v>
      </c>
      <c r="V2387">
        <v>4.2750293436048601</v>
      </c>
      <c r="X2387">
        <v>2.2670263051986601</v>
      </c>
    </row>
    <row r="2388" spans="1:24" x14ac:dyDescent="0.45">
      <c r="A2388">
        <v>1977</v>
      </c>
      <c r="B2388" t="s">
        <v>687</v>
      </c>
      <c r="C2388" t="s">
        <v>27</v>
      </c>
      <c r="D2388">
        <v>6</v>
      </c>
      <c r="E2388">
        <v>9</v>
      </c>
      <c r="F2388">
        <v>0</v>
      </c>
      <c r="G2388">
        <v>30</v>
      </c>
      <c r="H2388">
        <v>30</v>
      </c>
      <c r="I2388">
        <f t="shared" si="113"/>
        <v>15</v>
      </c>
      <c r="J2388" s="2">
        <f t="shared" si="114"/>
        <v>0.5</v>
      </c>
      <c r="K2388">
        <v>179.2</v>
      </c>
      <c r="L2388" s="1">
        <f t="shared" si="112"/>
        <v>5.9733333333333327</v>
      </c>
      <c r="M2388">
        <v>6.3116890710799796</v>
      </c>
      <c r="N2388">
        <v>3.6066794691885602</v>
      </c>
      <c r="O2388">
        <v>0.951762637702537</v>
      </c>
      <c r="P2388">
        <v>0.26503759398496202</v>
      </c>
      <c r="Q2388">
        <v>0.67965779000000004</v>
      </c>
      <c r="U2388">
        <v>4.20779271405332</v>
      </c>
      <c r="V2388">
        <v>3.9959281456690499</v>
      </c>
      <c r="X2388">
        <v>1.8636445999145499</v>
      </c>
    </row>
    <row r="2389" spans="1:24" x14ac:dyDescent="0.45">
      <c r="A2389">
        <v>1977</v>
      </c>
      <c r="B2389" t="s">
        <v>688</v>
      </c>
      <c r="C2389" t="s">
        <v>27</v>
      </c>
      <c r="D2389">
        <v>10</v>
      </c>
      <c r="E2389">
        <v>13</v>
      </c>
      <c r="F2389">
        <v>0</v>
      </c>
      <c r="G2389">
        <v>31</v>
      </c>
      <c r="H2389">
        <v>31</v>
      </c>
      <c r="I2389">
        <f t="shared" si="113"/>
        <v>23</v>
      </c>
      <c r="J2389" s="2">
        <f t="shared" si="114"/>
        <v>0.74193548387096775</v>
      </c>
      <c r="K2389">
        <v>194.2</v>
      </c>
      <c r="L2389" s="1">
        <f t="shared" si="112"/>
        <v>6.2645161290322573</v>
      </c>
      <c r="M2389">
        <v>4.5770550336997102</v>
      </c>
      <c r="N2389">
        <v>3.5599316928775502</v>
      </c>
      <c r="O2389">
        <v>0.97089046169387905</v>
      </c>
      <c r="P2389">
        <v>0.28881987577639701</v>
      </c>
      <c r="Q2389">
        <v>0.71152358999999998</v>
      </c>
      <c r="U2389">
        <v>4.2534248798017504</v>
      </c>
      <c r="V2389">
        <v>4.3716047513549796</v>
      </c>
      <c r="X2389">
        <v>1.2228290438652001</v>
      </c>
    </row>
    <row r="2390" spans="1:24" x14ac:dyDescent="0.45">
      <c r="A2390">
        <v>1977</v>
      </c>
      <c r="B2390" t="s">
        <v>578</v>
      </c>
      <c r="C2390" t="s">
        <v>115</v>
      </c>
      <c r="D2390">
        <v>10</v>
      </c>
      <c r="E2390">
        <v>14</v>
      </c>
      <c r="F2390">
        <v>0</v>
      </c>
      <c r="G2390">
        <v>32</v>
      </c>
      <c r="H2390">
        <v>32</v>
      </c>
      <c r="I2390">
        <f t="shared" si="113"/>
        <v>24</v>
      </c>
      <c r="J2390" s="2">
        <f t="shared" si="114"/>
        <v>0.75</v>
      </c>
      <c r="K2390">
        <v>189.2</v>
      </c>
      <c r="L2390" s="1">
        <f t="shared" si="112"/>
        <v>5.9124999999999996</v>
      </c>
      <c r="M2390">
        <v>4.0333918074786004</v>
      </c>
      <c r="N2390">
        <v>2.8945517677199302</v>
      </c>
      <c r="O2390">
        <v>0.94903336646555303</v>
      </c>
      <c r="P2390">
        <v>0.31117824773413899</v>
      </c>
      <c r="Q2390">
        <v>0.68560606000000002</v>
      </c>
      <c r="U2390">
        <v>4.6502634956812097</v>
      </c>
      <c r="V2390">
        <v>4.2564964085006398</v>
      </c>
      <c r="X2390">
        <v>1.93534135818481</v>
      </c>
    </row>
    <row r="2391" spans="1:24" x14ac:dyDescent="0.45">
      <c r="A2391">
        <v>1976</v>
      </c>
      <c r="B2391" t="s">
        <v>474</v>
      </c>
      <c r="C2391" t="s">
        <v>27</v>
      </c>
      <c r="D2391">
        <v>11</v>
      </c>
      <c r="E2391">
        <v>9</v>
      </c>
      <c r="F2391">
        <v>0</v>
      </c>
      <c r="G2391">
        <v>25</v>
      </c>
      <c r="H2391">
        <v>25</v>
      </c>
      <c r="I2391">
        <f t="shared" si="113"/>
        <v>20</v>
      </c>
      <c r="J2391" s="2">
        <f t="shared" si="114"/>
        <v>0.8</v>
      </c>
      <c r="K2391">
        <v>173.2</v>
      </c>
      <c r="L2391" s="1">
        <f t="shared" si="112"/>
        <v>6.9279999999999999</v>
      </c>
      <c r="M2391">
        <v>2.5393474460147401</v>
      </c>
      <c r="N2391">
        <v>2.5911708632803498</v>
      </c>
      <c r="O2391">
        <v>0.57005758992167799</v>
      </c>
      <c r="P2391">
        <v>0.24832214765100599</v>
      </c>
      <c r="Q2391">
        <v>0.69175991999999997</v>
      </c>
      <c r="U2391">
        <v>3.6276392085924898</v>
      </c>
      <c r="V2391">
        <v>3.8071978656844001</v>
      </c>
      <c r="X2391">
        <v>1.4060711264610199</v>
      </c>
    </row>
    <row r="2392" spans="1:24" x14ac:dyDescent="0.45">
      <c r="A2392">
        <v>1976</v>
      </c>
      <c r="B2392" t="s">
        <v>544</v>
      </c>
      <c r="C2392" t="s">
        <v>49</v>
      </c>
      <c r="D2392">
        <v>9</v>
      </c>
      <c r="E2392">
        <v>10</v>
      </c>
      <c r="F2392">
        <v>0</v>
      </c>
      <c r="G2392">
        <v>25</v>
      </c>
      <c r="H2392">
        <v>25</v>
      </c>
      <c r="I2392">
        <f t="shared" si="113"/>
        <v>19</v>
      </c>
      <c r="J2392" s="2">
        <f t="shared" si="114"/>
        <v>0.76</v>
      </c>
      <c r="K2392">
        <v>169.1</v>
      </c>
      <c r="L2392" s="1">
        <f t="shared" si="112"/>
        <v>6.7639999999999993</v>
      </c>
      <c r="M2392">
        <v>2.9763783103616399</v>
      </c>
      <c r="N2392">
        <v>3.82677211332211</v>
      </c>
      <c r="O2392">
        <v>0.37204728879520499</v>
      </c>
      <c r="P2392">
        <v>0.26041666666666602</v>
      </c>
      <c r="Q2392">
        <v>0.71752952000000003</v>
      </c>
      <c r="U2392">
        <v>3.5610240498969601</v>
      </c>
      <c r="V2392">
        <v>3.8018252200679599</v>
      </c>
      <c r="X2392">
        <v>1.02545237541198</v>
      </c>
    </row>
    <row r="2393" spans="1:24" x14ac:dyDescent="0.45">
      <c r="A2393">
        <v>1976</v>
      </c>
      <c r="B2393" t="s">
        <v>628</v>
      </c>
      <c r="C2393" t="s">
        <v>65</v>
      </c>
      <c r="D2393">
        <v>15</v>
      </c>
      <c r="E2393">
        <v>12</v>
      </c>
      <c r="F2393">
        <v>0</v>
      </c>
      <c r="G2393">
        <v>37</v>
      </c>
      <c r="H2393">
        <v>37</v>
      </c>
      <c r="I2393">
        <f t="shared" si="113"/>
        <v>27</v>
      </c>
      <c r="J2393" s="2">
        <f t="shared" si="114"/>
        <v>0.72972972972972971</v>
      </c>
      <c r="K2393">
        <v>252.1</v>
      </c>
      <c r="L2393" s="1">
        <f t="shared" si="112"/>
        <v>6.813513513513513</v>
      </c>
      <c r="M2393">
        <v>2.6750329172582199</v>
      </c>
      <c r="N2393">
        <v>2.1400263338065701</v>
      </c>
      <c r="O2393">
        <v>0.32100395007098598</v>
      </c>
      <c r="P2393">
        <v>0.27582417582417501</v>
      </c>
      <c r="Q2393">
        <v>0.70458953000000002</v>
      </c>
      <c r="U2393">
        <v>2.8890355506388699</v>
      </c>
      <c r="V2393">
        <v>3.2388745355758402</v>
      </c>
      <c r="X2393">
        <v>3.5730781555175701</v>
      </c>
    </row>
    <row r="2394" spans="1:24" x14ac:dyDescent="0.45">
      <c r="A2394">
        <v>1976</v>
      </c>
      <c r="B2394" t="s">
        <v>658</v>
      </c>
      <c r="C2394" t="s">
        <v>71</v>
      </c>
      <c r="D2394">
        <v>11</v>
      </c>
      <c r="E2394">
        <v>9</v>
      </c>
      <c r="F2394">
        <v>0</v>
      </c>
      <c r="G2394">
        <v>29</v>
      </c>
      <c r="H2394">
        <v>29</v>
      </c>
      <c r="I2394">
        <f t="shared" si="113"/>
        <v>20</v>
      </c>
      <c r="J2394" s="2">
        <f t="shared" si="114"/>
        <v>0.68965517241379315</v>
      </c>
      <c r="K2394">
        <v>165</v>
      </c>
      <c r="L2394" s="1">
        <f t="shared" si="112"/>
        <v>5.6896551724137927</v>
      </c>
      <c r="M2394">
        <v>3.76363601558467</v>
      </c>
      <c r="N2394">
        <v>3.2727269700736299</v>
      </c>
      <c r="O2394">
        <v>0.92727264152086197</v>
      </c>
      <c r="P2394">
        <v>0.28469750889679701</v>
      </c>
      <c r="Q2394">
        <v>0.69521179</v>
      </c>
      <c r="U2394">
        <v>4.3636359600981702</v>
      </c>
      <c r="V2394">
        <v>4.2992002535348099</v>
      </c>
      <c r="X2394">
        <v>0.40065988898277199</v>
      </c>
    </row>
    <row r="2395" spans="1:24" x14ac:dyDescent="0.45">
      <c r="A2395">
        <v>1976</v>
      </c>
      <c r="B2395" t="s">
        <v>594</v>
      </c>
      <c r="C2395" t="s">
        <v>75</v>
      </c>
      <c r="D2395">
        <v>9</v>
      </c>
      <c r="E2395">
        <v>10</v>
      </c>
      <c r="F2395">
        <v>0</v>
      </c>
      <c r="G2395">
        <v>27</v>
      </c>
      <c r="H2395">
        <v>27</v>
      </c>
      <c r="I2395">
        <f t="shared" si="113"/>
        <v>19</v>
      </c>
      <c r="J2395" s="2">
        <f t="shared" si="114"/>
        <v>0.70370370370370372</v>
      </c>
      <c r="K2395">
        <v>170</v>
      </c>
      <c r="L2395" s="1">
        <f t="shared" si="112"/>
        <v>6.2962962962962967</v>
      </c>
      <c r="M2395">
        <v>4.8176470588235203</v>
      </c>
      <c r="N2395">
        <v>1.1647058823529399</v>
      </c>
      <c r="O2395">
        <v>0.9</v>
      </c>
      <c r="P2395">
        <v>0.27531083481349899</v>
      </c>
      <c r="Q2395">
        <v>0.66974595999999997</v>
      </c>
      <c r="U2395">
        <v>3.49411764705882</v>
      </c>
      <c r="V2395">
        <v>3.3031219762914299</v>
      </c>
      <c r="X2395">
        <v>2.33841681480407</v>
      </c>
    </row>
    <row r="2396" spans="1:24" x14ac:dyDescent="0.45">
      <c r="A2396">
        <v>1976</v>
      </c>
      <c r="B2396" t="s">
        <v>595</v>
      </c>
      <c r="C2396" t="s">
        <v>105</v>
      </c>
      <c r="D2396">
        <v>18</v>
      </c>
      <c r="E2396">
        <v>13</v>
      </c>
      <c r="F2396">
        <v>0</v>
      </c>
      <c r="G2396">
        <v>37</v>
      </c>
      <c r="H2396">
        <v>37</v>
      </c>
      <c r="I2396">
        <f t="shared" si="113"/>
        <v>31</v>
      </c>
      <c r="J2396" s="2">
        <f t="shared" si="114"/>
        <v>0.83783783783783783</v>
      </c>
      <c r="K2396">
        <v>298.10000000000002</v>
      </c>
      <c r="L2396" s="1">
        <f t="shared" si="112"/>
        <v>8.0567567567567568</v>
      </c>
      <c r="M2396">
        <v>5.0078210582943301</v>
      </c>
      <c r="N2396">
        <v>1.90055859441291</v>
      </c>
      <c r="O2396">
        <v>0.271508370630415</v>
      </c>
      <c r="P2396">
        <v>0.26811594202898498</v>
      </c>
      <c r="Q2396">
        <v>0.75767063000000001</v>
      </c>
      <c r="U2396">
        <v>2.3530725454636001</v>
      </c>
      <c r="V2396">
        <v>2.5554387715590399</v>
      </c>
      <c r="X2396">
        <v>7.6360559463500897</v>
      </c>
    </row>
    <row r="2397" spans="1:24" x14ac:dyDescent="0.45">
      <c r="A2397">
        <v>1976</v>
      </c>
      <c r="B2397" t="s">
        <v>478</v>
      </c>
      <c r="C2397" t="s">
        <v>27</v>
      </c>
      <c r="D2397">
        <v>13</v>
      </c>
      <c r="E2397">
        <v>16</v>
      </c>
      <c r="F2397">
        <v>0</v>
      </c>
      <c r="G2397">
        <v>36</v>
      </c>
      <c r="H2397">
        <v>36</v>
      </c>
      <c r="I2397">
        <f t="shared" si="113"/>
        <v>29</v>
      </c>
      <c r="J2397" s="2">
        <f t="shared" si="114"/>
        <v>0.80555555555555558</v>
      </c>
      <c r="K2397">
        <v>297.2</v>
      </c>
      <c r="L2397" s="1">
        <f t="shared" si="112"/>
        <v>8.2555555555555546</v>
      </c>
      <c r="M2397">
        <v>6.6215011256219896</v>
      </c>
      <c r="N2397">
        <v>2.4490483615314198</v>
      </c>
      <c r="O2397">
        <v>0.42329230940049301</v>
      </c>
      <c r="P2397">
        <v>0.29922135706340303</v>
      </c>
      <c r="Q2397">
        <v>0.75757576000000004</v>
      </c>
      <c r="U2397">
        <v>2.8723406709319099</v>
      </c>
      <c r="V2397">
        <v>2.7098013847767599</v>
      </c>
      <c r="X2397">
        <v>6.6851563453674299</v>
      </c>
    </row>
    <row r="2398" spans="1:24" x14ac:dyDescent="0.45">
      <c r="A2398">
        <v>1976</v>
      </c>
      <c r="B2398" t="s">
        <v>630</v>
      </c>
      <c r="C2398" t="s">
        <v>29</v>
      </c>
      <c r="D2398">
        <v>9</v>
      </c>
      <c r="E2398">
        <v>13</v>
      </c>
      <c r="F2398">
        <v>0</v>
      </c>
      <c r="G2398">
        <v>31</v>
      </c>
      <c r="H2398">
        <v>31</v>
      </c>
      <c r="I2398">
        <f t="shared" si="113"/>
        <v>22</v>
      </c>
      <c r="J2398" s="2">
        <f t="shared" si="114"/>
        <v>0.70967741935483875</v>
      </c>
      <c r="K2398">
        <v>191.2</v>
      </c>
      <c r="L2398" s="1">
        <f t="shared" si="112"/>
        <v>6.1677419354838703</v>
      </c>
      <c r="M2398">
        <v>4.8834789088345598</v>
      </c>
      <c r="N2398">
        <v>4.3200005731997999</v>
      </c>
      <c r="O2398">
        <v>0.46956527969563</v>
      </c>
      <c r="P2398">
        <v>0.31240428790198999</v>
      </c>
      <c r="Q2398">
        <v>0.71088435000000005</v>
      </c>
      <c r="U2398">
        <v>4.2730440452302396</v>
      </c>
      <c r="V2398">
        <v>3.6968817083074099</v>
      </c>
      <c r="X2398">
        <v>2.39316534996032</v>
      </c>
    </row>
    <row r="2399" spans="1:24" x14ac:dyDescent="0.45">
      <c r="A2399">
        <v>1976</v>
      </c>
      <c r="B2399" t="s">
        <v>675</v>
      </c>
      <c r="C2399" t="s">
        <v>37</v>
      </c>
      <c r="D2399">
        <v>10</v>
      </c>
      <c r="E2399">
        <v>12</v>
      </c>
      <c r="F2399">
        <v>0</v>
      </c>
      <c r="G2399">
        <v>26</v>
      </c>
      <c r="H2399">
        <v>26</v>
      </c>
      <c r="I2399">
        <f t="shared" si="113"/>
        <v>22</v>
      </c>
      <c r="J2399" s="2">
        <f t="shared" si="114"/>
        <v>0.84615384615384615</v>
      </c>
      <c r="K2399">
        <v>198.1</v>
      </c>
      <c r="L2399" s="1">
        <f t="shared" si="112"/>
        <v>7.6192307692307688</v>
      </c>
      <c r="M2399">
        <v>3.9932777205551702</v>
      </c>
      <c r="N2399">
        <v>3.4487398495703698</v>
      </c>
      <c r="O2399">
        <v>0.22689077957699799</v>
      </c>
      <c r="P2399">
        <v>0.25077881619937598</v>
      </c>
      <c r="Q2399">
        <v>0.69327731000000004</v>
      </c>
      <c r="U2399">
        <v>3.2672272259087798</v>
      </c>
      <c r="V2399">
        <v>3.2678279238129102</v>
      </c>
      <c r="X2399">
        <v>2.9185550212860099</v>
      </c>
    </row>
    <row r="2400" spans="1:24" x14ac:dyDescent="0.45">
      <c r="A2400">
        <v>1976</v>
      </c>
      <c r="B2400" t="s">
        <v>689</v>
      </c>
      <c r="C2400" t="s">
        <v>31</v>
      </c>
      <c r="D2400">
        <v>11</v>
      </c>
      <c r="E2400">
        <v>9</v>
      </c>
      <c r="F2400">
        <v>0</v>
      </c>
      <c r="G2400">
        <v>31</v>
      </c>
      <c r="H2400">
        <v>31</v>
      </c>
      <c r="I2400">
        <f t="shared" si="113"/>
        <v>20</v>
      </c>
      <c r="J2400" s="2">
        <f t="shared" si="114"/>
        <v>0.64516129032258063</v>
      </c>
      <c r="K2400">
        <v>209.1</v>
      </c>
      <c r="L2400" s="1">
        <f t="shared" si="112"/>
        <v>6.7451612903225806</v>
      </c>
      <c r="M2400">
        <v>4.1703822669346797</v>
      </c>
      <c r="N2400">
        <v>2.0207006860405099</v>
      </c>
      <c r="O2400">
        <v>0.73089173750401704</v>
      </c>
      <c r="P2400">
        <v>0.29032258064516098</v>
      </c>
      <c r="Q2400">
        <v>0.74638844000000004</v>
      </c>
      <c r="U2400">
        <v>3.2675160029591299</v>
      </c>
      <c r="V2400">
        <v>3.4637439522763902</v>
      </c>
      <c r="X2400">
        <v>2.5422494411468501</v>
      </c>
    </row>
    <row r="2401" spans="1:24" x14ac:dyDescent="0.45">
      <c r="A2401">
        <v>1976</v>
      </c>
      <c r="B2401" t="s">
        <v>690</v>
      </c>
      <c r="C2401" t="s">
        <v>88</v>
      </c>
      <c r="D2401">
        <v>7</v>
      </c>
      <c r="E2401">
        <v>11</v>
      </c>
      <c r="F2401">
        <v>0</v>
      </c>
      <c r="G2401">
        <v>27</v>
      </c>
      <c r="H2401">
        <v>27</v>
      </c>
      <c r="I2401">
        <f t="shared" si="113"/>
        <v>18</v>
      </c>
      <c r="J2401" s="2">
        <f t="shared" si="114"/>
        <v>0.66666666666666663</v>
      </c>
      <c r="K2401">
        <v>161.1</v>
      </c>
      <c r="L2401" s="1">
        <f t="shared" si="112"/>
        <v>5.9666666666666668</v>
      </c>
      <c r="M2401">
        <v>5.0764459609073604</v>
      </c>
      <c r="N2401">
        <v>2.5661155406784402</v>
      </c>
      <c r="O2401">
        <v>0.66942144539437698</v>
      </c>
      <c r="P2401">
        <v>0.30055658627087201</v>
      </c>
      <c r="Q2401">
        <v>0.65651760000000003</v>
      </c>
      <c r="U2401">
        <v>4.5743798768615802</v>
      </c>
      <c r="V2401">
        <v>3.4569138543070501</v>
      </c>
      <c r="X2401">
        <v>2.2618238925933798</v>
      </c>
    </row>
    <row r="2402" spans="1:24" x14ac:dyDescent="0.45">
      <c r="A2402">
        <v>1976</v>
      </c>
      <c r="B2402" t="s">
        <v>547</v>
      </c>
      <c r="C2402" t="s">
        <v>29</v>
      </c>
      <c r="D2402">
        <v>15</v>
      </c>
      <c r="E2402">
        <v>13</v>
      </c>
      <c r="F2402">
        <v>0</v>
      </c>
      <c r="G2402">
        <v>36</v>
      </c>
      <c r="H2402">
        <v>36</v>
      </c>
      <c r="I2402">
        <f t="shared" si="113"/>
        <v>28</v>
      </c>
      <c r="J2402" s="2">
        <f t="shared" si="114"/>
        <v>0.77777777777777779</v>
      </c>
      <c r="K2402">
        <v>244.2</v>
      </c>
      <c r="L2402" s="1">
        <f t="shared" si="112"/>
        <v>6.7833333333333332</v>
      </c>
      <c r="M2402">
        <v>3.9727522087721701</v>
      </c>
      <c r="N2402">
        <v>2.53814724449333</v>
      </c>
      <c r="O2402">
        <v>0.80926433882396098</v>
      </c>
      <c r="P2402">
        <v>0.26955475330926498</v>
      </c>
      <c r="Q2402">
        <v>0.75726141000000002</v>
      </c>
      <c r="U2402">
        <v>3.1634878699482099</v>
      </c>
      <c r="V2402">
        <v>3.82599428108113</v>
      </c>
      <c r="X2402">
        <v>2.68679475784301</v>
      </c>
    </row>
    <row r="2403" spans="1:24" x14ac:dyDescent="0.45">
      <c r="A2403">
        <v>1976</v>
      </c>
      <c r="B2403" t="s">
        <v>561</v>
      </c>
      <c r="C2403" t="s">
        <v>99</v>
      </c>
      <c r="D2403">
        <v>16</v>
      </c>
      <c r="E2403">
        <v>7</v>
      </c>
      <c r="F2403">
        <v>0</v>
      </c>
      <c r="G2403">
        <v>31</v>
      </c>
      <c r="H2403">
        <v>31</v>
      </c>
      <c r="I2403">
        <f t="shared" si="113"/>
        <v>23</v>
      </c>
      <c r="J2403" s="2">
        <f t="shared" si="114"/>
        <v>0.74193548387096775</v>
      </c>
      <c r="K2403">
        <v>217</v>
      </c>
      <c r="L2403" s="1">
        <f t="shared" si="112"/>
        <v>7</v>
      </c>
      <c r="M2403">
        <v>5.6405529953917002</v>
      </c>
      <c r="N2403">
        <v>2.4470046082949302</v>
      </c>
      <c r="O2403">
        <v>0.91244239631336399</v>
      </c>
      <c r="P2403">
        <v>0.22923076923076899</v>
      </c>
      <c r="Q2403">
        <v>0.72067594000000001</v>
      </c>
      <c r="U2403">
        <v>3.19354838709677</v>
      </c>
      <c r="V2403">
        <v>3.5403678423798</v>
      </c>
      <c r="X2403">
        <v>2.47266268730163</v>
      </c>
    </row>
    <row r="2404" spans="1:24" x14ac:dyDescent="0.45">
      <c r="A2404">
        <v>1976</v>
      </c>
      <c r="B2404" t="s">
        <v>524</v>
      </c>
      <c r="C2404" t="s">
        <v>67</v>
      </c>
      <c r="D2404">
        <v>20</v>
      </c>
      <c r="E2404">
        <v>7</v>
      </c>
      <c r="F2404">
        <v>0</v>
      </c>
      <c r="G2404">
        <v>35</v>
      </c>
      <c r="H2404">
        <v>35</v>
      </c>
      <c r="I2404">
        <f t="shared" si="113"/>
        <v>27</v>
      </c>
      <c r="J2404" s="2">
        <f t="shared" si="114"/>
        <v>0.77142857142857146</v>
      </c>
      <c r="K2404">
        <v>252.2</v>
      </c>
      <c r="L2404" s="1">
        <f t="shared" si="112"/>
        <v>7.2057142857142855</v>
      </c>
      <c r="M2404">
        <v>6.9459101504140097</v>
      </c>
      <c r="N2404">
        <v>2.56464374784517</v>
      </c>
      <c r="O2404">
        <v>0.67678098901469796</v>
      </c>
      <c r="P2404">
        <v>0.27553763440860202</v>
      </c>
      <c r="Q2404">
        <v>0.75073964000000004</v>
      </c>
      <c r="U2404">
        <v>3.1345645806996498</v>
      </c>
      <c r="V2404">
        <v>2.9333252916705099</v>
      </c>
      <c r="X2404">
        <v>5.10520267486572</v>
      </c>
    </row>
    <row r="2405" spans="1:24" x14ac:dyDescent="0.45">
      <c r="A2405">
        <v>1976</v>
      </c>
      <c r="B2405" t="s">
        <v>597</v>
      </c>
      <c r="C2405" t="s">
        <v>67</v>
      </c>
      <c r="D2405">
        <v>13</v>
      </c>
      <c r="E2405">
        <v>8</v>
      </c>
      <c r="F2405">
        <v>0</v>
      </c>
      <c r="G2405">
        <v>29</v>
      </c>
      <c r="H2405">
        <v>29</v>
      </c>
      <c r="I2405">
        <f t="shared" si="113"/>
        <v>21</v>
      </c>
      <c r="J2405" s="2">
        <f t="shared" si="114"/>
        <v>0.72413793103448276</v>
      </c>
      <c r="K2405">
        <v>165.2</v>
      </c>
      <c r="L2405" s="1">
        <f t="shared" si="112"/>
        <v>5.6965517241379304</v>
      </c>
      <c r="M2405">
        <v>2.8249498716511598</v>
      </c>
      <c r="N2405">
        <v>2.1730383628085801</v>
      </c>
      <c r="O2405">
        <v>0.43460767256171701</v>
      </c>
      <c r="P2405">
        <v>0.306055646481178</v>
      </c>
      <c r="Q2405">
        <v>0.71174377</v>
      </c>
      <c r="U2405">
        <v>3.6941652167745902</v>
      </c>
      <c r="V2405">
        <v>3.3749885149569101</v>
      </c>
      <c r="X2405">
        <v>2.4056844711303702</v>
      </c>
    </row>
    <row r="2406" spans="1:24" x14ac:dyDescent="0.45">
      <c r="A2406">
        <v>1976</v>
      </c>
      <c r="B2406" t="s">
        <v>677</v>
      </c>
      <c r="C2406" t="s">
        <v>54</v>
      </c>
      <c r="D2406">
        <v>9</v>
      </c>
      <c r="E2406">
        <v>15</v>
      </c>
      <c r="F2406">
        <v>0</v>
      </c>
      <c r="G2406">
        <v>32</v>
      </c>
      <c r="H2406">
        <v>32</v>
      </c>
      <c r="I2406">
        <f t="shared" si="113"/>
        <v>24</v>
      </c>
      <c r="J2406" s="2">
        <f t="shared" si="114"/>
        <v>0.75</v>
      </c>
      <c r="K2406">
        <v>225.2</v>
      </c>
      <c r="L2406" s="1">
        <f t="shared" si="112"/>
        <v>7.0374999999999996</v>
      </c>
      <c r="M2406">
        <v>4.0280649018265899</v>
      </c>
      <c r="N2406">
        <v>2.1536188584023401</v>
      </c>
      <c r="O2406">
        <v>0.79763661422308796</v>
      </c>
      <c r="P2406">
        <v>0.278947368421052</v>
      </c>
      <c r="Q2406">
        <v>0.73461538000000004</v>
      </c>
      <c r="U2406">
        <v>3.7090102561373599</v>
      </c>
      <c r="V2406">
        <v>3.6340108232996302</v>
      </c>
      <c r="X2406">
        <v>2.34342336654663</v>
      </c>
    </row>
    <row r="2407" spans="1:24" x14ac:dyDescent="0.45">
      <c r="A2407">
        <v>1976</v>
      </c>
      <c r="B2407" t="s">
        <v>527</v>
      </c>
      <c r="C2407" t="s">
        <v>47</v>
      </c>
      <c r="D2407">
        <v>11</v>
      </c>
      <c r="E2407">
        <v>9</v>
      </c>
      <c r="F2407">
        <v>0</v>
      </c>
      <c r="G2407">
        <v>30</v>
      </c>
      <c r="H2407">
        <v>30</v>
      </c>
      <c r="I2407">
        <f t="shared" si="113"/>
        <v>20</v>
      </c>
      <c r="J2407" s="2">
        <f t="shared" si="114"/>
        <v>0.66666666666666663</v>
      </c>
      <c r="K2407">
        <v>207</v>
      </c>
      <c r="L2407" s="1">
        <f t="shared" si="112"/>
        <v>6.9</v>
      </c>
      <c r="M2407">
        <v>3.2173910671811998</v>
      </c>
      <c r="N2407">
        <v>3.2173910671811998</v>
      </c>
      <c r="O2407">
        <v>0.47826083431071797</v>
      </c>
      <c r="P2407">
        <v>0.25648414985590701</v>
      </c>
      <c r="Q2407">
        <v>0.78247261000000001</v>
      </c>
      <c r="U2407">
        <v>2.5217389445474199</v>
      </c>
      <c r="V2407">
        <v>3.7967848629052199</v>
      </c>
      <c r="X2407">
        <v>1.40581762790679</v>
      </c>
    </row>
    <row r="2408" spans="1:24" x14ac:dyDescent="0.45">
      <c r="A2408">
        <v>1976</v>
      </c>
      <c r="B2408" t="s">
        <v>691</v>
      </c>
      <c r="C2408" t="s">
        <v>49</v>
      </c>
      <c r="D2408">
        <v>13</v>
      </c>
      <c r="E2408">
        <v>14</v>
      </c>
      <c r="F2408">
        <v>0</v>
      </c>
      <c r="G2408">
        <v>28</v>
      </c>
      <c r="H2408">
        <v>28</v>
      </c>
      <c r="I2408">
        <f t="shared" si="113"/>
        <v>27</v>
      </c>
      <c r="J2408" s="2">
        <f t="shared" si="114"/>
        <v>0.9642857142857143</v>
      </c>
      <c r="K2408">
        <v>187.2</v>
      </c>
      <c r="L2408" s="1">
        <f t="shared" si="112"/>
        <v>6.6857142857142851</v>
      </c>
      <c r="M2408">
        <v>5.3712258684135001</v>
      </c>
      <c r="N2408">
        <v>3.4529309154086798</v>
      </c>
      <c r="O2408">
        <v>0.43161636442608498</v>
      </c>
      <c r="P2408">
        <v>0.27411167512690299</v>
      </c>
      <c r="Q2408">
        <v>0.69373942</v>
      </c>
      <c r="U2408">
        <v>3.6927177845342798</v>
      </c>
      <c r="V2408">
        <v>3.30926557164068</v>
      </c>
      <c r="X2408">
        <v>2.2984023094177202</v>
      </c>
    </row>
    <row r="2409" spans="1:24" x14ac:dyDescent="0.45">
      <c r="A2409">
        <v>1976</v>
      </c>
      <c r="B2409" t="s">
        <v>692</v>
      </c>
      <c r="C2409" t="s">
        <v>88</v>
      </c>
      <c r="D2409">
        <v>16</v>
      </c>
      <c r="E2409">
        <v>12</v>
      </c>
      <c r="F2409">
        <v>0</v>
      </c>
      <c r="G2409">
        <v>35</v>
      </c>
      <c r="H2409">
        <v>35</v>
      </c>
      <c r="I2409">
        <f t="shared" si="113"/>
        <v>28</v>
      </c>
      <c r="J2409" s="2">
        <f t="shared" si="114"/>
        <v>0.8</v>
      </c>
      <c r="K2409">
        <v>217.1</v>
      </c>
      <c r="L2409" s="1">
        <f t="shared" si="112"/>
        <v>6.2028571428571428</v>
      </c>
      <c r="M2409">
        <v>4.84509213792981</v>
      </c>
      <c r="N2409">
        <v>2.6917178544054501</v>
      </c>
      <c r="O2409">
        <v>0.53834357088108997</v>
      </c>
      <c r="P2409">
        <v>0.29501385041551198</v>
      </c>
      <c r="Q2409">
        <v>0.70960699000000005</v>
      </c>
      <c r="U2409">
        <v>3.4785276887701202</v>
      </c>
      <c r="V2409">
        <v>3.2583006268078099</v>
      </c>
      <c r="X2409">
        <v>3.5836496353149401</v>
      </c>
    </row>
    <row r="2410" spans="1:24" x14ac:dyDescent="0.45">
      <c r="A2410">
        <v>1976</v>
      </c>
      <c r="B2410" t="s">
        <v>529</v>
      </c>
      <c r="C2410" t="s">
        <v>88</v>
      </c>
      <c r="D2410">
        <v>12</v>
      </c>
      <c r="E2410">
        <v>12</v>
      </c>
      <c r="F2410">
        <v>0</v>
      </c>
      <c r="G2410">
        <v>30</v>
      </c>
      <c r="H2410">
        <v>30</v>
      </c>
      <c r="I2410">
        <f t="shared" si="113"/>
        <v>24</v>
      </c>
      <c r="J2410" s="2">
        <f t="shared" si="114"/>
        <v>0.8</v>
      </c>
      <c r="K2410">
        <v>185.1</v>
      </c>
      <c r="L2410" s="1">
        <f t="shared" si="112"/>
        <v>6.17</v>
      </c>
      <c r="M2410">
        <v>9.1780578058382094</v>
      </c>
      <c r="N2410">
        <v>3.6420864308881802</v>
      </c>
      <c r="O2410">
        <v>0.53417267653026601</v>
      </c>
      <c r="P2410">
        <v>0.27366255144032903</v>
      </c>
      <c r="Q2410">
        <v>0.70469799</v>
      </c>
      <c r="U2410">
        <v>3.44784182124081</v>
      </c>
      <c r="V2410">
        <v>2.6595121590038899</v>
      </c>
      <c r="X2410">
        <v>4.5001974105834899</v>
      </c>
    </row>
    <row r="2411" spans="1:24" x14ac:dyDescent="0.45">
      <c r="A2411">
        <v>1976</v>
      </c>
      <c r="B2411" t="s">
        <v>678</v>
      </c>
      <c r="C2411" t="s">
        <v>62</v>
      </c>
      <c r="D2411">
        <v>17</v>
      </c>
      <c r="E2411">
        <v>8</v>
      </c>
      <c r="F2411">
        <v>0</v>
      </c>
      <c r="G2411">
        <v>32</v>
      </c>
      <c r="H2411">
        <v>32</v>
      </c>
      <c r="I2411">
        <f t="shared" si="113"/>
        <v>25</v>
      </c>
      <c r="J2411" s="2">
        <f t="shared" si="114"/>
        <v>0.78125</v>
      </c>
      <c r="K2411">
        <v>211.2</v>
      </c>
      <c r="L2411" s="1">
        <f t="shared" si="112"/>
        <v>6.6</v>
      </c>
      <c r="M2411">
        <v>2.7637794611465698</v>
      </c>
      <c r="N2411">
        <v>3.2314959853406</v>
      </c>
      <c r="O2411">
        <v>0.59527557624695304</v>
      </c>
      <c r="P2411">
        <v>0.24896836313617601</v>
      </c>
      <c r="Q2411">
        <v>0.75176193999999996</v>
      </c>
      <c r="U2411">
        <v>3.1889763013229602</v>
      </c>
      <c r="V2411">
        <v>4.0120612669029496</v>
      </c>
      <c r="X2411">
        <v>1.24329233169555</v>
      </c>
    </row>
    <row r="2412" spans="1:24" x14ac:dyDescent="0.45">
      <c r="A2412">
        <v>1976</v>
      </c>
      <c r="B2412" t="s">
        <v>633</v>
      </c>
      <c r="C2412" t="s">
        <v>47</v>
      </c>
      <c r="D2412">
        <v>12</v>
      </c>
      <c r="E2412">
        <v>16</v>
      </c>
      <c r="F2412">
        <v>0</v>
      </c>
      <c r="G2412">
        <v>32</v>
      </c>
      <c r="H2412">
        <v>32</v>
      </c>
      <c r="I2412">
        <f t="shared" si="113"/>
        <v>28</v>
      </c>
      <c r="J2412" s="2">
        <f t="shared" si="114"/>
        <v>0.875</v>
      </c>
      <c r="K2412">
        <v>212</v>
      </c>
      <c r="L2412" s="1">
        <f t="shared" si="112"/>
        <v>6.625</v>
      </c>
      <c r="M2412">
        <v>5.8584909877050801</v>
      </c>
      <c r="N2412">
        <v>3.9481134917142899</v>
      </c>
      <c r="O2412">
        <v>0.50943399893087704</v>
      </c>
      <c r="P2412">
        <v>0.24884080370942799</v>
      </c>
      <c r="Q2412">
        <v>0.7205414</v>
      </c>
      <c r="U2412">
        <v>3.2264153265622202</v>
      </c>
      <c r="V2412">
        <v>3.41083568380837</v>
      </c>
      <c r="X2412">
        <v>2.45493292808532</v>
      </c>
    </row>
    <row r="2413" spans="1:24" x14ac:dyDescent="0.45">
      <c r="A2413">
        <v>1976</v>
      </c>
      <c r="B2413" t="s">
        <v>693</v>
      </c>
      <c r="C2413" t="s">
        <v>79</v>
      </c>
      <c r="D2413">
        <v>19</v>
      </c>
      <c r="E2413">
        <v>9</v>
      </c>
      <c r="F2413">
        <v>0</v>
      </c>
      <c r="G2413">
        <v>29</v>
      </c>
      <c r="H2413">
        <v>29</v>
      </c>
      <c r="I2413">
        <f t="shared" si="113"/>
        <v>28</v>
      </c>
      <c r="J2413" s="2">
        <f t="shared" si="114"/>
        <v>0.96551724137931039</v>
      </c>
      <c r="K2413">
        <v>249.1</v>
      </c>
      <c r="L2413" s="1">
        <f t="shared" si="112"/>
        <v>8.5896551724137922</v>
      </c>
      <c r="M2413">
        <v>3.4652411365343299</v>
      </c>
      <c r="N2413">
        <v>1.9131018774616599</v>
      </c>
      <c r="O2413">
        <v>0.43315514206679201</v>
      </c>
      <c r="P2413">
        <v>0.24455205811138001</v>
      </c>
      <c r="Q2413">
        <v>0.76619272999999999</v>
      </c>
      <c r="U2413">
        <v>2.34625701952845</v>
      </c>
      <c r="V2413">
        <v>3.1619455813011701</v>
      </c>
      <c r="X2413">
        <v>4.5762624740600497</v>
      </c>
    </row>
    <row r="2414" spans="1:24" x14ac:dyDescent="0.45">
      <c r="A2414">
        <v>1976</v>
      </c>
      <c r="B2414" t="s">
        <v>659</v>
      </c>
      <c r="C2414" t="s">
        <v>62</v>
      </c>
      <c r="D2414">
        <v>19</v>
      </c>
      <c r="E2414">
        <v>10</v>
      </c>
      <c r="F2414">
        <v>0</v>
      </c>
      <c r="G2414">
        <v>34</v>
      </c>
      <c r="H2414">
        <v>34</v>
      </c>
      <c r="I2414">
        <f t="shared" si="113"/>
        <v>29</v>
      </c>
      <c r="J2414" s="2">
        <f t="shared" si="114"/>
        <v>0.8529411764705882</v>
      </c>
      <c r="K2414">
        <v>256.2</v>
      </c>
      <c r="L2414" s="1">
        <f t="shared" si="112"/>
        <v>7.5352941176470587</v>
      </c>
      <c r="M2414">
        <v>4.1727274381058903</v>
      </c>
      <c r="N2414">
        <v>3.2961040267391</v>
      </c>
      <c r="O2414">
        <v>0.45584417391072701</v>
      </c>
      <c r="P2414">
        <v>0.26291079812206503</v>
      </c>
      <c r="Q2414">
        <v>0.73780873999999996</v>
      </c>
      <c r="U2414">
        <v>3.0155845351017301</v>
      </c>
      <c r="V2414">
        <v>3.49746884021254</v>
      </c>
      <c r="X2414">
        <v>3.0992622375488201</v>
      </c>
    </row>
    <row r="2415" spans="1:24" x14ac:dyDescent="0.45">
      <c r="A2415">
        <v>1976</v>
      </c>
      <c r="B2415" t="s">
        <v>694</v>
      </c>
      <c r="C2415" t="s">
        <v>75</v>
      </c>
      <c r="D2415">
        <v>15</v>
      </c>
      <c r="E2415">
        <v>11</v>
      </c>
      <c r="F2415">
        <v>0</v>
      </c>
      <c r="G2415">
        <v>33</v>
      </c>
      <c r="H2415">
        <v>33</v>
      </c>
      <c r="I2415">
        <f t="shared" si="113"/>
        <v>26</v>
      </c>
      <c r="J2415" s="2">
        <f t="shared" si="114"/>
        <v>0.78787878787878785</v>
      </c>
      <c r="K2415">
        <v>214.2</v>
      </c>
      <c r="L2415" s="1">
        <f t="shared" si="112"/>
        <v>6.4909090909090903</v>
      </c>
      <c r="M2415">
        <v>3.2701864903698299</v>
      </c>
      <c r="N2415">
        <v>2.2220497947384699</v>
      </c>
      <c r="O2415">
        <v>0.20962733912627099</v>
      </c>
      <c r="P2415">
        <v>0.28706199460916398</v>
      </c>
      <c r="Q2415">
        <v>0.69924812000000003</v>
      </c>
      <c r="U2415">
        <v>3.0605591512435599</v>
      </c>
      <c r="V2415">
        <v>2.97725425422718</v>
      </c>
      <c r="X2415">
        <v>3.8696208000183101</v>
      </c>
    </row>
    <row r="2416" spans="1:24" x14ac:dyDescent="0.45">
      <c r="A2416">
        <v>1976</v>
      </c>
      <c r="B2416" t="s">
        <v>515</v>
      </c>
      <c r="C2416" t="s">
        <v>47</v>
      </c>
      <c r="D2416">
        <v>8</v>
      </c>
      <c r="E2416">
        <v>9</v>
      </c>
      <c r="F2416">
        <v>0</v>
      </c>
      <c r="G2416">
        <v>32</v>
      </c>
      <c r="H2416">
        <v>32</v>
      </c>
      <c r="I2416">
        <f t="shared" si="113"/>
        <v>17</v>
      </c>
      <c r="J2416" s="2">
        <f t="shared" si="114"/>
        <v>0.53125</v>
      </c>
      <c r="K2416">
        <v>193.2</v>
      </c>
      <c r="L2416" s="1">
        <f t="shared" si="112"/>
        <v>6.0374999999999996</v>
      </c>
      <c r="M2416">
        <v>3.5318418378369301</v>
      </c>
      <c r="N2416">
        <v>3.2530122190603299</v>
      </c>
      <c r="O2416">
        <v>0.74354565007093298</v>
      </c>
      <c r="P2416">
        <v>0.28296296296296197</v>
      </c>
      <c r="Q2416">
        <v>0.66381988000000003</v>
      </c>
      <c r="U2416">
        <v>3.8106714566135298</v>
      </c>
      <c r="V2416">
        <v>4.0524993921744397</v>
      </c>
      <c r="X2416">
        <v>0.71727299690246504</v>
      </c>
    </row>
    <row r="2417" spans="1:24" x14ac:dyDescent="0.45">
      <c r="A2417">
        <v>1976</v>
      </c>
      <c r="B2417" t="s">
        <v>695</v>
      </c>
      <c r="C2417" t="s">
        <v>233</v>
      </c>
      <c r="D2417">
        <v>13</v>
      </c>
      <c r="E2417">
        <v>13</v>
      </c>
      <c r="F2417">
        <v>0</v>
      </c>
      <c r="G2417">
        <v>32</v>
      </c>
      <c r="H2417">
        <v>32</v>
      </c>
      <c r="I2417">
        <f t="shared" si="113"/>
        <v>26</v>
      </c>
      <c r="J2417" s="2">
        <f t="shared" si="114"/>
        <v>0.8125</v>
      </c>
      <c r="K2417">
        <v>212</v>
      </c>
      <c r="L2417" s="1">
        <f t="shared" si="112"/>
        <v>6.625</v>
      </c>
      <c r="M2417">
        <v>5.1367924528301803</v>
      </c>
      <c r="N2417">
        <v>3.14150943396226</v>
      </c>
      <c r="O2417">
        <v>0.59433962264150897</v>
      </c>
      <c r="P2417">
        <v>0.28981348637015703</v>
      </c>
      <c r="Q2417">
        <v>0.75161058999999997</v>
      </c>
      <c r="U2417">
        <v>3.4386792452830099</v>
      </c>
      <c r="V2417">
        <v>3.5240431749595702</v>
      </c>
      <c r="X2417">
        <v>2.58877301216125</v>
      </c>
    </row>
    <row r="2418" spans="1:24" x14ac:dyDescent="0.45">
      <c r="A2418">
        <v>1976</v>
      </c>
      <c r="B2418" t="s">
        <v>679</v>
      </c>
      <c r="C2418" t="s">
        <v>95</v>
      </c>
      <c r="D2418">
        <v>16</v>
      </c>
      <c r="E2418">
        <v>7</v>
      </c>
      <c r="F2418">
        <v>0</v>
      </c>
      <c r="G2418">
        <v>25</v>
      </c>
      <c r="H2418">
        <v>25</v>
      </c>
      <c r="I2418">
        <f t="shared" si="113"/>
        <v>23</v>
      </c>
      <c r="J2418" s="2">
        <f t="shared" si="114"/>
        <v>0.92</v>
      </c>
      <c r="K2418">
        <v>191.1</v>
      </c>
      <c r="L2418" s="1">
        <f t="shared" si="112"/>
        <v>7.6440000000000001</v>
      </c>
      <c r="M2418">
        <v>4.5627175274510599</v>
      </c>
      <c r="N2418">
        <v>2.3989545762887001</v>
      </c>
      <c r="O2418">
        <v>0.37630660020214901</v>
      </c>
      <c r="P2418">
        <v>0.282407407407407</v>
      </c>
      <c r="Q2418">
        <v>0.75809199000000005</v>
      </c>
      <c r="U2418">
        <v>2.68118452644031</v>
      </c>
      <c r="V2418">
        <v>3.0245197828745498</v>
      </c>
      <c r="X2418">
        <v>3.3085181713104199</v>
      </c>
    </row>
    <row r="2419" spans="1:24" x14ac:dyDescent="0.45">
      <c r="A2419">
        <v>1976</v>
      </c>
      <c r="B2419" t="s">
        <v>635</v>
      </c>
      <c r="C2419" t="s">
        <v>115</v>
      </c>
      <c r="D2419">
        <v>14</v>
      </c>
      <c r="E2419">
        <v>14</v>
      </c>
      <c r="F2419">
        <v>0</v>
      </c>
      <c r="G2419">
        <v>35</v>
      </c>
      <c r="H2419">
        <v>35</v>
      </c>
      <c r="I2419">
        <f t="shared" si="113"/>
        <v>28</v>
      </c>
      <c r="J2419" s="2">
        <f t="shared" si="114"/>
        <v>0.8</v>
      </c>
      <c r="K2419">
        <v>247</v>
      </c>
      <c r="L2419" s="1">
        <f t="shared" si="112"/>
        <v>7.0571428571428569</v>
      </c>
      <c r="M2419">
        <v>4.84615414553216</v>
      </c>
      <c r="N2419">
        <v>3.2429151800929499</v>
      </c>
      <c r="O2419">
        <v>0.51012148900338505</v>
      </c>
      <c r="P2419">
        <v>0.276807980049875</v>
      </c>
      <c r="Q2419">
        <v>0.70231958999999999</v>
      </c>
      <c r="U2419">
        <v>3.3522269277365302</v>
      </c>
      <c r="V2419">
        <v>3.4341532237169199</v>
      </c>
      <c r="X2419">
        <v>3.3257708549499498</v>
      </c>
    </row>
    <row r="2420" spans="1:24" x14ac:dyDescent="0.45">
      <c r="A2420">
        <v>1976</v>
      </c>
      <c r="B2420" t="s">
        <v>696</v>
      </c>
      <c r="C2420" t="s">
        <v>37</v>
      </c>
      <c r="D2420">
        <v>9</v>
      </c>
      <c r="E2420">
        <v>16</v>
      </c>
      <c r="F2420">
        <v>0</v>
      </c>
      <c r="G2420">
        <v>29</v>
      </c>
      <c r="H2420">
        <v>29</v>
      </c>
      <c r="I2420">
        <f t="shared" si="113"/>
        <v>25</v>
      </c>
      <c r="J2420" s="2">
        <f t="shared" si="114"/>
        <v>0.86206896551724133</v>
      </c>
      <c r="K2420">
        <v>219.2</v>
      </c>
      <c r="L2420" s="1">
        <f t="shared" si="112"/>
        <v>7.5586206896551724</v>
      </c>
      <c r="M2420">
        <v>5.4491648974345503</v>
      </c>
      <c r="N2420">
        <v>3.5644913238857501</v>
      </c>
      <c r="O2420">
        <v>0.61456746963547504</v>
      </c>
      <c r="P2420">
        <v>0.28138528138528102</v>
      </c>
      <c r="Q2420">
        <v>0.72280701999999997</v>
      </c>
      <c r="U2420">
        <v>3.85128947638231</v>
      </c>
      <c r="V2420">
        <v>3.6203940440409998</v>
      </c>
      <c r="X2420">
        <v>2.2596659660339302</v>
      </c>
    </row>
    <row r="2421" spans="1:24" x14ac:dyDescent="0.45">
      <c r="A2421">
        <v>1976</v>
      </c>
      <c r="B2421" t="s">
        <v>661</v>
      </c>
      <c r="C2421" t="s">
        <v>65</v>
      </c>
      <c r="D2421">
        <v>11</v>
      </c>
      <c r="E2421">
        <v>14</v>
      </c>
      <c r="F2421">
        <v>0</v>
      </c>
      <c r="G2421">
        <v>30</v>
      </c>
      <c r="H2421">
        <v>30</v>
      </c>
      <c r="I2421">
        <f t="shared" si="113"/>
        <v>25</v>
      </c>
      <c r="J2421" s="2">
        <f t="shared" si="114"/>
        <v>0.83333333333333337</v>
      </c>
      <c r="K2421">
        <v>184.1</v>
      </c>
      <c r="L2421" s="1">
        <f t="shared" si="112"/>
        <v>6.1366666666666667</v>
      </c>
      <c r="M2421">
        <v>6.2983721659835998</v>
      </c>
      <c r="N2421">
        <v>2.9294754260388798</v>
      </c>
      <c r="O2421">
        <v>0.48824590433981402</v>
      </c>
      <c r="P2421">
        <v>0.28647686832740199</v>
      </c>
      <c r="Q2421">
        <v>0.67123288000000003</v>
      </c>
      <c r="U2421">
        <v>3.6618442825485999</v>
      </c>
      <c r="V2421">
        <v>2.9471811015718599</v>
      </c>
      <c r="X2421">
        <v>3.3175053596496502</v>
      </c>
    </row>
    <row r="2422" spans="1:24" x14ac:dyDescent="0.45">
      <c r="A2422">
        <v>1976</v>
      </c>
      <c r="B2422" t="s">
        <v>697</v>
      </c>
      <c r="C2422" t="s">
        <v>27</v>
      </c>
      <c r="D2422">
        <v>14</v>
      </c>
      <c r="E2422">
        <v>11</v>
      </c>
      <c r="F2422">
        <v>0</v>
      </c>
      <c r="G2422">
        <v>34</v>
      </c>
      <c r="H2422">
        <v>34</v>
      </c>
      <c r="I2422">
        <f t="shared" si="113"/>
        <v>25</v>
      </c>
      <c r="J2422" s="2">
        <f t="shared" si="114"/>
        <v>0.73529411764705888</v>
      </c>
      <c r="K2422">
        <v>246.2</v>
      </c>
      <c r="L2422" s="1">
        <f t="shared" si="112"/>
        <v>7.2411764705882353</v>
      </c>
      <c r="M2422">
        <v>2.40810805845295</v>
      </c>
      <c r="N2422">
        <v>2.5540540013894901</v>
      </c>
      <c r="O2422">
        <v>0.656756743214442</v>
      </c>
      <c r="P2422">
        <v>0.27878103837471702</v>
      </c>
      <c r="Q2422">
        <v>0.73359072999999997</v>
      </c>
      <c r="U2422">
        <v>3.6486485734135599</v>
      </c>
      <c r="V2422">
        <v>3.9095607416920601</v>
      </c>
      <c r="X2422">
        <v>1.6589041948318399</v>
      </c>
    </row>
    <row r="2423" spans="1:24" x14ac:dyDescent="0.45">
      <c r="A2423">
        <v>1976</v>
      </c>
      <c r="B2423" t="s">
        <v>618</v>
      </c>
      <c r="C2423" t="s">
        <v>33</v>
      </c>
      <c r="D2423">
        <v>11</v>
      </c>
      <c r="E2423">
        <v>15</v>
      </c>
      <c r="F2423">
        <v>0</v>
      </c>
      <c r="G2423">
        <v>33</v>
      </c>
      <c r="H2423">
        <v>33</v>
      </c>
      <c r="I2423">
        <f t="shared" si="113"/>
        <v>26</v>
      </c>
      <c r="J2423" s="2">
        <f t="shared" si="114"/>
        <v>0.78787878787878785</v>
      </c>
      <c r="K2423">
        <v>226.2</v>
      </c>
      <c r="L2423" s="1">
        <f t="shared" si="112"/>
        <v>6.8545454545454545</v>
      </c>
      <c r="M2423">
        <v>4.6058822495879603</v>
      </c>
      <c r="N2423">
        <v>2.3823528877179099</v>
      </c>
      <c r="O2423">
        <v>0.63529410339144299</v>
      </c>
      <c r="P2423">
        <v>0.255464480874316</v>
      </c>
      <c r="Q2423">
        <v>0.70778145999999997</v>
      </c>
      <c r="U2423">
        <v>3.2558822798811402</v>
      </c>
      <c r="V2423">
        <v>3.3340043134920299</v>
      </c>
      <c r="X2423">
        <v>3.12729620933532</v>
      </c>
    </row>
    <row r="2424" spans="1:24" x14ac:dyDescent="0.45">
      <c r="A2424">
        <v>1976</v>
      </c>
      <c r="B2424" t="s">
        <v>698</v>
      </c>
      <c r="C2424" t="s">
        <v>62</v>
      </c>
      <c r="D2424">
        <v>17</v>
      </c>
      <c r="E2424">
        <v>15</v>
      </c>
      <c r="F2424">
        <v>0</v>
      </c>
      <c r="G2424">
        <v>36</v>
      </c>
      <c r="H2424">
        <v>36</v>
      </c>
      <c r="I2424">
        <f t="shared" si="113"/>
        <v>32</v>
      </c>
      <c r="J2424" s="2">
        <f t="shared" si="114"/>
        <v>0.88888888888888884</v>
      </c>
      <c r="K2424">
        <v>298.2</v>
      </c>
      <c r="L2424" s="1">
        <f t="shared" si="112"/>
        <v>8.2833333333333332</v>
      </c>
      <c r="M2424">
        <v>5.2131692877381601</v>
      </c>
      <c r="N2424">
        <v>2.0491070032728</v>
      </c>
      <c r="O2424">
        <v>0.84374994252409596</v>
      </c>
      <c r="P2424">
        <v>0.25586353944562901</v>
      </c>
      <c r="Q2424">
        <v>0.71047364999999996</v>
      </c>
      <c r="U2424">
        <v>3.52566940268997</v>
      </c>
      <c r="V2424">
        <v>3.4059711883110699</v>
      </c>
      <c r="X2424">
        <v>3.9486322402954102</v>
      </c>
    </row>
    <row r="2425" spans="1:24" x14ac:dyDescent="0.45">
      <c r="A2425">
        <v>1976</v>
      </c>
      <c r="B2425" t="s">
        <v>601</v>
      </c>
      <c r="C2425" t="s">
        <v>35</v>
      </c>
      <c r="D2425">
        <v>11</v>
      </c>
      <c r="E2425">
        <v>11</v>
      </c>
      <c r="F2425">
        <v>0</v>
      </c>
      <c r="G2425">
        <v>29</v>
      </c>
      <c r="H2425">
        <v>29</v>
      </c>
      <c r="I2425">
        <f t="shared" si="113"/>
        <v>22</v>
      </c>
      <c r="J2425" s="2">
        <f t="shared" si="114"/>
        <v>0.75862068965517238</v>
      </c>
      <c r="K2425">
        <v>205</v>
      </c>
      <c r="L2425" s="1">
        <f t="shared" si="112"/>
        <v>7.068965517241379</v>
      </c>
      <c r="M2425">
        <v>5.8829272671529003</v>
      </c>
      <c r="N2425">
        <v>1.8878050185639901</v>
      </c>
      <c r="O2425">
        <v>0.83414640355153102</v>
      </c>
      <c r="P2425">
        <v>0.28037383177570002</v>
      </c>
      <c r="Q2425">
        <v>0.73956443000000005</v>
      </c>
      <c r="U2425">
        <v>3.2926831719139402</v>
      </c>
      <c r="V2425">
        <v>3.2325337856571799</v>
      </c>
      <c r="X2425">
        <v>3.5914938449859601</v>
      </c>
    </row>
    <row r="2426" spans="1:24" x14ac:dyDescent="0.45">
      <c r="A2426">
        <v>1976</v>
      </c>
      <c r="B2426" t="s">
        <v>699</v>
      </c>
      <c r="C2426" t="s">
        <v>37</v>
      </c>
      <c r="D2426">
        <v>9</v>
      </c>
      <c r="E2426">
        <v>16</v>
      </c>
      <c r="F2426">
        <v>0</v>
      </c>
      <c r="G2426">
        <v>32</v>
      </c>
      <c r="H2426">
        <v>32</v>
      </c>
      <c r="I2426">
        <f t="shared" si="113"/>
        <v>25</v>
      </c>
      <c r="J2426" s="2">
        <f t="shared" si="114"/>
        <v>0.78125</v>
      </c>
      <c r="K2426">
        <v>211.1</v>
      </c>
      <c r="L2426" s="1">
        <f t="shared" si="112"/>
        <v>6.5968749999999998</v>
      </c>
      <c r="M2426">
        <v>3.8753946948506601</v>
      </c>
      <c r="N2426">
        <v>2.6403788030850599</v>
      </c>
      <c r="O2426">
        <v>0.80914834288090698</v>
      </c>
      <c r="P2426">
        <v>0.29120879120879101</v>
      </c>
      <c r="Q2426">
        <v>0.66940911999999997</v>
      </c>
      <c r="U2426">
        <v>4.7271297926200404</v>
      </c>
      <c r="V2426">
        <v>3.8344266011829902</v>
      </c>
      <c r="X2426">
        <v>1.6252026557922301</v>
      </c>
    </row>
    <row r="2427" spans="1:24" x14ac:dyDescent="0.45">
      <c r="A2427">
        <v>1976</v>
      </c>
      <c r="B2427" t="s">
        <v>499</v>
      </c>
      <c r="C2427" t="s">
        <v>33</v>
      </c>
      <c r="D2427">
        <v>10</v>
      </c>
      <c r="E2427">
        <v>10</v>
      </c>
      <c r="F2427">
        <v>0</v>
      </c>
      <c r="G2427">
        <v>31</v>
      </c>
      <c r="H2427">
        <v>31</v>
      </c>
      <c r="I2427">
        <f t="shared" si="113"/>
        <v>20</v>
      </c>
      <c r="J2427" s="2">
        <f t="shared" si="114"/>
        <v>0.64516129032258063</v>
      </c>
      <c r="K2427">
        <v>207</v>
      </c>
      <c r="L2427" s="1">
        <f t="shared" si="112"/>
        <v>6.67741935483871</v>
      </c>
      <c r="M2427">
        <v>3.9565217391304301</v>
      </c>
      <c r="N2427">
        <v>2.6521739130434701</v>
      </c>
      <c r="O2427">
        <v>0.30434782608695599</v>
      </c>
      <c r="P2427">
        <v>0.28208744710860301</v>
      </c>
      <c r="Q2427">
        <v>0.74360959999999998</v>
      </c>
      <c r="U2427">
        <v>3.0869565217391299</v>
      </c>
      <c r="V2427">
        <v>3.0769781854417499</v>
      </c>
      <c r="X2427">
        <v>3.5418205261230402</v>
      </c>
    </row>
    <row r="2428" spans="1:24" x14ac:dyDescent="0.45">
      <c r="A2428">
        <v>1976</v>
      </c>
      <c r="B2428" t="s">
        <v>637</v>
      </c>
      <c r="C2428" t="s">
        <v>73</v>
      </c>
      <c r="D2428">
        <v>22</v>
      </c>
      <c r="E2428">
        <v>14</v>
      </c>
      <c r="F2428">
        <v>0</v>
      </c>
      <c r="G2428">
        <v>40</v>
      </c>
      <c r="H2428">
        <v>40</v>
      </c>
      <c r="I2428">
        <f t="shared" si="113"/>
        <v>36</v>
      </c>
      <c r="J2428" s="2">
        <f t="shared" si="114"/>
        <v>0.9</v>
      </c>
      <c r="K2428">
        <v>315.10000000000002</v>
      </c>
      <c r="L2428" s="1">
        <f t="shared" si="112"/>
        <v>7.8775000000000004</v>
      </c>
      <c r="M2428">
        <v>2.65433395242722</v>
      </c>
      <c r="N2428">
        <v>1.4270612647458201</v>
      </c>
      <c r="O2428">
        <v>0.42811837942374598</v>
      </c>
      <c r="P2428">
        <v>0.23783287419651</v>
      </c>
      <c r="Q2428">
        <v>0.71335504999999999</v>
      </c>
      <c r="U2428">
        <v>2.73995762831197</v>
      </c>
      <c r="V2428">
        <v>3.1748170216007199</v>
      </c>
      <c r="X2428">
        <v>4.5942816734313903</v>
      </c>
    </row>
    <row r="2429" spans="1:24" x14ac:dyDescent="0.45">
      <c r="A2429">
        <v>1976</v>
      </c>
      <c r="B2429" t="s">
        <v>700</v>
      </c>
      <c r="C2429" t="s">
        <v>67</v>
      </c>
      <c r="D2429">
        <v>12</v>
      </c>
      <c r="E2429">
        <v>13</v>
      </c>
      <c r="F2429">
        <v>0</v>
      </c>
      <c r="G2429">
        <v>35</v>
      </c>
      <c r="H2429">
        <v>35</v>
      </c>
      <c r="I2429">
        <f t="shared" si="113"/>
        <v>25</v>
      </c>
      <c r="J2429" s="2">
        <f t="shared" si="114"/>
        <v>0.7142857142857143</v>
      </c>
      <c r="K2429">
        <v>223.1</v>
      </c>
      <c r="L2429" s="1">
        <f t="shared" si="112"/>
        <v>6.3742857142857146</v>
      </c>
      <c r="M2429">
        <v>3.2238806704365799</v>
      </c>
      <c r="N2429">
        <v>1.2089552514137201</v>
      </c>
      <c r="O2429">
        <v>0.84626867598960398</v>
      </c>
      <c r="P2429">
        <v>0.27906976744186002</v>
      </c>
      <c r="Q2429">
        <v>0.72811448000000001</v>
      </c>
      <c r="U2429">
        <v>3.5059702290997898</v>
      </c>
      <c r="V2429">
        <v>3.5414889855787401</v>
      </c>
      <c r="X2429">
        <v>2.7857961654663002</v>
      </c>
    </row>
    <row r="2430" spans="1:24" x14ac:dyDescent="0.45">
      <c r="A2430">
        <v>1976</v>
      </c>
      <c r="B2430" t="s">
        <v>681</v>
      </c>
      <c r="C2430" t="s">
        <v>99</v>
      </c>
      <c r="D2430">
        <v>14</v>
      </c>
      <c r="E2430">
        <v>9</v>
      </c>
      <c r="F2430">
        <v>0</v>
      </c>
      <c r="G2430">
        <v>29</v>
      </c>
      <c r="H2430">
        <v>29</v>
      </c>
      <c r="I2430">
        <f t="shared" si="113"/>
        <v>23</v>
      </c>
      <c r="J2430" s="2">
        <f t="shared" si="114"/>
        <v>0.7931034482758621</v>
      </c>
      <c r="K2430">
        <v>190</v>
      </c>
      <c r="L2430" s="1">
        <f t="shared" si="112"/>
        <v>6.5517241379310347</v>
      </c>
      <c r="M2430">
        <v>4.5473687862491596</v>
      </c>
      <c r="N2430">
        <v>2.41578966769486</v>
      </c>
      <c r="O2430">
        <v>0.47368424856762098</v>
      </c>
      <c r="P2430">
        <v>0.26782884310617999</v>
      </c>
      <c r="Q2430">
        <v>0.68493150999999997</v>
      </c>
      <c r="U2430">
        <v>3.1263160405463002</v>
      </c>
      <c r="V2430">
        <v>3.1588495727391099</v>
      </c>
      <c r="X2430">
        <v>3.0807075500488201</v>
      </c>
    </row>
    <row r="2431" spans="1:24" x14ac:dyDescent="0.45">
      <c r="A2431">
        <v>1976</v>
      </c>
      <c r="B2431" t="s">
        <v>564</v>
      </c>
      <c r="C2431" t="s">
        <v>58</v>
      </c>
      <c r="D2431">
        <v>21</v>
      </c>
      <c r="E2431">
        <v>10</v>
      </c>
      <c r="F2431">
        <v>0</v>
      </c>
      <c r="G2431">
        <v>32</v>
      </c>
      <c r="H2431">
        <v>32</v>
      </c>
      <c r="I2431">
        <f t="shared" si="113"/>
        <v>31</v>
      </c>
      <c r="J2431" s="2">
        <f t="shared" si="114"/>
        <v>0.96875</v>
      </c>
      <c r="K2431">
        <v>246.2</v>
      </c>
      <c r="L2431" s="1">
        <f t="shared" si="112"/>
        <v>7.6937499999999996</v>
      </c>
      <c r="M2431">
        <v>7.2972971468271304</v>
      </c>
      <c r="N2431">
        <v>2.40810805845295</v>
      </c>
      <c r="O2431">
        <v>0.69324322894857804</v>
      </c>
      <c r="P2431">
        <v>0.26136363636363602</v>
      </c>
      <c r="Q2431">
        <v>0.78060805</v>
      </c>
      <c r="U2431">
        <v>2.6635134585919</v>
      </c>
      <c r="V2431">
        <v>2.8271283315793698</v>
      </c>
      <c r="X2431">
        <v>4.8782382011413503</v>
      </c>
    </row>
    <row r="2432" spans="1:24" x14ac:dyDescent="0.45">
      <c r="A2432">
        <v>1976</v>
      </c>
      <c r="B2432" t="s">
        <v>535</v>
      </c>
      <c r="C2432" t="s">
        <v>75</v>
      </c>
      <c r="D2432">
        <v>17</v>
      </c>
      <c r="E2432">
        <v>10</v>
      </c>
      <c r="F2432">
        <v>0</v>
      </c>
      <c r="G2432">
        <v>34</v>
      </c>
      <c r="H2432">
        <v>34</v>
      </c>
      <c r="I2432">
        <f t="shared" si="113"/>
        <v>27</v>
      </c>
      <c r="J2432" s="2">
        <f t="shared" si="114"/>
        <v>0.79411764705882348</v>
      </c>
      <c r="K2432">
        <v>258</v>
      </c>
      <c r="L2432" s="1">
        <f t="shared" si="112"/>
        <v>7.5882352941176467</v>
      </c>
      <c r="M2432">
        <v>5.1976744186046497</v>
      </c>
      <c r="N2432">
        <v>2.4418604651162701</v>
      </c>
      <c r="O2432">
        <v>0.55813953488372003</v>
      </c>
      <c r="P2432">
        <v>0.28068043742405802</v>
      </c>
      <c r="Q2432">
        <v>0.70353403000000003</v>
      </c>
      <c r="U2432">
        <v>3.52325581395348</v>
      </c>
      <c r="V2432">
        <v>3.2255569968112598</v>
      </c>
      <c r="X2432">
        <v>3.8087406158447199</v>
      </c>
    </row>
    <row r="2433" spans="1:24" x14ac:dyDescent="0.45">
      <c r="A2433">
        <v>1976</v>
      </c>
      <c r="B2433" t="s">
        <v>701</v>
      </c>
      <c r="C2433" t="s">
        <v>58</v>
      </c>
      <c r="D2433">
        <v>8</v>
      </c>
      <c r="E2433">
        <v>13</v>
      </c>
      <c r="F2433">
        <v>0</v>
      </c>
      <c r="G2433">
        <v>30</v>
      </c>
      <c r="H2433">
        <v>30</v>
      </c>
      <c r="I2433">
        <f t="shared" si="113"/>
        <v>21</v>
      </c>
      <c r="J2433" s="2">
        <f t="shared" si="114"/>
        <v>0.7</v>
      </c>
      <c r="K2433">
        <v>191.2</v>
      </c>
      <c r="L2433" s="1">
        <f t="shared" si="112"/>
        <v>6.3733333333333331</v>
      </c>
      <c r="M2433">
        <v>5.58782593867224</v>
      </c>
      <c r="N2433">
        <v>2.44173906563829</v>
      </c>
      <c r="O2433">
        <v>0.65739128690261694</v>
      </c>
      <c r="P2433">
        <v>0.279146141215106</v>
      </c>
      <c r="Q2433">
        <v>0.70702403000000003</v>
      </c>
      <c r="U2433">
        <v>3.2399999140200402</v>
      </c>
      <c r="V2433">
        <v>3.1542728575866898</v>
      </c>
      <c r="X2433">
        <v>2.9430558681488002</v>
      </c>
    </row>
    <row r="2434" spans="1:24" x14ac:dyDescent="0.45">
      <c r="A2434">
        <v>1976</v>
      </c>
      <c r="B2434" t="s">
        <v>702</v>
      </c>
      <c r="C2434" t="s">
        <v>67</v>
      </c>
      <c r="D2434">
        <v>18</v>
      </c>
      <c r="E2434">
        <v>10</v>
      </c>
      <c r="F2434">
        <v>0</v>
      </c>
      <c r="G2434">
        <v>32</v>
      </c>
      <c r="H2434">
        <v>32</v>
      </c>
      <c r="I2434">
        <f t="shared" si="113"/>
        <v>28</v>
      </c>
      <c r="J2434" s="2">
        <f t="shared" si="114"/>
        <v>0.875</v>
      </c>
      <c r="K2434">
        <v>221.2</v>
      </c>
      <c r="L2434" s="1">
        <f t="shared" si="112"/>
        <v>6.9124999999999996</v>
      </c>
      <c r="M2434">
        <v>4.7909773336774197</v>
      </c>
      <c r="N2434">
        <v>2.0300751413887301</v>
      </c>
      <c r="O2434">
        <v>0.73082705089994604</v>
      </c>
      <c r="P2434">
        <v>0.26519337016574501</v>
      </c>
      <c r="Q2434">
        <v>0.75062552000000005</v>
      </c>
      <c r="U2434">
        <v>3.08571421491088</v>
      </c>
      <c r="V2434">
        <v>3.3678720699892302</v>
      </c>
      <c r="X2434">
        <v>3.2397871017456001</v>
      </c>
    </row>
    <row r="2435" spans="1:24" x14ac:dyDescent="0.45">
      <c r="A2435">
        <v>1976</v>
      </c>
      <c r="B2435" t="s">
        <v>620</v>
      </c>
      <c r="C2435" t="s">
        <v>58</v>
      </c>
      <c r="D2435">
        <v>17</v>
      </c>
      <c r="E2435">
        <v>10</v>
      </c>
      <c r="F2435">
        <v>0</v>
      </c>
      <c r="G2435">
        <v>35</v>
      </c>
      <c r="H2435">
        <v>35</v>
      </c>
      <c r="I2435">
        <f t="shared" si="113"/>
        <v>27</v>
      </c>
      <c r="J2435" s="2">
        <f t="shared" si="114"/>
        <v>0.77142857142857146</v>
      </c>
      <c r="K2435">
        <v>262</v>
      </c>
      <c r="L2435" s="1">
        <f t="shared" ref="L2435:L2498" si="115">K2435/H2435</f>
        <v>7.4857142857142858</v>
      </c>
      <c r="M2435">
        <v>5.2557251908396898</v>
      </c>
      <c r="N2435">
        <v>1.95801526717557</v>
      </c>
      <c r="O2435">
        <v>0.61832061068702204</v>
      </c>
      <c r="P2435">
        <v>0.26488456865127502</v>
      </c>
      <c r="Q2435">
        <v>0.74593796000000001</v>
      </c>
      <c r="U2435">
        <v>2.9541984732824398</v>
      </c>
      <c r="V2435">
        <v>3.0447474814553299</v>
      </c>
      <c r="X2435">
        <v>4.4054403305053702</v>
      </c>
    </row>
    <row r="2436" spans="1:24" x14ac:dyDescent="0.45">
      <c r="A2436">
        <v>1976</v>
      </c>
      <c r="B2436" t="s">
        <v>683</v>
      </c>
      <c r="C2436" t="s">
        <v>27</v>
      </c>
      <c r="D2436">
        <v>15</v>
      </c>
      <c r="E2436">
        <v>10</v>
      </c>
      <c r="F2436">
        <v>0</v>
      </c>
      <c r="G2436">
        <v>32</v>
      </c>
      <c r="H2436">
        <v>32</v>
      </c>
      <c r="I2436">
        <f t="shared" ref="I2436:I2499" si="116">SUM(D2436:E2436)</f>
        <v>25</v>
      </c>
      <c r="J2436" s="2">
        <f t="shared" ref="J2436:J2499" si="117">I2436/H2436</f>
        <v>0.78125</v>
      </c>
      <c r="K2436">
        <v>209</v>
      </c>
      <c r="L2436" s="1">
        <f t="shared" si="115"/>
        <v>6.53125</v>
      </c>
      <c r="M2436">
        <v>4.2631580503603503</v>
      </c>
      <c r="N2436">
        <v>2.8421053669069001</v>
      </c>
      <c r="O2436">
        <v>0.60287083540449504</v>
      </c>
      <c r="P2436">
        <v>0.26470588235294101</v>
      </c>
      <c r="Q2436">
        <v>0.66694282999999999</v>
      </c>
      <c r="U2436">
        <v>3.7033494174847501</v>
      </c>
      <c r="V2436">
        <v>3.5177012374245402</v>
      </c>
      <c r="X2436">
        <v>2.34675472974777</v>
      </c>
    </row>
    <row r="2437" spans="1:24" x14ac:dyDescent="0.45">
      <c r="A2437">
        <v>1976</v>
      </c>
      <c r="B2437" t="s">
        <v>642</v>
      </c>
      <c r="C2437" t="s">
        <v>47</v>
      </c>
      <c r="D2437">
        <v>13</v>
      </c>
      <c r="E2437">
        <v>15</v>
      </c>
      <c r="F2437">
        <v>0</v>
      </c>
      <c r="G2437">
        <v>32</v>
      </c>
      <c r="H2437">
        <v>32</v>
      </c>
      <c r="I2437">
        <f t="shared" si="116"/>
        <v>28</v>
      </c>
      <c r="J2437" s="2">
        <f t="shared" si="117"/>
        <v>0.875</v>
      </c>
      <c r="K2437">
        <v>204</v>
      </c>
      <c r="L2437" s="1">
        <f t="shared" si="115"/>
        <v>6.375</v>
      </c>
      <c r="M2437">
        <v>4.6764709380258997</v>
      </c>
      <c r="N2437">
        <v>2.9558825740352299</v>
      </c>
      <c r="O2437">
        <v>0.441176503587349</v>
      </c>
      <c r="P2437">
        <v>0.28931750741839701</v>
      </c>
      <c r="Q2437">
        <v>0.69847327999999997</v>
      </c>
      <c r="U2437">
        <v>3.7941179308512001</v>
      </c>
      <c r="V2437">
        <v>3.2746906517744501</v>
      </c>
      <c r="X2437">
        <v>2.7187418937683101</v>
      </c>
    </row>
    <row r="2438" spans="1:24" x14ac:dyDescent="0.45">
      <c r="A2438">
        <v>1976</v>
      </c>
      <c r="B2438" t="s">
        <v>605</v>
      </c>
      <c r="C2438" t="s">
        <v>99</v>
      </c>
      <c r="D2438">
        <v>8</v>
      </c>
      <c r="E2438">
        <v>11</v>
      </c>
      <c r="F2438">
        <v>0</v>
      </c>
      <c r="G2438">
        <v>26</v>
      </c>
      <c r="H2438">
        <v>26</v>
      </c>
      <c r="I2438">
        <f t="shared" si="116"/>
        <v>19</v>
      </c>
      <c r="J2438" s="2">
        <f t="shared" si="117"/>
        <v>0.73076923076923073</v>
      </c>
      <c r="K2438">
        <v>174.1</v>
      </c>
      <c r="L2438" s="1">
        <f t="shared" si="115"/>
        <v>6.6961538461538463</v>
      </c>
      <c r="M2438">
        <v>4.3365205825625397</v>
      </c>
      <c r="N2438">
        <v>2.32313602637279</v>
      </c>
      <c r="O2438">
        <v>0.51625245030506495</v>
      </c>
      <c r="P2438">
        <v>0.29815745393634802</v>
      </c>
      <c r="Q2438">
        <v>0.7</v>
      </c>
      <c r="U2438">
        <v>3.6137671521354502</v>
      </c>
      <c r="V2438">
        <v>3.2061475746696</v>
      </c>
      <c r="X2438">
        <v>2.7206127643585201</v>
      </c>
    </row>
    <row r="2439" spans="1:24" x14ac:dyDescent="0.45">
      <c r="A2439">
        <v>1976</v>
      </c>
      <c r="B2439" t="s">
        <v>703</v>
      </c>
      <c r="C2439" t="s">
        <v>128</v>
      </c>
      <c r="D2439">
        <v>11</v>
      </c>
      <c r="E2439">
        <v>11</v>
      </c>
      <c r="F2439">
        <v>0</v>
      </c>
      <c r="G2439">
        <v>28</v>
      </c>
      <c r="H2439">
        <v>28</v>
      </c>
      <c r="I2439">
        <f t="shared" si="116"/>
        <v>22</v>
      </c>
      <c r="J2439" s="2">
        <f t="shared" si="117"/>
        <v>0.7857142857142857</v>
      </c>
      <c r="K2439">
        <v>205.1</v>
      </c>
      <c r="L2439" s="1">
        <f t="shared" si="115"/>
        <v>7.3250000000000002</v>
      </c>
      <c r="M2439">
        <v>5.9172074990603196</v>
      </c>
      <c r="N2439">
        <v>3.2435063328182498</v>
      </c>
      <c r="O2439">
        <v>0.61363633323588496</v>
      </c>
      <c r="P2439">
        <v>0.24635332252836301</v>
      </c>
      <c r="Q2439">
        <v>0.71492805999999998</v>
      </c>
      <c r="U2439">
        <v>3.0681816661794201</v>
      </c>
      <c r="V2439">
        <v>3.3143518890371801</v>
      </c>
      <c r="X2439">
        <v>3.60131788253784</v>
      </c>
    </row>
    <row r="2440" spans="1:24" x14ac:dyDescent="0.45">
      <c r="A2440">
        <v>1976</v>
      </c>
      <c r="B2440" t="s">
        <v>606</v>
      </c>
      <c r="C2440" t="s">
        <v>65</v>
      </c>
      <c r="D2440">
        <v>16</v>
      </c>
      <c r="E2440">
        <v>14</v>
      </c>
      <c r="F2440">
        <v>0</v>
      </c>
      <c r="G2440">
        <v>36</v>
      </c>
      <c r="H2440">
        <v>36</v>
      </c>
      <c r="I2440">
        <f t="shared" si="116"/>
        <v>30</v>
      </c>
      <c r="J2440" s="2">
        <f t="shared" si="117"/>
        <v>0.83333333333333337</v>
      </c>
      <c r="K2440">
        <v>252</v>
      </c>
      <c r="L2440" s="1">
        <f t="shared" si="115"/>
        <v>7</v>
      </c>
      <c r="M2440">
        <v>6.1428575148117703</v>
      </c>
      <c r="N2440">
        <v>2.64285730288413</v>
      </c>
      <c r="O2440">
        <v>0.39285716664493903</v>
      </c>
      <c r="P2440">
        <v>0.26873385012919898</v>
      </c>
      <c r="Q2440">
        <v>0.7421875</v>
      </c>
      <c r="U2440">
        <v>2.7857144543913801</v>
      </c>
      <c r="V2440">
        <v>2.7634861298789599</v>
      </c>
      <c r="X2440">
        <v>5.1738243103027299</v>
      </c>
    </row>
    <row r="2441" spans="1:24" x14ac:dyDescent="0.45">
      <c r="A2441">
        <v>1976</v>
      </c>
      <c r="B2441" t="s">
        <v>537</v>
      </c>
      <c r="C2441" t="s">
        <v>128</v>
      </c>
      <c r="D2441">
        <v>17</v>
      </c>
      <c r="E2441">
        <v>11</v>
      </c>
      <c r="F2441">
        <v>0</v>
      </c>
      <c r="G2441">
        <v>37</v>
      </c>
      <c r="H2441">
        <v>37</v>
      </c>
      <c r="I2441">
        <f t="shared" si="116"/>
        <v>28</v>
      </c>
      <c r="J2441" s="2">
        <f t="shared" si="117"/>
        <v>0.7567567567567568</v>
      </c>
      <c r="K2441">
        <v>270.10000000000002</v>
      </c>
      <c r="L2441" s="1">
        <f t="shared" si="115"/>
        <v>7.3000000000000007</v>
      </c>
      <c r="M2441">
        <v>5.7595552366575697</v>
      </c>
      <c r="N2441">
        <v>3.32922268014888</v>
      </c>
      <c r="O2441">
        <v>0.59926008242679896</v>
      </c>
      <c r="P2441">
        <v>0.26900584795321603</v>
      </c>
      <c r="Q2441">
        <v>0.72551390999999998</v>
      </c>
      <c r="U2441">
        <v>3.2959304533473901</v>
      </c>
      <c r="V2441">
        <v>3.4167506389879398</v>
      </c>
      <c r="X2441">
        <v>4.4032735824584899</v>
      </c>
    </row>
    <row r="2442" spans="1:24" x14ac:dyDescent="0.45">
      <c r="A2442">
        <v>1976</v>
      </c>
      <c r="B2442" t="s">
        <v>704</v>
      </c>
      <c r="C2442" t="s">
        <v>71</v>
      </c>
      <c r="D2442">
        <v>15</v>
      </c>
      <c r="E2442">
        <v>9</v>
      </c>
      <c r="F2442">
        <v>0</v>
      </c>
      <c r="G2442">
        <v>34</v>
      </c>
      <c r="H2442">
        <v>34</v>
      </c>
      <c r="I2442">
        <f t="shared" si="116"/>
        <v>24</v>
      </c>
      <c r="J2442" s="2">
        <f t="shared" si="117"/>
        <v>0.70588235294117652</v>
      </c>
      <c r="K2442">
        <v>239.1</v>
      </c>
      <c r="L2442" s="1">
        <f t="shared" si="115"/>
        <v>7.0323529411764705</v>
      </c>
      <c r="M2442">
        <v>4.2493037114752497</v>
      </c>
      <c r="N2442">
        <v>1.0153203558392101</v>
      </c>
      <c r="O2442">
        <v>1.0529248134628899</v>
      </c>
      <c r="P2442">
        <v>0.26020408163265302</v>
      </c>
      <c r="Q2442">
        <v>0.74275362</v>
      </c>
      <c r="U2442">
        <v>3.45961010137807</v>
      </c>
      <c r="V2442">
        <v>3.5601103623812902</v>
      </c>
      <c r="X2442">
        <v>2.67855668067932</v>
      </c>
    </row>
    <row r="2443" spans="1:24" x14ac:dyDescent="0.45">
      <c r="A2443">
        <v>1976</v>
      </c>
      <c r="B2443" t="s">
        <v>643</v>
      </c>
      <c r="C2443" t="s">
        <v>71</v>
      </c>
      <c r="D2443">
        <v>11</v>
      </c>
      <c r="E2443">
        <v>7</v>
      </c>
      <c r="F2443">
        <v>0</v>
      </c>
      <c r="G2443">
        <v>24</v>
      </c>
      <c r="H2443">
        <v>24</v>
      </c>
      <c r="I2443">
        <f t="shared" si="116"/>
        <v>18</v>
      </c>
      <c r="J2443" s="2">
        <f t="shared" si="117"/>
        <v>0.75</v>
      </c>
      <c r="K2443">
        <v>162.1</v>
      </c>
      <c r="L2443" s="1">
        <f t="shared" si="115"/>
        <v>6.7541666666666664</v>
      </c>
      <c r="M2443">
        <v>6.1540042995947699</v>
      </c>
      <c r="N2443">
        <v>3.3264888105917598</v>
      </c>
      <c r="O2443">
        <v>0.55441480176529401</v>
      </c>
      <c r="P2443">
        <v>0.25833333333333303</v>
      </c>
      <c r="Q2443">
        <v>0.73224043999999999</v>
      </c>
      <c r="U2443">
        <v>2.9938399295325899</v>
      </c>
      <c r="V2443">
        <v>3.2300696940110201</v>
      </c>
      <c r="X2443">
        <v>2.4897692203521702</v>
      </c>
    </row>
    <row r="2444" spans="1:24" x14ac:dyDescent="0.45">
      <c r="A2444">
        <v>1976</v>
      </c>
      <c r="B2444" t="s">
        <v>610</v>
      </c>
      <c r="C2444" t="s">
        <v>95</v>
      </c>
      <c r="D2444">
        <v>22</v>
      </c>
      <c r="E2444">
        <v>13</v>
      </c>
      <c r="F2444">
        <v>0</v>
      </c>
      <c r="G2444">
        <v>40</v>
      </c>
      <c r="H2444">
        <v>40</v>
      </c>
      <c r="I2444">
        <f t="shared" si="116"/>
        <v>35</v>
      </c>
      <c r="J2444" s="2">
        <f t="shared" si="117"/>
        <v>0.875</v>
      </c>
      <c r="K2444">
        <v>315</v>
      </c>
      <c r="L2444" s="1">
        <f t="shared" si="115"/>
        <v>7.875</v>
      </c>
      <c r="M2444">
        <v>4.54285714285714</v>
      </c>
      <c r="N2444">
        <v>2.4</v>
      </c>
      <c r="O2444">
        <v>0.57142857142857095</v>
      </c>
      <c r="P2444">
        <v>0.23857868020304501</v>
      </c>
      <c r="Q2444">
        <v>0.77115986999999997</v>
      </c>
      <c r="U2444">
        <v>2.5142857142857098</v>
      </c>
      <c r="V2444">
        <v>3.3245972330607998</v>
      </c>
      <c r="X2444">
        <v>4.2048745155334402</v>
      </c>
    </row>
    <row r="2445" spans="1:24" x14ac:dyDescent="0.45">
      <c r="A2445">
        <v>1976</v>
      </c>
      <c r="B2445" t="s">
        <v>586</v>
      </c>
      <c r="C2445" t="s">
        <v>31</v>
      </c>
      <c r="D2445">
        <v>15</v>
      </c>
      <c r="E2445">
        <v>14</v>
      </c>
      <c r="F2445">
        <v>0</v>
      </c>
      <c r="G2445">
        <v>32</v>
      </c>
      <c r="H2445">
        <v>32</v>
      </c>
      <c r="I2445">
        <f t="shared" si="116"/>
        <v>29</v>
      </c>
      <c r="J2445" s="2">
        <f t="shared" si="117"/>
        <v>0.90625</v>
      </c>
      <c r="K2445">
        <v>250.1</v>
      </c>
      <c r="L2445" s="1">
        <f t="shared" si="115"/>
        <v>7.8156249999999998</v>
      </c>
      <c r="M2445">
        <v>5.14114555764397</v>
      </c>
      <c r="N2445">
        <v>1.8695074755068899</v>
      </c>
      <c r="O2445">
        <v>0.50332893571339499</v>
      </c>
      <c r="P2445">
        <v>0.27386934673366797</v>
      </c>
      <c r="Q2445">
        <v>0.72239032000000003</v>
      </c>
      <c r="U2445">
        <v>3.2356860153003999</v>
      </c>
      <c r="V2445">
        <v>2.8402567938314101</v>
      </c>
      <c r="X2445">
        <v>5.0902452468871999</v>
      </c>
    </row>
    <row r="2446" spans="1:24" x14ac:dyDescent="0.45">
      <c r="A2446">
        <v>1976</v>
      </c>
      <c r="B2446" t="s">
        <v>670</v>
      </c>
      <c r="C2446" t="s">
        <v>33</v>
      </c>
      <c r="D2446">
        <v>16</v>
      </c>
      <c r="E2446">
        <v>11</v>
      </c>
      <c r="F2446">
        <v>0</v>
      </c>
      <c r="G2446">
        <v>32</v>
      </c>
      <c r="H2446">
        <v>32</v>
      </c>
      <c r="I2446">
        <f t="shared" si="116"/>
        <v>27</v>
      </c>
      <c r="J2446" s="2">
        <f t="shared" si="117"/>
        <v>0.84375</v>
      </c>
      <c r="K2446">
        <v>228.1</v>
      </c>
      <c r="L2446" s="1">
        <f t="shared" si="115"/>
        <v>7.1281249999999998</v>
      </c>
      <c r="M2446">
        <v>3.7839414372602498</v>
      </c>
      <c r="N2446">
        <v>2.52262762484016</v>
      </c>
      <c r="O2446">
        <v>0.67007296284816897</v>
      </c>
      <c r="P2446">
        <v>0.266666666666666</v>
      </c>
      <c r="Q2446">
        <v>0.83648750999999999</v>
      </c>
      <c r="U2446">
        <v>2.4437955115639101</v>
      </c>
      <c r="V2446">
        <v>3.6923877083780701</v>
      </c>
      <c r="X2446">
        <v>2.1357076168060298</v>
      </c>
    </row>
    <row r="2447" spans="1:24" x14ac:dyDescent="0.45">
      <c r="A2447">
        <v>1976</v>
      </c>
      <c r="B2447" t="s">
        <v>645</v>
      </c>
      <c r="C2447" t="s">
        <v>27</v>
      </c>
      <c r="D2447">
        <v>8</v>
      </c>
      <c r="E2447">
        <v>12</v>
      </c>
      <c r="F2447">
        <v>0</v>
      </c>
      <c r="G2447">
        <v>28</v>
      </c>
      <c r="H2447">
        <v>28</v>
      </c>
      <c r="I2447">
        <f t="shared" si="116"/>
        <v>20</v>
      </c>
      <c r="J2447" s="2">
        <f t="shared" si="117"/>
        <v>0.7142857142857143</v>
      </c>
      <c r="K2447">
        <v>167.2</v>
      </c>
      <c r="L2447" s="1">
        <f t="shared" si="115"/>
        <v>5.9714285714285706</v>
      </c>
      <c r="M2447">
        <v>6.0119287941739596</v>
      </c>
      <c r="N2447">
        <v>2.3081512334775001</v>
      </c>
      <c r="O2447">
        <v>0.75149109927174595</v>
      </c>
      <c r="P2447">
        <v>0.289719626168224</v>
      </c>
      <c r="Q2447">
        <v>0.67567568</v>
      </c>
      <c r="U2447">
        <v>3.9184893033455301</v>
      </c>
      <c r="V2447">
        <v>3.15142045239923</v>
      </c>
      <c r="X2447">
        <v>3.2416054457426</v>
      </c>
    </row>
    <row r="2448" spans="1:24" x14ac:dyDescent="0.45">
      <c r="A2448">
        <v>1976</v>
      </c>
      <c r="B2448" t="s">
        <v>489</v>
      </c>
      <c r="C2448" t="s">
        <v>29</v>
      </c>
      <c r="D2448">
        <v>14</v>
      </c>
      <c r="E2448">
        <v>12</v>
      </c>
      <c r="F2448">
        <v>0</v>
      </c>
      <c r="G2448">
        <v>37</v>
      </c>
      <c r="H2448">
        <v>37</v>
      </c>
      <c r="I2448">
        <f t="shared" si="116"/>
        <v>26</v>
      </c>
      <c r="J2448" s="2">
        <f t="shared" si="117"/>
        <v>0.70270270270270274</v>
      </c>
      <c r="K2448">
        <v>259</v>
      </c>
      <c r="L2448" s="1">
        <f t="shared" si="115"/>
        <v>7</v>
      </c>
      <c r="M2448">
        <v>5.0386100386100301</v>
      </c>
      <c r="N2448">
        <v>2.1891891891891802</v>
      </c>
      <c r="O2448">
        <v>0.59073359073359</v>
      </c>
      <c r="P2448">
        <v>0.28843861740166798</v>
      </c>
      <c r="Q2448">
        <v>0.69562378000000002</v>
      </c>
      <c r="U2448">
        <v>3.4749034749034702</v>
      </c>
      <c r="V2448">
        <v>3.1885182969818699</v>
      </c>
      <c r="X2448">
        <v>4.8303837776184002</v>
      </c>
    </row>
    <row r="2449" spans="1:24" x14ac:dyDescent="0.45">
      <c r="A2449">
        <v>1976</v>
      </c>
      <c r="B2449" t="s">
        <v>505</v>
      </c>
      <c r="C2449" t="s">
        <v>99</v>
      </c>
      <c r="D2449">
        <v>14</v>
      </c>
      <c r="E2449">
        <v>9</v>
      </c>
      <c r="F2449">
        <v>0</v>
      </c>
      <c r="G2449">
        <v>29</v>
      </c>
      <c r="H2449">
        <v>29</v>
      </c>
      <c r="I2449">
        <f t="shared" si="116"/>
        <v>23</v>
      </c>
      <c r="J2449" s="2">
        <f t="shared" si="117"/>
        <v>0.7931034482758621</v>
      </c>
      <c r="K2449">
        <v>206.2</v>
      </c>
      <c r="L2449" s="1">
        <f t="shared" si="115"/>
        <v>7.1103448275862062</v>
      </c>
      <c r="M2449">
        <v>4.57258087023241</v>
      </c>
      <c r="N2449">
        <v>2.22096785125574</v>
      </c>
      <c r="O2449">
        <v>0.69677422784493803</v>
      </c>
      <c r="P2449">
        <v>0.27403156384505001</v>
      </c>
      <c r="Q2449">
        <v>0.68602693999999997</v>
      </c>
      <c r="U2449">
        <v>3.5274195284649998</v>
      </c>
      <c r="V2449">
        <v>3.3922111977449201</v>
      </c>
      <c r="X2449">
        <v>2.7362787723541202</v>
      </c>
    </row>
    <row r="2450" spans="1:24" x14ac:dyDescent="0.45">
      <c r="A2450">
        <v>1976</v>
      </c>
      <c r="B2450" t="s">
        <v>506</v>
      </c>
      <c r="C2450" t="s">
        <v>33</v>
      </c>
      <c r="D2450">
        <v>12</v>
      </c>
      <c r="E2450">
        <v>3</v>
      </c>
      <c r="F2450">
        <v>0</v>
      </c>
      <c r="G2450">
        <v>26</v>
      </c>
      <c r="H2450">
        <v>26</v>
      </c>
      <c r="I2450">
        <f t="shared" si="116"/>
        <v>15</v>
      </c>
      <c r="J2450" s="2">
        <f t="shared" si="117"/>
        <v>0.57692307692307687</v>
      </c>
      <c r="K2450">
        <v>180</v>
      </c>
      <c r="L2450" s="1">
        <f t="shared" si="115"/>
        <v>6.9230769230769234</v>
      </c>
      <c r="M2450">
        <v>3.79999967787003</v>
      </c>
      <c r="N2450">
        <v>2.6499997753567301</v>
      </c>
      <c r="O2450">
        <v>0.84999992794461299</v>
      </c>
      <c r="P2450">
        <v>0.249158249158249</v>
      </c>
      <c r="Q2450">
        <v>0.78381148</v>
      </c>
      <c r="U2450">
        <v>2.9999997456868699</v>
      </c>
      <c r="V2450">
        <v>3.9158669655411402</v>
      </c>
      <c r="X2450">
        <v>1.2027899026870701</v>
      </c>
    </row>
    <row r="2451" spans="1:24" x14ac:dyDescent="0.45">
      <c r="A2451">
        <v>1976</v>
      </c>
      <c r="B2451" t="s">
        <v>646</v>
      </c>
      <c r="C2451" t="s">
        <v>49</v>
      </c>
      <c r="D2451">
        <v>20</v>
      </c>
      <c r="E2451">
        <v>15</v>
      </c>
      <c r="F2451">
        <v>0</v>
      </c>
      <c r="G2451">
        <v>39</v>
      </c>
      <c r="H2451">
        <v>39</v>
      </c>
      <c r="I2451">
        <f t="shared" si="116"/>
        <v>35</v>
      </c>
      <c r="J2451" s="2">
        <f t="shared" si="117"/>
        <v>0.89743589743589747</v>
      </c>
      <c r="K2451">
        <v>291</v>
      </c>
      <c r="L2451" s="1">
        <f t="shared" si="115"/>
        <v>7.4615384615384617</v>
      </c>
      <c r="M2451">
        <v>6.6185567010309203</v>
      </c>
      <c r="N2451">
        <v>4.6701030927835001</v>
      </c>
      <c r="O2451">
        <v>0.432989690721649</v>
      </c>
      <c r="P2451">
        <v>0.247904191616766</v>
      </c>
      <c r="Q2451">
        <v>0.76038159000000005</v>
      </c>
      <c r="U2451">
        <v>2.75257731958762</v>
      </c>
      <c r="V2451">
        <v>3.3851110605849399</v>
      </c>
      <c r="X2451">
        <v>3.2790353298187198</v>
      </c>
    </row>
    <row r="2452" spans="1:24" x14ac:dyDescent="0.45">
      <c r="A2452">
        <v>1976</v>
      </c>
      <c r="B2452" t="s">
        <v>684</v>
      </c>
      <c r="C2452" t="s">
        <v>79</v>
      </c>
      <c r="D2452">
        <v>16</v>
      </c>
      <c r="E2452">
        <v>17</v>
      </c>
      <c r="F2452">
        <v>0</v>
      </c>
      <c r="G2452">
        <v>36</v>
      </c>
      <c r="H2452">
        <v>36</v>
      </c>
      <c r="I2452">
        <f t="shared" si="116"/>
        <v>33</v>
      </c>
      <c r="J2452" s="2">
        <f t="shared" si="117"/>
        <v>0.91666666666666663</v>
      </c>
      <c r="K2452">
        <v>252</v>
      </c>
      <c r="L2452" s="1">
        <f t="shared" si="115"/>
        <v>7</v>
      </c>
      <c r="M2452">
        <v>2.8214284005889598</v>
      </c>
      <c r="N2452">
        <v>2.2499998637608201</v>
      </c>
      <c r="O2452">
        <v>0.57142853682814398</v>
      </c>
      <c r="P2452">
        <v>0.268623024830699</v>
      </c>
      <c r="Q2452">
        <v>0.66644340000000002</v>
      </c>
      <c r="U2452">
        <v>3.9999997577970099</v>
      </c>
      <c r="V2452">
        <v>3.6285654267185898</v>
      </c>
      <c r="X2452">
        <v>3.1619560718536301</v>
      </c>
    </row>
    <row r="2453" spans="1:24" x14ac:dyDescent="0.45">
      <c r="A2453">
        <v>1976</v>
      </c>
      <c r="B2453" t="s">
        <v>574</v>
      </c>
      <c r="C2453" t="s">
        <v>233</v>
      </c>
      <c r="D2453">
        <v>7</v>
      </c>
      <c r="E2453">
        <v>17</v>
      </c>
      <c r="F2453">
        <v>0</v>
      </c>
      <c r="G2453">
        <v>32</v>
      </c>
      <c r="H2453">
        <v>32</v>
      </c>
      <c r="I2453">
        <f t="shared" si="116"/>
        <v>24</v>
      </c>
      <c r="J2453" s="2">
        <f t="shared" si="117"/>
        <v>0.75</v>
      </c>
      <c r="K2453">
        <v>229.1</v>
      </c>
      <c r="L2453" s="1">
        <f t="shared" si="115"/>
        <v>7.1593749999999998</v>
      </c>
      <c r="M2453">
        <v>5.8866284292024504</v>
      </c>
      <c r="N2453">
        <v>2.7078490774331199</v>
      </c>
      <c r="O2453">
        <v>0.39244189528016299</v>
      </c>
      <c r="P2453">
        <v>0.28450704225352103</v>
      </c>
      <c r="Q2453">
        <v>0.70848708000000005</v>
      </c>
      <c r="U2453">
        <v>3.2572677308253501</v>
      </c>
      <c r="V2453">
        <v>2.8461965506498399</v>
      </c>
      <c r="X2453">
        <v>4.7999072074890101</v>
      </c>
    </row>
    <row r="2454" spans="1:24" x14ac:dyDescent="0.45">
      <c r="A2454">
        <v>1976</v>
      </c>
      <c r="B2454" t="s">
        <v>671</v>
      </c>
      <c r="C2454" t="s">
        <v>99</v>
      </c>
      <c r="D2454">
        <v>15</v>
      </c>
      <c r="E2454">
        <v>8</v>
      </c>
      <c r="F2454">
        <v>0</v>
      </c>
      <c r="G2454">
        <v>29</v>
      </c>
      <c r="H2454">
        <v>29</v>
      </c>
      <c r="I2454">
        <f t="shared" si="116"/>
        <v>23</v>
      </c>
      <c r="J2454" s="2">
        <f t="shared" si="117"/>
        <v>0.7931034482758621</v>
      </c>
      <c r="K2454">
        <v>198</v>
      </c>
      <c r="L2454" s="1">
        <f t="shared" si="115"/>
        <v>6.8275862068965516</v>
      </c>
      <c r="M2454">
        <v>4.0909090909090899</v>
      </c>
      <c r="N2454">
        <v>3.2727272727272698</v>
      </c>
      <c r="O2454">
        <v>0.54545454545454497</v>
      </c>
      <c r="P2454">
        <v>0.28083209509658202</v>
      </c>
      <c r="Q2454">
        <v>0.74360959999999998</v>
      </c>
      <c r="U2454">
        <v>3.3636363636363602</v>
      </c>
      <c r="V2454">
        <v>3.6325337409973102</v>
      </c>
      <c r="X2454">
        <v>2.0323355197906401</v>
      </c>
    </row>
    <row r="2455" spans="1:24" x14ac:dyDescent="0.45">
      <c r="A2455">
        <v>1976</v>
      </c>
      <c r="B2455" t="s">
        <v>705</v>
      </c>
      <c r="C2455" t="s">
        <v>371</v>
      </c>
      <c r="D2455">
        <v>8</v>
      </c>
      <c r="E2455">
        <v>16</v>
      </c>
      <c r="F2455">
        <v>0</v>
      </c>
      <c r="G2455">
        <v>31</v>
      </c>
      <c r="H2455">
        <v>31</v>
      </c>
      <c r="I2455">
        <f t="shared" si="116"/>
        <v>24</v>
      </c>
      <c r="J2455" s="2">
        <f t="shared" si="117"/>
        <v>0.77419354838709675</v>
      </c>
      <c r="K2455">
        <v>212</v>
      </c>
      <c r="L2455" s="1">
        <f t="shared" si="115"/>
        <v>6.838709677419355</v>
      </c>
      <c r="M2455">
        <v>4.0754719914470101</v>
      </c>
      <c r="N2455">
        <v>2.2500001619446999</v>
      </c>
      <c r="O2455">
        <v>0.50943399893087704</v>
      </c>
      <c r="P2455">
        <v>0.27572016460905302</v>
      </c>
      <c r="Q2455">
        <v>0.73957514000000002</v>
      </c>
      <c r="U2455">
        <v>2.9292454938525401</v>
      </c>
      <c r="V2455">
        <v>3.2834771840756498</v>
      </c>
      <c r="X2455">
        <v>2.93334484100341</v>
      </c>
    </row>
    <row r="2456" spans="1:24" x14ac:dyDescent="0.45">
      <c r="A2456">
        <v>1976</v>
      </c>
      <c r="B2456" t="s">
        <v>706</v>
      </c>
      <c r="C2456" t="s">
        <v>79</v>
      </c>
      <c r="D2456">
        <v>9</v>
      </c>
      <c r="E2456">
        <v>12</v>
      </c>
      <c r="F2456">
        <v>0</v>
      </c>
      <c r="G2456">
        <v>32</v>
      </c>
      <c r="H2456">
        <v>32</v>
      </c>
      <c r="I2456">
        <f t="shared" si="116"/>
        <v>21</v>
      </c>
      <c r="J2456" s="2">
        <f t="shared" si="117"/>
        <v>0.65625</v>
      </c>
      <c r="K2456">
        <v>199.2</v>
      </c>
      <c r="L2456" s="1">
        <f t="shared" si="115"/>
        <v>6.2249999999999996</v>
      </c>
      <c r="M2456">
        <v>3.9666112204530299</v>
      </c>
      <c r="N2456">
        <v>2.6594325228037299</v>
      </c>
      <c r="O2456">
        <v>0.85642742259781401</v>
      </c>
      <c r="P2456">
        <v>0.29928057553956799</v>
      </c>
      <c r="Q2456">
        <v>0.72513287999999998</v>
      </c>
      <c r="U2456">
        <v>3.9215360929478802</v>
      </c>
      <c r="V2456">
        <v>3.9347040911460298</v>
      </c>
      <c r="X2456">
        <v>1.78567171096801</v>
      </c>
    </row>
    <row r="2457" spans="1:24" x14ac:dyDescent="0.45">
      <c r="A2457">
        <v>1976</v>
      </c>
      <c r="B2457" t="s">
        <v>589</v>
      </c>
      <c r="C2457" t="s">
        <v>128</v>
      </c>
      <c r="D2457">
        <v>14</v>
      </c>
      <c r="E2457">
        <v>17</v>
      </c>
      <c r="F2457">
        <v>0</v>
      </c>
      <c r="G2457">
        <v>36</v>
      </c>
      <c r="H2457">
        <v>36</v>
      </c>
      <c r="I2457">
        <f t="shared" si="116"/>
        <v>31</v>
      </c>
      <c r="J2457" s="2">
        <f t="shared" si="117"/>
        <v>0.86111111111111116</v>
      </c>
      <c r="K2457">
        <v>240.1</v>
      </c>
      <c r="L2457" s="1">
        <f t="shared" si="115"/>
        <v>6.6694444444444443</v>
      </c>
      <c r="M2457">
        <v>5.3176145369491801</v>
      </c>
      <c r="N2457">
        <v>3.3703190727142598</v>
      </c>
      <c r="O2457">
        <v>0.52427185575555202</v>
      </c>
      <c r="P2457">
        <v>0.30583756345177598</v>
      </c>
      <c r="Q2457">
        <v>0.72285542999999997</v>
      </c>
      <c r="U2457">
        <v>4.1941748460444197</v>
      </c>
      <c r="V2457">
        <v>3.4314241878629099</v>
      </c>
      <c r="X2457">
        <v>3.87002372741699</v>
      </c>
    </row>
    <row r="2458" spans="1:24" x14ac:dyDescent="0.45">
      <c r="A2458">
        <v>1976</v>
      </c>
      <c r="B2458" t="s">
        <v>455</v>
      </c>
      <c r="C2458" t="s">
        <v>371</v>
      </c>
      <c r="D2458">
        <v>17</v>
      </c>
      <c r="E2458">
        <v>18</v>
      </c>
      <c r="F2458">
        <v>0</v>
      </c>
      <c r="G2458">
        <v>39</v>
      </c>
      <c r="H2458">
        <v>39</v>
      </c>
      <c r="I2458">
        <f t="shared" si="116"/>
        <v>35</v>
      </c>
      <c r="J2458" s="2">
        <f t="shared" si="117"/>
        <v>0.89743589743589747</v>
      </c>
      <c r="K2458">
        <v>284.10000000000002</v>
      </c>
      <c r="L2458" s="1">
        <f t="shared" si="115"/>
        <v>7.2846153846153854</v>
      </c>
      <c r="M2458">
        <v>10.350527179515799</v>
      </c>
      <c r="N2458">
        <v>5.7924968619308599</v>
      </c>
      <c r="O2458">
        <v>0.411488848115307</v>
      </c>
      <c r="P2458">
        <v>0.26986506746626598</v>
      </c>
      <c r="Q2458">
        <v>0.72767364999999995</v>
      </c>
      <c r="U2458">
        <v>3.3552167615555799</v>
      </c>
      <c r="V2458">
        <v>2.9103766384426901</v>
      </c>
      <c r="X2458">
        <v>5.3421115875244096</v>
      </c>
    </row>
    <row r="2459" spans="1:24" x14ac:dyDescent="0.45">
      <c r="A2459">
        <v>1976</v>
      </c>
      <c r="B2459" t="s">
        <v>540</v>
      </c>
      <c r="C2459" t="s">
        <v>58</v>
      </c>
      <c r="D2459">
        <v>14</v>
      </c>
      <c r="E2459">
        <v>11</v>
      </c>
      <c r="F2459">
        <v>0</v>
      </c>
      <c r="G2459">
        <v>34</v>
      </c>
      <c r="H2459">
        <v>34</v>
      </c>
      <c r="I2459">
        <f t="shared" si="116"/>
        <v>25</v>
      </c>
      <c r="J2459" s="2">
        <f t="shared" si="117"/>
        <v>0.73529411764705888</v>
      </c>
      <c r="K2459">
        <v>270.2</v>
      </c>
      <c r="L2459" s="1">
        <f t="shared" si="115"/>
        <v>7.9470588235294111</v>
      </c>
      <c r="M2459">
        <v>7.8140397025438002</v>
      </c>
      <c r="N2459">
        <v>2.5270936910354398</v>
      </c>
      <c r="O2459">
        <v>0.46551725887494899</v>
      </c>
      <c r="P2459">
        <v>0.26336898395721903</v>
      </c>
      <c r="Q2459">
        <v>0.76639645999999995</v>
      </c>
      <c r="U2459">
        <v>2.5935961565889998</v>
      </c>
      <c r="V2459">
        <v>2.4551938328544698</v>
      </c>
      <c r="X2459">
        <v>6.7935461997985804</v>
      </c>
    </row>
    <row r="2460" spans="1:24" x14ac:dyDescent="0.45">
      <c r="A2460">
        <v>1976</v>
      </c>
      <c r="B2460" t="s">
        <v>707</v>
      </c>
      <c r="C2460" t="s">
        <v>27</v>
      </c>
      <c r="D2460">
        <v>13</v>
      </c>
      <c r="E2460">
        <v>10</v>
      </c>
      <c r="F2460">
        <v>0</v>
      </c>
      <c r="G2460">
        <v>36</v>
      </c>
      <c r="H2460">
        <v>36</v>
      </c>
      <c r="I2460">
        <f t="shared" si="116"/>
        <v>23</v>
      </c>
      <c r="J2460" s="2">
        <f t="shared" si="117"/>
        <v>0.63888888888888884</v>
      </c>
      <c r="K2460">
        <v>236.2</v>
      </c>
      <c r="L2460" s="1">
        <f t="shared" si="115"/>
        <v>6.5611111111111109</v>
      </c>
      <c r="M2460">
        <v>3.6887319583511098</v>
      </c>
      <c r="N2460">
        <v>3.6507037938320299</v>
      </c>
      <c r="O2460">
        <v>0.49436613874808799</v>
      </c>
      <c r="P2460">
        <v>0.27707808564231701</v>
      </c>
      <c r="Q2460">
        <v>0.68676196</v>
      </c>
      <c r="U2460">
        <v>3.6887319583511098</v>
      </c>
      <c r="V2460">
        <v>3.8832378185138401</v>
      </c>
      <c r="X2460">
        <v>1.83379474282264</v>
      </c>
    </row>
    <row r="2461" spans="1:24" x14ac:dyDescent="0.45">
      <c r="A2461">
        <v>1976</v>
      </c>
      <c r="B2461" t="s">
        <v>647</v>
      </c>
      <c r="C2461" t="s">
        <v>54</v>
      </c>
      <c r="D2461">
        <v>14</v>
      </c>
      <c r="E2461">
        <v>15</v>
      </c>
      <c r="F2461">
        <v>0</v>
      </c>
      <c r="G2461">
        <v>38</v>
      </c>
      <c r="H2461">
        <v>38</v>
      </c>
      <c r="I2461">
        <f t="shared" si="116"/>
        <v>29</v>
      </c>
      <c r="J2461" s="2">
        <f t="shared" si="117"/>
        <v>0.76315789473684215</v>
      </c>
      <c r="K2461">
        <v>292.2</v>
      </c>
      <c r="L2461" s="1">
        <f t="shared" si="115"/>
        <v>7.689473684210526</v>
      </c>
      <c r="M2461">
        <v>4.2437359106019796</v>
      </c>
      <c r="N2461">
        <v>2.89066069272888</v>
      </c>
      <c r="O2461">
        <v>0.43052393295962099</v>
      </c>
      <c r="P2461">
        <v>0.277721261444557</v>
      </c>
      <c r="Q2461">
        <v>0.71039739000000002</v>
      </c>
      <c r="U2461">
        <v>3.4441914636769702</v>
      </c>
      <c r="V2461">
        <v>3.33640620282018</v>
      </c>
      <c r="X2461">
        <v>4.1246585845947203</v>
      </c>
    </row>
    <row r="2462" spans="1:24" x14ac:dyDescent="0.45">
      <c r="A2462">
        <v>1976</v>
      </c>
      <c r="B2462" t="s">
        <v>708</v>
      </c>
      <c r="C2462" t="s">
        <v>233</v>
      </c>
      <c r="D2462">
        <v>7</v>
      </c>
      <c r="E2462">
        <v>12</v>
      </c>
      <c r="F2462">
        <v>0</v>
      </c>
      <c r="G2462">
        <v>26</v>
      </c>
      <c r="H2462">
        <v>26</v>
      </c>
      <c r="I2462">
        <f t="shared" si="116"/>
        <v>19</v>
      </c>
      <c r="J2462" s="2">
        <f t="shared" si="117"/>
        <v>0.73076923076923073</v>
      </c>
      <c r="K2462">
        <v>166</v>
      </c>
      <c r="L2462" s="1">
        <f t="shared" si="115"/>
        <v>6.384615384615385</v>
      </c>
      <c r="M2462">
        <v>4.0120478239819697</v>
      </c>
      <c r="N2462">
        <v>4.4999995863581601</v>
      </c>
      <c r="O2462">
        <v>0.37951803740369999</v>
      </c>
      <c r="P2462">
        <v>0.28469750889679701</v>
      </c>
      <c r="Q2462">
        <v>0.70723683999999998</v>
      </c>
      <c r="U2462">
        <v>4.0120478239819697</v>
      </c>
      <c r="V2462">
        <v>3.8433770031900698</v>
      </c>
      <c r="X2462">
        <v>1.3878602981567301</v>
      </c>
    </row>
    <row r="2463" spans="1:24" x14ac:dyDescent="0.45">
      <c r="A2463">
        <v>1976</v>
      </c>
      <c r="B2463" t="s">
        <v>709</v>
      </c>
      <c r="C2463" t="s">
        <v>73</v>
      </c>
      <c r="D2463">
        <v>12</v>
      </c>
      <c r="E2463">
        <v>16</v>
      </c>
      <c r="F2463">
        <v>0</v>
      </c>
      <c r="G2463">
        <v>33</v>
      </c>
      <c r="H2463">
        <v>33</v>
      </c>
      <c r="I2463">
        <f t="shared" si="116"/>
        <v>28</v>
      </c>
      <c r="J2463" s="2">
        <f t="shared" si="117"/>
        <v>0.84848484848484851</v>
      </c>
      <c r="K2463">
        <v>204.2</v>
      </c>
      <c r="L2463" s="1">
        <f t="shared" si="115"/>
        <v>6.1878787878787875</v>
      </c>
      <c r="M2463">
        <v>4.30944614697568</v>
      </c>
      <c r="N2463">
        <v>3.0781758192683402</v>
      </c>
      <c r="O2463">
        <v>0.61563516385366901</v>
      </c>
      <c r="P2463">
        <v>0.257440476190476</v>
      </c>
      <c r="Q2463">
        <v>0.66833750999999997</v>
      </c>
      <c r="U2463">
        <v>3.3420194609199099</v>
      </c>
      <c r="V2463">
        <v>3.6195044005087502</v>
      </c>
      <c r="X2463">
        <v>1.81879758834838</v>
      </c>
    </row>
    <row r="2464" spans="1:24" x14ac:dyDescent="0.45">
      <c r="A2464">
        <v>1976</v>
      </c>
      <c r="B2464" t="s">
        <v>522</v>
      </c>
      <c r="C2464" t="s">
        <v>33</v>
      </c>
      <c r="D2464">
        <v>20</v>
      </c>
      <c r="E2464">
        <v>10</v>
      </c>
      <c r="F2464">
        <v>0</v>
      </c>
      <c r="G2464">
        <v>34</v>
      </c>
      <c r="H2464">
        <v>34</v>
      </c>
      <c r="I2464">
        <f t="shared" si="116"/>
        <v>30</v>
      </c>
      <c r="J2464" s="2">
        <f t="shared" si="117"/>
        <v>0.88235294117647056</v>
      </c>
      <c r="K2464">
        <v>264.2</v>
      </c>
      <c r="L2464" s="1">
        <f t="shared" si="115"/>
        <v>7.7705882352941176</v>
      </c>
      <c r="M2464">
        <v>5.4068005919333499</v>
      </c>
      <c r="N2464">
        <v>2.7884128838901501</v>
      </c>
      <c r="O2464">
        <v>0.71410573855723503</v>
      </c>
      <c r="P2464">
        <v>0.25427872860635697</v>
      </c>
      <c r="Q2464">
        <v>0.76247365</v>
      </c>
      <c r="U2464">
        <v>3.0604531652452902</v>
      </c>
      <c r="V2464">
        <v>3.4259845616164601</v>
      </c>
      <c r="X2464">
        <v>3.3445329666137602</v>
      </c>
    </row>
    <row r="2465" spans="1:24" x14ac:dyDescent="0.45">
      <c r="A2465">
        <v>1976</v>
      </c>
      <c r="B2465" t="s">
        <v>428</v>
      </c>
      <c r="C2465" t="s">
        <v>371</v>
      </c>
      <c r="D2465">
        <v>19</v>
      </c>
      <c r="E2465">
        <v>10</v>
      </c>
      <c r="F2465">
        <v>0</v>
      </c>
      <c r="G2465">
        <v>34</v>
      </c>
      <c r="H2465">
        <v>34</v>
      </c>
      <c r="I2465">
        <f t="shared" si="116"/>
        <v>29</v>
      </c>
      <c r="J2465" s="2">
        <f t="shared" si="117"/>
        <v>0.8529411764705882</v>
      </c>
      <c r="K2465">
        <v>288.10000000000002</v>
      </c>
      <c r="L2465" s="1">
        <f t="shared" si="115"/>
        <v>8.4735294117647069</v>
      </c>
      <c r="M2465">
        <v>8.1468205218251608</v>
      </c>
      <c r="N2465">
        <v>2.2786126363725501</v>
      </c>
      <c r="O2465">
        <v>0.74913292154714095</v>
      </c>
      <c r="P2465">
        <v>0.24258064516128999</v>
      </c>
      <c r="Q2465">
        <v>0.79109063000000002</v>
      </c>
      <c r="U2465">
        <v>2.4346819950282099</v>
      </c>
      <c r="V2465">
        <v>2.7573892279218302</v>
      </c>
      <c r="X2465">
        <v>6.0452747344970703</v>
      </c>
    </row>
    <row r="2466" spans="1:24" x14ac:dyDescent="0.45">
      <c r="A2466">
        <v>1976</v>
      </c>
      <c r="B2466" t="s">
        <v>651</v>
      </c>
      <c r="C2466" t="s">
        <v>35</v>
      </c>
      <c r="D2466">
        <v>21</v>
      </c>
      <c r="E2466">
        <v>12</v>
      </c>
      <c r="F2466">
        <v>0</v>
      </c>
      <c r="G2466">
        <v>38</v>
      </c>
      <c r="H2466">
        <v>38</v>
      </c>
      <c r="I2466">
        <f t="shared" si="116"/>
        <v>33</v>
      </c>
      <c r="J2466" s="2">
        <f t="shared" si="117"/>
        <v>0.86842105263157898</v>
      </c>
      <c r="K2466">
        <v>279</v>
      </c>
      <c r="L2466" s="1">
        <f t="shared" si="115"/>
        <v>7.3421052631578947</v>
      </c>
      <c r="M2466">
        <v>4.2258059893857904</v>
      </c>
      <c r="N2466">
        <v>2.0645159032113698</v>
      </c>
      <c r="O2466">
        <v>0.80645152469194403</v>
      </c>
      <c r="P2466">
        <v>0.27272727272727199</v>
      </c>
      <c r="Q2466">
        <v>0.76470587999999995</v>
      </c>
      <c r="U2466">
        <v>3.0645157938293899</v>
      </c>
      <c r="V2466">
        <v>3.57877019663586</v>
      </c>
      <c r="X2466">
        <v>3.6983942985534601</v>
      </c>
    </row>
    <row r="2467" spans="1:24" x14ac:dyDescent="0.45">
      <c r="A2467">
        <v>1976</v>
      </c>
      <c r="B2467" t="s">
        <v>592</v>
      </c>
      <c r="C2467" t="s">
        <v>105</v>
      </c>
      <c r="D2467">
        <v>16</v>
      </c>
      <c r="E2467">
        <v>12</v>
      </c>
      <c r="F2467">
        <v>0</v>
      </c>
      <c r="G2467">
        <v>39</v>
      </c>
      <c r="H2467">
        <v>39</v>
      </c>
      <c r="I2467">
        <f t="shared" si="116"/>
        <v>28</v>
      </c>
      <c r="J2467" s="2">
        <f t="shared" si="117"/>
        <v>0.71794871794871795</v>
      </c>
      <c r="K2467">
        <v>266.10000000000002</v>
      </c>
      <c r="L2467" s="1">
        <f t="shared" si="115"/>
        <v>6.8230769230769237</v>
      </c>
      <c r="M2467">
        <v>3.8861074861143998</v>
      </c>
      <c r="N2467">
        <v>2.9399247938430699</v>
      </c>
      <c r="O2467">
        <v>0.50688358514535703</v>
      </c>
      <c r="P2467">
        <v>0.24799081515499399</v>
      </c>
      <c r="Q2467">
        <v>0.76237624000000004</v>
      </c>
      <c r="U2467">
        <v>2.5006256867170902</v>
      </c>
      <c r="V2467">
        <v>3.5486788874822501</v>
      </c>
      <c r="X2467">
        <v>3.3243598937988201</v>
      </c>
    </row>
    <row r="2468" spans="1:24" x14ac:dyDescent="0.45">
      <c r="A2468">
        <v>1976</v>
      </c>
      <c r="B2468" t="s">
        <v>652</v>
      </c>
      <c r="C2468" t="s">
        <v>54</v>
      </c>
      <c r="D2468">
        <v>15</v>
      </c>
      <c r="E2468">
        <v>16</v>
      </c>
      <c r="F2468">
        <v>0</v>
      </c>
      <c r="G2468">
        <v>34</v>
      </c>
      <c r="H2468">
        <v>34</v>
      </c>
      <c r="I2468">
        <f t="shared" si="116"/>
        <v>31</v>
      </c>
      <c r="J2468" s="2">
        <f t="shared" si="117"/>
        <v>0.91176470588235292</v>
      </c>
      <c r="K2468">
        <v>240</v>
      </c>
      <c r="L2468" s="1">
        <f t="shared" si="115"/>
        <v>7.0588235294117645</v>
      </c>
      <c r="M2468">
        <v>4.4999997138977204</v>
      </c>
      <c r="N2468">
        <v>3.5624997735023598</v>
      </c>
      <c r="O2468">
        <v>0.78749994993210104</v>
      </c>
      <c r="P2468">
        <v>0.249343832020997</v>
      </c>
      <c r="Q2468">
        <v>0.78004216000000004</v>
      </c>
      <c r="U2468">
        <v>2.8124998211860701</v>
      </c>
      <c r="V2468">
        <v>4.05753365039826</v>
      </c>
      <c r="X2468">
        <v>1.2841609716415401</v>
      </c>
    </row>
    <row r="2469" spans="1:24" x14ac:dyDescent="0.45">
      <c r="A2469">
        <v>1976</v>
      </c>
      <c r="B2469" t="s">
        <v>710</v>
      </c>
      <c r="C2469" t="s">
        <v>31</v>
      </c>
      <c r="D2469">
        <v>10</v>
      </c>
      <c r="E2469">
        <v>12</v>
      </c>
      <c r="F2469">
        <v>0</v>
      </c>
      <c r="G2469">
        <v>30</v>
      </c>
      <c r="H2469">
        <v>30</v>
      </c>
      <c r="I2469">
        <f t="shared" si="116"/>
        <v>22</v>
      </c>
      <c r="J2469" s="2">
        <f t="shared" si="117"/>
        <v>0.73333333333333328</v>
      </c>
      <c r="K2469">
        <v>197.1</v>
      </c>
      <c r="L2469" s="1">
        <f t="shared" si="115"/>
        <v>6.5699999999999994</v>
      </c>
      <c r="M2469">
        <v>4.7888522153793902</v>
      </c>
      <c r="N2469">
        <v>2.46283828219511</v>
      </c>
      <c r="O2469">
        <v>0.54729739604335903</v>
      </c>
      <c r="P2469">
        <v>0.29473684210526302</v>
      </c>
      <c r="Q2469">
        <v>0.72006471999999999</v>
      </c>
      <c r="U2469">
        <v>3.1469600272493099</v>
      </c>
      <c r="V2469">
        <v>3.2102365479319701</v>
      </c>
      <c r="X2469">
        <v>3.0333325862884499</v>
      </c>
    </row>
    <row r="2470" spans="1:24" x14ac:dyDescent="0.45">
      <c r="A2470">
        <v>1976</v>
      </c>
      <c r="B2470" t="s">
        <v>654</v>
      </c>
      <c r="C2470" t="s">
        <v>35</v>
      </c>
      <c r="D2470">
        <v>14</v>
      </c>
      <c r="E2470">
        <v>11</v>
      </c>
      <c r="F2470">
        <v>0</v>
      </c>
      <c r="G2470">
        <v>34</v>
      </c>
      <c r="H2470">
        <v>34</v>
      </c>
      <c r="I2470">
        <f t="shared" si="116"/>
        <v>25</v>
      </c>
      <c r="J2470" s="2">
        <f t="shared" si="117"/>
        <v>0.73529411764705888</v>
      </c>
      <c r="K2470">
        <v>224.1</v>
      </c>
      <c r="L2470" s="1">
        <f t="shared" si="115"/>
        <v>6.591176470588235</v>
      </c>
      <c r="M2470">
        <v>3.7310553160855</v>
      </c>
      <c r="N2470">
        <v>1.9257059695925101</v>
      </c>
      <c r="O2470">
        <v>0.72213973859719405</v>
      </c>
      <c r="P2470">
        <v>0.26385224274406299</v>
      </c>
      <c r="Q2470">
        <v>0.69192750999999997</v>
      </c>
      <c r="U2470">
        <v>3.5304609442529502</v>
      </c>
      <c r="V2470">
        <v>3.5151489770605502</v>
      </c>
      <c r="X2470">
        <v>3.1459579467773402</v>
      </c>
    </row>
    <row r="2471" spans="1:24" x14ac:dyDescent="0.45">
      <c r="A2471">
        <v>1976</v>
      </c>
      <c r="B2471" t="s">
        <v>688</v>
      </c>
      <c r="C2471" t="s">
        <v>71</v>
      </c>
      <c r="D2471">
        <v>12</v>
      </c>
      <c r="E2471">
        <v>7</v>
      </c>
      <c r="F2471">
        <v>0</v>
      </c>
      <c r="G2471">
        <v>28</v>
      </c>
      <c r="H2471">
        <v>28</v>
      </c>
      <c r="I2471">
        <f t="shared" si="116"/>
        <v>19</v>
      </c>
      <c r="J2471" s="2">
        <f t="shared" si="117"/>
        <v>0.6785714285714286</v>
      </c>
      <c r="K2471">
        <v>182</v>
      </c>
      <c r="L2471" s="1">
        <f t="shared" si="115"/>
        <v>6.5</v>
      </c>
      <c r="M2471">
        <v>6.1318681318681296</v>
      </c>
      <c r="N2471">
        <v>3.6593406593406499</v>
      </c>
      <c r="O2471">
        <v>0.39560439560439498</v>
      </c>
      <c r="P2471">
        <v>0.27189781021897802</v>
      </c>
      <c r="Q2471">
        <v>0.74842200000000003</v>
      </c>
      <c r="U2471">
        <v>3.0164835164835102</v>
      </c>
      <c r="V2471">
        <v>3.0940722025357701</v>
      </c>
      <c r="X2471">
        <v>3.1107547283172599</v>
      </c>
    </row>
    <row r="2472" spans="1:24" x14ac:dyDescent="0.45">
      <c r="A2472">
        <v>1975</v>
      </c>
      <c r="B2472" t="s">
        <v>628</v>
      </c>
      <c r="C2472" t="s">
        <v>65</v>
      </c>
      <c r="D2472">
        <v>11</v>
      </c>
      <c r="E2472">
        <v>14</v>
      </c>
      <c r="F2472">
        <v>0</v>
      </c>
      <c r="G2472">
        <v>33</v>
      </c>
      <c r="H2472">
        <v>33</v>
      </c>
      <c r="I2472">
        <f t="shared" si="116"/>
        <v>25</v>
      </c>
      <c r="J2472" s="2">
        <f t="shared" si="117"/>
        <v>0.75757575757575757</v>
      </c>
      <c r="K2472">
        <v>240.2</v>
      </c>
      <c r="L2472" s="1">
        <f t="shared" si="115"/>
        <v>7.2787878787878784</v>
      </c>
      <c r="M2472">
        <v>2.7673127854523898</v>
      </c>
      <c r="N2472">
        <v>2.1315787671727899</v>
      </c>
      <c r="O2472">
        <v>0.63573401827960496</v>
      </c>
      <c r="P2472">
        <v>0.26872770511296001</v>
      </c>
      <c r="Q2472">
        <v>0.74856734000000003</v>
      </c>
      <c r="U2472">
        <v>3.1038778539533598</v>
      </c>
      <c r="V2472">
        <v>3.6385347805131798</v>
      </c>
      <c r="X2472">
        <v>2.5210642814636199</v>
      </c>
    </row>
    <row r="2473" spans="1:24" x14ac:dyDescent="0.45">
      <c r="A2473">
        <v>1975</v>
      </c>
      <c r="B2473" t="s">
        <v>658</v>
      </c>
      <c r="C2473" t="s">
        <v>71</v>
      </c>
      <c r="D2473">
        <v>15</v>
      </c>
      <c r="E2473">
        <v>10</v>
      </c>
      <c r="F2473">
        <v>0</v>
      </c>
      <c r="G2473">
        <v>32</v>
      </c>
      <c r="H2473">
        <v>32</v>
      </c>
      <c r="I2473">
        <f t="shared" si="116"/>
        <v>25</v>
      </c>
      <c r="J2473" s="2">
        <f t="shared" si="117"/>
        <v>0.78125</v>
      </c>
      <c r="K2473">
        <v>206</v>
      </c>
      <c r="L2473" s="1">
        <f t="shared" si="115"/>
        <v>6.4375</v>
      </c>
      <c r="M2473">
        <v>3.36407766990291</v>
      </c>
      <c r="N2473">
        <v>3.3203883495145599</v>
      </c>
      <c r="O2473">
        <v>0.961165048543689</v>
      </c>
      <c r="P2473">
        <v>0.28388017118402198</v>
      </c>
      <c r="Q2473">
        <v>0.74762947000000002</v>
      </c>
      <c r="U2473">
        <v>4.1504854368931996</v>
      </c>
      <c r="V2473">
        <v>4.4513660018883803</v>
      </c>
      <c r="X2473">
        <v>0.46017372608184798</v>
      </c>
    </row>
    <row r="2474" spans="1:24" x14ac:dyDescent="0.45">
      <c r="A2474">
        <v>1975</v>
      </c>
      <c r="B2474" t="s">
        <v>595</v>
      </c>
      <c r="C2474" t="s">
        <v>105</v>
      </c>
      <c r="D2474">
        <v>22</v>
      </c>
      <c r="E2474">
        <v>11</v>
      </c>
      <c r="F2474">
        <v>0</v>
      </c>
      <c r="G2474">
        <v>38</v>
      </c>
      <c r="H2474">
        <v>38</v>
      </c>
      <c r="I2474">
        <f t="shared" si="116"/>
        <v>33</v>
      </c>
      <c r="J2474" s="2">
        <f t="shared" si="117"/>
        <v>0.86842105263157898</v>
      </c>
      <c r="K2474">
        <v>277.2</v>
      </c>
      <c r="L2474" s="1">
        <f t="shared" si="115"/>
        <v>7.2947368421052632</v>
      </c>
      <c r="M2474">
        <v>6.1260506446005101</v>
      </c>
      <c r="N2474">
        <v>3.2088836709812201</v>
      </c>
      <c r="O2474">
        <v>0.68067229384450101</v>
      </c>
      <c r="P2474">
        <v>0.26491646778042899</v>
      </c>
      <c r="Q2474">
        <v>0.76826196000000002</v>
      </c>
      <c r="U2474">
        <v>3.0144058727399301</v>
      </c>
      <c r="V2474">
        <v>3.33278655857707</v>
      </c>
      <c r="X2474">
        <v>5.11938381195068</v>
      </c>
    </row>
    <row r="2475" spans="1:24" x14ac:dyDescent="0.45">
      <c r="A2475">
        <v>1975</v>
      </c>
      <c r="B2475" t="s">
        <v>478</v>
      </c>
      <c r="C2475" t="s">
        <v>115</v>
      </c>
      <c r="D2475">
        <v>15</v>
      </c>
      <c r="E2475">
        <v>10</v>
      </c>
      <c r="F2475">
        <v>0</v>
      </c>
      <c r="G2475">
        <v>35</v>
      </c>
      <c r="H2475">
        <v>35</v>
      </c>
      <c r="I2475">
        <f t="shared" si="116"/>
        <v>25</v>
      </c>
      <c r="J2475" s="2">
        <f t="shared" si="117"/>
        <v>0.7142857142857143</v>
      </c>
      <c r="K2475">
        <v>275.2</v>
      </c>
      <c r="L2475" s="1">
        <f t="shared" si="115"/>
        <v>7.8628571428571421</v>
      </c>
      <c r="M2475">
        <v>7.60701358179882</v>
      </c>
      <c r="N2475">
        <v>2.7424426646828302</v>
      </c>
      <c r="O2475">
        <v>0.783555047052239</v>
      </c>
      <c r="P2475">
        <v>0.25691699604743001</v>
      </c>
      <c r="Q2475">
        <v>0.74250183000000003</v>
      </c>
      <c r="U2475">
        <v>3.0036276803669102</v>
      </c>
      <c r="V2475">
        <v>2.98632099483615</v>
      </c>
      <c r="X2475">
        <v>6.1959924697875897</v>
      </c>
    </row>
    <row r="2476" spans="1:24" x14ac:dyDescent="0.45">
      <c r="A2476">
        <v>1975</v>
      </c>
      <c r="B2476" t="s">
        <v>630</v>
      </c>
      <c r="C2476" t="s">
        <v>29</v>
      </c>
      <c r="D2476">
        <v>13</v>
      </c>
      <c r="E2476">
        <v>14</v>
      </c>
      <c r="F2476">
        <v>0</v>
      </c>
      <c r="G2476">
        <v>36</v>
      </c>
      <c r="H2476">
        <v>36</v>
      </c>
      <c r="I2476">
        <f t="shared" si="116"/>
        <v>27</v>
      </c>
      <c r="J2476" s="2">
        <f t="shared" si="117"/>
        <v>0.75</v>
      </c>
      <c r="K2476">
        <v>226.1</v>
      </c>
      <c r="L2476" s="1">
        <f t="shared" si="115"/>
        <v>6.280555555555555</v>
      </c>
      <c r="M2476">
        <v>6.44182679407644</v>
      </c>
      <c r="N2476">
        <v>4.2150224701981598</v>
      </c>
      <c r="O2476">
        <v>0.59646544389596701</v>
      </c>
      <c r="P2476">
        <v>0.32240437158469898</v>
      </c>
      <c r="Q2476">
        <v>0.67741934999999998</v>
      </c>
      <c r="U2476">
        <v>4.6921948253149397</v>
      </c>
      <c r="V2476">
        <v>3.4886138916504899</v>
      </c>
      <c r="X2476">
        <v>3.6876561641693102</v>
      </c>
    </row>
    <row r="2477" spans="1:24" x14ac:dyDescent="0.45">
      <c r="A2477">
        <v>1975</v>
      </c>
      <c r="B2477" t="s">
        <v>711</v>
      </c>
      <c r="C2477" t="s">
        <v>54</v>
      </c>
      <c r="D2477">
        <v>12</v>
      </c>
      <c r="E2477">
        <v>16</v>
      </c>
      <c r="F2477">
        <v>0</v>
      </c>
      <c r="G2477">
        <v>32</v>
      </c>
      <c r="H2477">
        <v>32</v>
      </c>
      <c r="I2477">
        <f t="shared" si="116"/>
        <v>28</v>
      </c>
      <c r="J2477" s="2">
        <f t="shared" si="117"/>
        <v>0.875</v>
      </c>
      <c r="K2477">
        <v>193.1</v>
      </c>
      <c r="L2477" s="1">
        <f t="shared" si="115"/>
        <v>6.0343749999999998</v>
      </c>
      <c r="M2477">
        <v>3.8637938149960398</v>
      </c>
      <c r="N2477">
        <v>4.3293111421039896</v>
      </c>
      <c r="O2477">
        <v>0.74482772337272996</v>
      </c>
      <c r="P2477">
        <v>0.28177641653905</v>
      </c>
      <c r="Q2477">
        <v>0.70521862000000002</v>
      </c>
      <c r="U2477">
        <v>4.3293111421039896</v>
      </c>
      <c r="V2477">
        <v>4.4493576404172996</v>
      </c>
      <c r="X2477">
        <v>0.84166771173477095</v>
      </c>
    </row>
    <row r="2478" spans="1:24" x14ac:dyDescent="0.45">
      <c r="A2478">
        <v>1975</v>
      </c>
      <c r="B2478" t="s">
        <v>547</v>
      </c>
      <c r="C2478" t="s">
        <v>29</v>
      </c>
      <c r="D2478">
        <v>15</v>
      </c>
      <c r="E2478">
        <v>10</v>
      </c>
      <c r="F2478">
        <v>0</v>
      </c>
      <c r="G2478">
        <v>35</v>
      </c>
      <c r="H2478">
        <v>35</v>
      </c>
      <c r="I2478">
        <f t="shared" si="116"/>
        <v>25</v>
      </c>
      <c r="J2478" s="2">
        <f t="shared" si="117"/>
        <v>0.7142857142857143</v>
      </c>
      <c r="K2478">
        <v>237.2</v>
      </c>
      <c r="L2478" s="1">
        <f t="shared" si="115"/>
        <v>6.7771428571428567</v>
      </c>
      <c r="M2478">
        <v>4.0897614833032101</v>
      </c>
      <c r="N2478">
        <v>2.7643758174179101</v>
      </c>
      <c r="O2478">
        <v>0.94670404706092903</v>
      </c>
      <c r="P2478">
        <v>0.28872366790582399</v>
      </c>
      <c r="Q2478">
        <v>0.71333332999999999</v>
      </c>
      <c r="U2478">
        <v>4.1276296451856496</v>
      </c>
      <c r="V2478">
        <v>4.0178633364331002</v>
      </c>
      <c r="X2478">
        <v>2.4211361408233598</v>
      </c>
    </row>
    <row r="2479" spans="1:24" x14ac:dyDescent="0.45">
      <c r="A2479">
        <v>1975</v>
      </c>
      <c r="B2479" t="s">
        <v>712</v>
      </c>
      <c r="C2479" t="s">
        <v>75</v>
      </c>
      <c r="D2479">
        <v>18</v>
      </c>
      <c r="E2479">
        <v>12</v>
      </c>
      <c r="F2479">
        <v>0</v>
      </c>
      <c r="G2479">
        <v>34</v>
      </c>
      <c r="H2479">
        <v>34</v>
      </c>
      <c r="I2479">
        <f t="shared" si="116"/>
        <v>30</v>
      </c>
      <c r="J2479" s="2">
        <f t="shared" si="117"/>
        <v>0.88235294117647056</v>
      </c>
      <c r="K2479">
        <v>260.10000000000002</v>
      </c>
      <c r="L2479" s="1">
        <f t="shared" si="115"/>
        <v>7.65</v>
      </c>
      <c r="M2479">
        <v>5.5313704706889304</v>
      </c>
      <c r="N2479">
        <v>2.8002563007862702</v>
      </c>
      <c r="O2479">
        <v>0.62227917795250498</v>
      </c>
      <c r="P2479">
        <v>0.26807980049875302</v>
      </c>
      <c r="Q2479">
        <v>0.75736806000000001</v>
      </c>
      <c r="U2479">
        <v>3.0768248243207199</v>
      </c>
      <c r="V2479">
        <v>3.2249324279121101</v>
      </c>
      <c r="X2479">
        <v>4.6977028846740696</v>
      </c>
    </row>
    <row r="2480" spans="1:24" x14ac:dyDescent="0.45">
      <c r="A2480">
        <v>1975</v>
      </c>
      <c r="B2480" t="s">
        <v>524</v>
      </c>
      <c r="C2480" t="s">
        <v>67</v>
      </c>
      <c r="D2480">
        <v>15</v>
      </c>
      <c r="E2480">
        <v>14</v>
      </c>
      <c r="F2480">
        <v>0</v>
      </c>
      <c r="G2480">
        <v>37</v>
      </c>
      <c r="H2480">
        <v>37</v>
      </c>
      <c r="I2480">
        <f t="shared" si="116"/>
        <v>29</v>
      </c>
      <c r="J2480" s="2">
        <f t="shared" si="117"/>
        <v>0.78378378378378377</v>
      </c>
      <c r="K2480">
        <v>255.1</v>
      </c>
      <c r="L2480" s="1">
        <f t="shared" si="115"/>
        <v>6.8945945945945946</v>
      </c>
      <c r="M2480">
        <v>6.7676241556994103</v>
      </c>
      <c r="N2480">
        <v>3.66579641767051</v>
      </c>
      <c r="O2480">
        <v>0.84595301946242596</v>
      </c>
      <c r="P2480">
        <v>0.26045883940620701</v>
      </c>
      <c r="Q2480">
        <v>0.71527297999999995</v>
      </c>
      <c r="U2480">
        <v>3.5600522902377101</v>
      </c>
      <c r="V2480">
        <v>3.5507348263732301</v>
      </c>
      <c r="X2480">
        <v>3.5005686283111501</v>
      </c>
    </row>
    <row r="2481" spans="1:24" x14ac:dyDescent="0.45">
      <c r="A2481">
        <v>1975</v>
      </c>
      <c r="B2481" t="s">
        <v>597</v>
      </c>
      <c r="C2481" t="s">
        <v>67</v>
      </c>
      <c r="D2481">
        <v>11</v>
      </c>
      <c r="E2481">
        <v>6</v>
      </c>
      <c r="F2481">
        <v>0</v>
      </c>
      <c r="G2481">
        <v>26</v>
      </c>
      <c r="H2481">
        <v>26</v>
      </c>
      <c r="I2481">
        <f t="shared" si="116"/>
        <v>17</v>
      </c>
      <c r="J2481" s="2">
        <f t="shared" si="117"/>
        <v>0.65384615384615385</v>
      </c>
      <c r="K2481">
        <v>164.1</v>
      </c>
      <c r="L2481" s="1">
        <f t="shared" si="115"/>
        <v>6.3115384615384613</v>
      </c>
      <c r="M2481">
        <v>4.65517255787484</v>
      </c>
      <c r="N2481">
        <v>2.3549696469249102</v>
      </c>
      <c r="O2481">
        <v>0.65720083169997701</v>
      </c>
      <c r="P2481">
        <v>0.25670498084291099</v>
      </c>
      <c r="Q2481">
        <v>0.67551963000000004</v>
      </c>
      <c r="U2481">
        <v>3.8336715182498602</v>
      </c>
      <c r="V2481">
        <v>3.3053410925465601</v>
      </c>
      <c r="X2481">
        <v>2.7453365325927699</v>
      </c>
    </row>
    <row r="2482" spans="1:24" x14ac:dyDescent="0.45">
      <c r="A2482">
        <v>1975</v>
      </c>
      <c r="B2482" t="s">
        <v>677</v>
      </c>
      <c r="C2482" t="s">
        <v>54</v>
      </c>
      <c r="D2482">
        <v>11</v>
      </c>
      <c r="E2482">
        <v>12</v>
      </c>
      <c r="F2482">
        <v>0</v>
      </c>
      <c r="G2482">
        <v>29</v>
      </c>
      <c r="H2482">
        <v>29</v>
      </c>
      <c r="I2482">
        <f t="shared" si="116"/>
        <v>23</v>
      </c>
      <c r="J2482" s="2">
        <f t="shared" si="117"/>
        <v>0.7931034482758621</v>
      </c>
      <c r="K2482">
        <v>189.2</v>
      </c>
      <c r="L2482" s="1">
        <f t="shared" si="115"/>
        <v>6.524137931034482</v>
      </c>
      <c r="M2482">
        <v>3.5114231734265999</v>
      </c>
      <c r="N2482">
        <v>2.7996482058401302</v>
      </c>
      <c r="O2482">
        <v>0.80667829659800305</v>
      </c>
      <c r="P2482">
        <v>0.28091603053435099</v>
      </c>
      <c r="Q2482">
        <v>0.67443797000000005</v>
      </c>
      <c r="U2482">
        <v>4.3181014700246001</v>
      </c>
      <c r="V2482">
        <v>3.9686590098199601</v>
      </c>
      <c r="X2482">
        <v>1.8549679517745901</v>
      </c>
    </row>
    <row r="2483" spans="1:24" x14ac:dyDescent="0.45">
      <c r="A2483">
        <v>1975</v>
      </c>
      <c r="B2483" t="s">
        <v>713</v>
      </c>
      <c r="C2483" t="s">
        <v>79</v>
      </c>
      <c r="D2483">
        <v>10</v>
      </c>
      <c r="E2483">
        <v>18</v>
      </c>
      <c r="F2483">
        <v>0</v>
      </c>
      <c r="G2483">
        <v>31</v>
      </c>
      <c r="H2483">
        <v>31</v>
      </c>
      <c r="I2483">
        <f t="shared" si="116"/>
        <v>28</v>
      </c>
      <c r="J2483" s="2">
        <f t="shared" si="117"/>
        <v>0.90322580645161288</v>
      </c>
      <c r="K2483">
        <v>201</v>
      </c>
      <c r="L2483" s="1">
        <f t="shared" si="115"/>
        <v>6.4838709677419351</v>
      </c>
      <c r="M2483">
        <v>5.5970153502670401</v>
      </c>
      <c r="N2483">
        <v>3.80597043818159</v>
      </c>
      <c r="O2483">
        <v>1.20895531565768</v>
      </c>
      <c r="P2483">
        <v>0.30941704035874401</v>
      </c>
      <c r="Q2483">
        <v>0.65816677999999995</v>
      </c>
      <c r="U2483">
        <v>5.5522392274649102</v>
      </c>
      <c r="V2483">
        <v>4.4927611134541596</v>
      </c>
      <c r="X2483">
        <v>1.2417459487914999</v>
      </c>
    </row>
    <row r="2484" spans="1:24" x14ac:dyDescent="0.45">
      <c r="A2484">
        <v>1975</v>
      </c>
      <c r="B2484" t="s">
        <v>714</v>
      </c>
      <c r="C2484" t="s">
        <v>95</v>
      </c>
      <c r="D2484">
        <v>14</v>
      </c>
      <c r="E2484">
        <v>12</v>
      </c>
      <c r="F2484">
        <v>0</v>
      </c>
      <c r="G2484">
        <v>36</v>
      </c>
      <c r="H2484">
        <v>36</v>
      </c>
      <c r="I2484">
        <f t="shared" si="116"/>
        <v>26</v>
      </c>
      <c r="J2484" s="2">
        <f t="shared" si="117"/>
        <v>0.72222222222222221</v>
      </c>
      <c r="K2484">
        <v>256</v>
      </c>
      <c r="L2484" s="1">
        <f t="shared" si="115"/>
        <v>7.1111111111111107</v>
      </c>
      <c r="M2484">
        <v>3.69140625</v>
      </c>
      <c r="N2484">
        <v>2.953125</v>
      </c>
      <c r="O2484">
        <v>0.59765625</v>
      </c>
      <c r="P2484">
        <v>0.256348246674727</v>
      </c>
      <c r="Q2484">
        <v>0.69607167000000003</v>
      </c>
      <c r="U2484">
        <v>3.65625</v>
      </c>
      <c r="V2484">
        <v>3.6263508319854698</v>
      </c>
      <c r="X2484">
        <v>3.3011443614959699</v>
      </c>
    </row>
    <row r="2485" spans="1:24" x14ac:dyDescent="0.45">
      <c r="A2485">
        <v>1975</v>
      </c>
      <c r="B2485" t="s">
        <v>691</v>
      </c>
      <c r="C2485" t="s">
        <v>49</v>
      </c>
      <c r="D2485">
        <v>14</v>
      </c>
      <c r="E2485">
        <v>16</v>
      </c>
      <c r="F2485">
        <v>0</v>
      </c>
      <c r="G2485">
        <v>34</v>
      </c>
      <c r="H2485">
        <v>34</v>
      </c>
      <c r="I2485">
        <f t="shared" si="116"/>
        <v>30</v>
      </c>
      <c r="J2485" s="2">
        <f t="shared" si="117"/>
        <v>0.88235294117647056</v>
      </c>
      <c r="K2485">
        <v>232</v>
      </c>
      <c r="L2485" s="1">
        <f t="shared" si="115"/>
        <v>6.8235294117647056</v>
      </c>
      <c r="M2485">
        <v>4.9267241379310303</v>
      </c>
      <c r="N2485">
        <v>3.5301724137931001</v>
      </c>
      <c r="O2485">
        <v>0.93103448275862</v>
      </c>
      <c r="P2485">
        <v>0.27421555252387397</v>
      </c>
      <c r="Q2485">
        <v>0.73946095000000001</v>
      </c>
      <c r="U2485">
        <v>3.9956896551724101</v>
      </c>
      <c r="V2485">
        <v>4.1045297112958101</v>
      </c>
      <c r="X2485">
        <v>0.89572077989578203</v>
      </c>
    </row>
    <row r="2486" spans="1:24" x14ac:dyDescent="0.45">
      <c r="A2486">
        <v>1975</v>
      </c>
      <c r="B2486" t="s">
        <v>692</v>
      </c>
      <c r="C2486" t="s">
        <v>62</v>
      </c>
      <c r="D2486">
        <v>11</v>
      </c>
      <c r="E2486">
        <v>14</v>
      </c>
      <c r="F2486">
        <v>0</v>
      </c>
      <c r="G2486">
        <v>30</v>
      </c>
      <c r="H2486">
        <v>30</v>
      </c>
      <c r="I2486">
        <f t="shared" si="116"/>
        <v>25</v>
      </c>
      <c r="J2486" s="2">
        <f t="shared" si="117"/>
        <v>0.83333333333333337</v>
      </c>
      <c r="K2486">
        <v>197.2</v>
      </c>
      <c r="L2486" s="1">
        <f t="shared" si="115"/>
        <v>6.5733333333333333</v>
      </c>
      <c r="M2486">
        <v>5.2816191588233101</v>
      </c>
      <c r="N2486">
        <v>3.5514335723122201</v>
      </c>
      <c r="O2486">
        <v>0.9561551925456</v>
      </c>
      <c r="P2486">
        <v>0.281847133757961</v>
      </c>
      <c r="Q2486">
        <v>0.70678514000000003</v>
      </c>
      <c r="U2486">
        <v>4.1433391676975999</v>
      </c>
      <c r="V2486">
        <v>3.9936964987985699</v>
      </c>
      <c r="X2486">
        <v>1.8095355033874501</v>
      </c>
    </row>
    <row r="2487" spans="1:24" x14ac:dyDescent="0.45">
      <c r="A2487">
        <v>1975</v>
      </c>
      <c r="B2487" t="s">
        <v>529</v>
      </c>
      <c r="C2487" t="s">
        <v>88</v>
      </c>
      <c r="D2487">
        <v>12</v>
      </c>
      <c r="E2487">
        <v>7</v>
      </c>
      <c r="F2487">
        <v>0</v>
      </c>
      <c r="G2487">
        <v>24</v>
      </c>
      <c r="H2487">
        <v>24</v>
      </c>
      <c r="I2487">
        <f t="shared" si="116"/>
        <v>19</v>
      </c>
      <c r="J2487" s="2">
        <f t="shared" si="117"/>
        <v>0.79166666666666663</v>
      </c>
      <c r="K2487">
        <v>172.1</v>
      </c>
      <c r="L2487" s="1">
        <f t="shared" si="115"/>
        <v>7.1708333333333334</v>
      </c>
      <c r="M2487">
        <v>7.2069634622234702</v>
      </c>
      <c r="N2487">
        <v>4.1779498331730203</v>
      </c>
      <c r="O2487">
        <v>0.83558996663460505</v>
      </c>
      <c r="P2487">
        <v>0.24796747967479599</v>
      </c>
      <c r="Q2487">
        <v>0.81256231000000001</v>
      </c>
      <c r="U2487">
        <v>2.82011613739179</v>
      </c>
      <c r="V2487">
        <v>3.6723947469901299</v>
      </c>
      <c r="X2487">
        <v>2.5401921272277801</v>
      </c>
    </row>
    <row r="2488" spans="1:24" x14ac:dyDescent="0.45">
      <c r="A2488">
        <v>1975</v>
      </c>
      <c r="B2488" t="s">
        <v>633</v>
      </c>
      <c r="C2488" t="s">
        <v>65</v>
      </c>
      <c r="D2488">
        <v>12</v>
      </c>
      <c r="E2488">
        <v>11</v>
      </c>
      <c r="F2488">
        <v>0</v>
      </c>
      <c r="G2488">
        <v>32</v>
      </c>
      <c r="H2488">
        <v>32</v>
      </c>
      <c r="I2488">
        <f t="shared" si="116"/>
        <v>23</v>
      </c>
      <c r="J2488" s="2">
        <f t="shared" si="117"/>
        <v>0.71875</v>
      </c>
      <c r="K2488">
        <v>189</v>
      </c>
      <c r="L2488" s="1">
        <f t="shared" si="115"/>
        <v>5.90625</v>
      </c>
      <c r="M2488">
        <v>6.2380947344668103</v>
      </c>
      <c r="N2488">
        <v>5.2380948152011397</v>
      </c>
      <c r="O2488">
        <v>0.71428565661833698</v>
      </c>
      <c r="P2488">
        <v>0.27145359019264398</v>
      </c>
      <c r="Q2488">
        <v>0.71482889999999999</v>
      </c>
      <c r="U2488">
        <v>4.14285680838635</v>
      </c>
      <c r="V2488">
        <v>4.0423146695413399</v>
      </c>
      <c r="X2488">
        <v>1.0674033164978001</v>
      </c>
    </row>
    <row r="2489" spans="1:24" x14ac:dyDescent="0.45">
      <c r="A2489">
        <v>1975</v>
      </c>
      <c r="B2489" t="s">
        <v>659</v>
      </c>
      <c r="C2489" t="s">
        <v>371</v>
      </c>
      <c r="D2489">
        <v>16</v>
      </c>
      <c r="E2489">
        <v>13</v>
      </c>
      <c r="F2489">
        <v>0</v>
      </c>
      <c r="G2489">
        <v>32</v>
      </c>
      <c r="H2489">
        <v>32</v>
      </c>
      <c r="I2489">
        <f t="shared" si="116"/>
        <v>29</v>
      </c>
      <c r="J2489" s="2">
        <f t="shared" si="117"/>
        <v>0.90625</v>
      </c>
      <c r="K2489">
        <v>243</v>
      </c>
      <c r="L2489" s="1">
        <f t="shared" si="115"/>
        <v>7.59375</v>
      </c>
      <c r="M2489">
        <v>5.1481481481481399</v>
      </c>
      <c r="N2489">
        <v>3.1111111111111098</v>
      </c>
      <c r="O2489">
        <v>0.51851851851851805</v>
      </c>
      <c r="P2489">
        <v>0.25620915032679697</v>
      </c>
      <c r="Q2489">
        <v>0.73371509999999995</v>
      </c>
      <c r="U2489">
        <v>2.8518518518518499</v>
      </c>
      <c r="V2489">
        <v>3.29099203568917</v>
      </c>
      <c r="X2489">
        <v>4.13750791549682</v>
      </c>
    </row>
    <row r="2490" spans="1:24" x14ac:dyDescent="0.45">
      <c r="A2490">
        <v>1975</v>
      </c>
      <c r="B2490" t="s">
        <v>694</v>
      </c>
      <c r="C2490" t="s">
        <v>75</v>
      </c>
      <c r="D2490">
        <v>16</v>
      </c>
      <c r="E2490">
        <v>12</v>
      </c>
      <c r="F2490">
        <v>0</v>
      </c>
      <c r="G2490">
        <v>35</v>
      </c>
      <c r="H2490">
        <v>35</v>
      </c>
      <c r="I2490">
        <f t="shared" si="116"/>
        <v>28</v>
      </c>
      <c r="J2490" s="2">
        <f t="shared" si="117"/>
        <v>0.8</v>
      </c>
      <c r="K2490">
        <v>242</v>
      </c>
      <c r="L2490" s="1">
        <f t="shared" si="115"/>
        <v>6.9142857142857146</v>
      </c>
      <c r="M2490">
        <v>2.90082662918637</v>
      </c>
      <c r="N2490">
        <v>2.8264464592072298</v>
      </c>
      <c r="O2490">
        <v>0.59504135983310102</v>
      </c>
      <c r="P2490">
        <v>0.26579261025029799</v>
      </c>
      <c r="Q2490">
        <v>0.72580644999999999</v>
      </c>
      <c r="U2490">
        <v>3.5702481589985999</v>
      </c>
      <c r="V2490">
        <v>3.8062966733102299</v>
      </c>
      <c r="X2490">
        <v>2.63177061080932</v>
      </c>
    </row>
    <row r="2491" spans="1:24" x14ac:dyDescent="0.45">
      <c r="A2491">
        <v>1975</v>
      </c>
      <c r="B2491" t="s">
        <v>515</v>
      </c>
      <c r="C2491" t="s">
        <v>47</v>
      </c>
      <c r="D2491">
        <v>15</v>
      </c>
      <c r="E2491">
        <v>10</v>
      </c>
      <c r="F2491">
        <v>0</v>
      </c>
      <c r="G2491">
        <v>34</v>
      </c>
      <c r="H2491">
        <v>34</v>
      </c>
      <c r="I2491">
        <f t="shared" si="116"/>
        <v>25</v>
      </c>
      <c r="J2491" s="2">
        <f t="shared" si="117"/>
        <v>0.73529411764705888</v>
      </c>
      <c r="K2491">
        <v>230</v>
      </c>
      <c r="L2491" s="1">
        <f t="shared" si="115"/>
        <v>6.7647058823529411</v>
      </c>
      <c r="M2491">
        <v>4.2260869565217298</v>
      </c>
      <c r="N2491">
        <v>2.7391304347826</v>
      </c>
      <c r="O2491">
        <v>0.54782608695652102</v>
      </c>
      <c r="P2491">
        <v>0.26081258191349899</v>
      </c>
      <c r="Q2491">
        <v>0.73948948999999997</v>
      </c>
      <c r="U2491">
        <v>2.8565217391304301</v>
      </c>
      <c r="V2491">
        <v>3.3916361580724299</v>
      </c>
      <c r="X2491">
        <v>3.0260062217712398</v>
      </c>
    </row>
    <row r="2492" spans="1:24" x14ac:dyDescent="0.45">
      <c r="A2492">
        <v>1975</v>
      </c>
      <c r="B2492" t="s">
        <v>715</v>
      </c>
      <c r="C2492" t="s">
        <v>73</v>
      </c>
      <c r="D2492">
        <v>5</v>
      </c>
      <c r="E2492">
        <v>14</v>
      </c>
      <c r="F2492">
        <v>0</v>
      </c>
      <c r="G2492">
        <v>27</v>
      </c>
      <c r="H2492">
        <v>27</v>
      </c>
      <c r="I2492">
        <f t="shared" si="116"/>
        <v>19</v>
      </c>
      <c r="J2492" s="2">
        <f t="shared" si="117"/>
        <v>0.70370370370370372</v>
      </c>
      <c r="K2492">
        <v>162.19999999999999</v>
      </c>
      <c r="L2492" s="1">
        <f t="shared" si="115"/>
        <v>6.0074074074074071</v>
      </c>
      <c r="M2492">
        <v>3.7622953172461902</v>
      </c>
      <c r="N2492">
        <v>4.0389346788084097</v>
      </c>
      <c r="O2492">
        <v>0.608606595436883</v>
      </c>
      <c r="P2492">
        <v>0.30153321976149899</v>
      </c>
      <c r="Q2492">
        <v>0.69034317999999995</v>
      </c>
      <c r="U2492">
        <v>4.2602461680581802</v>
      </c>
      <c r="V2492">
        <v>4.0688458016853604</v>
      </c>
      <c r="X2492">
        <v>0.79085880517959595</v>
      </c>
    </row>
    <row r="2493" spans="1:24" x14ac:dyDescent="0.45">
      <c r="A2493">
        <v>1975</v>
      </c>
      <c r="B2493" t="s">
        <v>635</v>
      </c>
      <c r="C2493" t="s">
        <v>115</v>
      </c>
      <c r="D2493">
        <v>14</v>
      </c>
      <c r="E2493">
        <v>14</v>
      </c>
      <c r="F2493">
        <v>0</v>
      </c>
      <c r="G2493">
        <v>32</v>
      </c>
      <c r="H2493">
        <v>32</v>
      </c>
      <c r="I2493">
        <f t="shared" si="116"/>
        <v>28</v>
      </c>
      <c r="J2493" s="2">
        <f t="shared" si="117"/>
        <v>0.875</v>
      </c>
      <c r="K2493">
        <v>243</v>
      </c>
      <c r="L2493" s="1">
        <f t="shared" si="115"/>
        <v>7.59375</v>
      </c>
      <c r="M2493">
        <v>4.7407410384278501</v>
      </c>
      <c r="N2493">
        <v>2.6666668341156599</v>
      </c>
      <c r="O2493">
        <v>0.66666670852891596</v>
      </c>
      <c r="P2493">
        <v>0.27433628318584002</v>
      </c>
      <c r="Q2493">
        <v>0.69840166999999997</v>
      </c>
      <c r="U2493">
        <v>3.6666668969090401</v>
      </c>
      <c r="V2493">
        <v>3.4597163703072602</v>
      </c>
      <c r="X2493">
        <v>3.9984855651855402</v>
      </c>
    </row>
    <row r="2494" spans="1:24" x14ac:dyDescent="0.45">
      <c r="A2494">
        <v>1975</v>
      </c>
      <c r="B2494" t="s">
        <v>660</v>
      </c>
      <c r="C2494" t="s">
        <v>95</v>
      </c>
      <c r="D2494">
        <v>10</v>
      </c>
      <c r="E2494">
        <v>13</v>
      </c>
      <c r="F2494">
        <v>0</v>
      </c>
      <c r="G2494">
        <v>32</v>
      </c>
      <c r="H2494">
        <v>32</v>
      </c>
      <c r="I2494">
        <f t="shared" si="116"/>
        <v>23</v>
      </c>
      <c r="J2494" s="2">
        <f t="shared" si="117"/>
        <v>0.71875</v>
      </c>
      <c r="K2494">
        <v>195.2</v>
      </c>
      <c r="L2494" s="1">
        <f t="shared" si="115"/>
        <v>6.1</v>
      </c>
      <c r="M2494">
        <v>4.0936969760301798</v>
      </c>
      <c r="N2494">
        <v>2.1618399761058198</v>
      </c>
      <c r="O2494">
        <v>1.3339012618525301</v>
      </c>
      <c r="P2494">
        <v>0.27160493827160398</v>
      </c>
      <c r="Q2494">
        <v>0.74858756999999998</v>
      </c>
      <c r="U2494">
        <v>4.0477003807938798</v>
      </c>
      <c r="V2494">
        <v>4.3402696837686801</v>
      </c>
      <c r="X2494">
        <v>0.89339917898178101</v>
      </c>
    </row>
    <row r="2495" spans="1:24" x14ac:dyDescent="0.45">
      <c r="A2495">
        <v>1975</v>
      </c>
      <c r="B2495" t="s">
        <v>716</v>
      </c>
      <c r="C2495" t="s">
        <v>31</v>
      </c>
      <c r="D2495">
        <v>8</v>
      </c>
      <c r="E2495">
        <v>10</v>
      </c>
      <c r="F2495">
        <v>0</v>
      </c>
      <c r="G2495">
        <v>26</v>
      </c>
      <c r="H2495">
        <v>26</v>
      </c>
      <c r="I2495">
        <f t="shared" si="116"/>
        <v>18</v>
      </c>
      <c r="J2495" s="2">
        <f t="shared" si="117"/>
        <v>0.69230769230769229</v>
      </c>
      <c r="K2495">
        <v>166.1</v>
      </c>
      <c r="L2495" s="1">
        <f t="shared" si="115"/>
        <v>6.388461538461538</v>
      </c>
      <c r="M2495">
        <v>4.3286582411835202</v>
      </c>
      <c r="N2495">
        <v>2.8136278567692901</v>
      </c>
      <c r="O2495">
        <v>0.86573164823670501</v>
      </c>
      <c r="P2495">
        <v>0.284710017574692</v>
      </c>
      <c r="Q2495">
        <v>0.68673565000000003</v>
      </c>
      <c r="U2495">
        <v>3.9499006450799699</v>
      </c>
      <c r="V2495">
        <v>3.9039218803454601</v>
      </c>
      <c r="X2495">
        <v>1.69200563430786</v>
      </c>
    </row>
    <row r="2496" spans="1:24" x14ac:dyDescent="0.45">
      <c r="A2496">
        <v>1975</v>
      </c>
      <c r="B2496" t="s">
        <v>717</v>
      </c>
      <c r="C2496" t="s">
        <v>27</v>
      </c>
      <c r="D2496">
        <v>10</v>
      </c>
      <c r="E2496">
        <v>11</v>
      </c>
      <c r="F2496">
        <v>0</v>
      </c>
      <c r="G2496">
        <v>26</v>
      </c>
      <c r="H2496">
        <v>26</v>
      </c>
      <c r="I2496">
        <f t="shared" si="116"/>
        <v>21</v>
      </c>
      <c r="J2496" s="2">
        <f t="shared" si="117"/>
        <v>0.80769230769230771</v>
      </c>
      <c r="K2496">
        <v>168</v>
      </c>
      <c r="L2496" s="1">
        <f t="shared" si="115"/>
        <v>6.4615384615384617</v>
      </c>
      <c r="M2496">
        <v>3.6428573082904498</v>
      </c>
      <c r="N2496">
        <v>3.3750001532690899</v>
      </c>
      <c r="O2496">
        <v>0.75000003405979798</v>
      </c>
      <c r="P2496">
        <v>0.279731993299832</v>
      </c>
      <c r="Q2496">
        <v>0.65674255999999998</v>
      </c>
      <c r="U2496">
        <v>4.8750002213886896</v>
      </c>
      <c r="V2496">
        <v>4.0575264939915803</v>
      </c>
      <c r="X2496">
        <v>1.73956455290317</v>
      </c>
    </row>
    <row r="2497" spans="1:24" x14ac:dyDescent="0.45">
      <c r="A2497">
        <v>1975</v>
      </c>
      <c r="B2497" t="s">
        <v>697</v>
      </c>
      <c r="C2497" t="s">
        <v>105</v>
      </c>
      <c r="D2497">
        <v>17</v>
      </c>
      <c r="E2497">
        <v>14</v>
      </c>
      <c r="F2497">
        <v>0</v>
      </c>
      <c r="G2497">
        <v>38</v>
      </c>
      <c r="H2497">
        <v>38</v>
      </c>
      <c r="I2497">
        <f t="shared" si="116"/>
        <v>31</v>
      </c>
      <c r="J2497" s="2">
        <f t="shared" si="117"/>
        <v>0.81578947368421051</v>
      </c>
      <c r="K2497">
        <v>266</v>
      </c>
      <c r="L2497" s="1">
        <f t="shared" si="115"/>
        <v>7</v>
      </c>
      <c r="M2497">
        <v>4.0939849624060098</v>
      </c>
      <c r="N2497">
        <v>3.6541353383458599</v>
      </c>
      <c r="O2497">
        <v>0.54135338345864603</v>
      </c>
      <c r="P2497">
        <v>0.23453908984830801</v>
      </c>
      <c r="Q2497">
        <v>0.71382429000000003</v>
      </c>
      <c r="U2497">
        <v>3.1466165413533802</v>
      </c>
      <c r="V2497">
        <v>3.7564612643162998</v>
      </c>
      <c r="X2497">
        <v>3.5454580783843901</v>
      </c>
    </row>
    <row r="2498" spans="1:24" x14ac:dyDescent="0.45">
      <c r="A2498">
        <v>1975</v>
      </c>
      <c r="B2498" t="s">
        <v>618</v>
      </c>
      <c r="C2498" t="s">
        <v>27</v>
      </c>
      <c r="D2498">
        <v>18</v>
      </c>
      <c r="E2498">
        <v>8</v>
      </c>
      <c r="F2498">
        <v>0</v>
      </c>
      <c r="G2498">
        <v>33</v>
      </c>
      <c r="H2498">
        <v>33</v>
      </c>
      <c r="I2498">
        <f t="shared" si="116"/>
        <v>26</v>
      </c>
      <c r="J2498" s="2">
        <f t="shared" si="117"/>
        <v>0.78787878787878785</v>
      </c>
      <c r="K2498">
        <v>232</v>
      </c>
      <c r="L2498" s="1">
        <f t="shared" si="115"/>
        <v>7.0303030303030303</v>
      </c>
      <c r="M2498">
        <v>5.8965517241379297</v>
      </c>
      <c r="N2498">
        <v>2.5215517241379302</v>
      </c>
      <c r="O2498">
        <v>0.62068965517241304</v>
      </c>
      <c r="P2498">
        <v>0.24251069900142599</v>
      </c>
      <c r="Q2498">
        <v>0.73490814000000004</v>
      </c>
      <c r="U2498">
        <v>2.9094827586206802</v>
      </c>
      <c r="V2498">
        <v>3.0140124699165001</v>
      </c>
      <c r="X2498">
        <v>4.5391102824360097</v>
      </c>
    </row>
    <row r="2499" spans="1:24" x14ac:dyDescent="0.45">
      <c r="A2499">
        <v>1975</v>
      </c>
      <c r="B2499" t="s">
        <v>718</v>
      </c>
      <c r="C2499" t="s">
        <v>115</v>
      </c>
      <c r="D2499">
        <v>15</v>
      </c>
      <c r="E2499">
        <v>14</v>
      </c>
      <c r="F2499">
        <v>0</v>
      </c>
      <c r="G2499">
        <v>34</v>
      </c>
      <c r="H2499">
        <v>34</v>
      </c>
      <c r="I2499">
        <f t="shared" si="116"/>
        <v>29</v>
      </c>
      <c r="J2499" s="2">
        <f t="shared" si="117"/>
        <v>0.8529411764705882</v>
      </c>
      <c r="K2499">
        <v>240.1</v>
      </c>
      <c r="L2499" s="1">
        <f t="shared" ref="L2499:L2562" si="118">K2499/H2499</f>
        <v>7.0617647058823527</v>
      </c>
      <c r="M2499">
        <v>4.6435504275868</v>
      </c>
      <c r="N2499">
        <v>4.5686544529482997</v>
      </c>
      <c r="O2499">
        <v>0.636615784427223</v>
      </c>
      <c r="P2499">
        <v>0.27770700636942602</v>
      </c>
      <c r="Q2499">
        <v>0.73001159000000004</v>
      </c>
      <c r="U2499">
        <v>3.9320386685210802</v>
      </c>
      <c r="V2499">
        <v>4.1476211369541502</v>
      </c>
      <c r="X2499">
        <v>2.0167562961578298</v>
      </c>
    </row>
    <row r="2500" spans="1:24" x14ac:dyDescent="0.45">
      <c r="A2500">
        <v>1975</v>
      </c>
      <c r="B2500" t="s">
        <v>698</v>
      </c>
      <c r="C2500" t="s">
        <v>62</v>
      </c>
      <c r="D2500">
        <v>23</v>
      </c>
      <c r="E2500">
        <v>14</v>
      </c>
      <c r="F2500">
        <v>0</v>
      </c>
      <c r="G2500">
        <v>39</v>
      </c>
      <c r="H2500">
        <v>39</v>
      </c>
      <c r="I2500">
        <f t="shared" ref="I2500:I2563" si="119">SUM(D2500:E2500)</f>
        <v>37</v>
      </c>
      <c r="J2500" s="2">
        <f t="shared" ref="J2500:J2563" si="120">I2500/H2500</f>
        <v>0.94871794871794868</v>
      </c>
      <c r="K2500">
        <v>328</v>
      </c>
      <c r="L2500" s="1">
        <f t="shared" si="118"/>
        <v>8.4102564102564106</v>
      </c>
      <c r="M2500">
        <v>4.8567073170731696</v>
      </c>
      <c r="N2500">
        <v>2.2774390243902398</v>
      </c>
      <c r="O2500">
        <v>0.68597560975609695</v>
      </c>
      <c r="P2500">
        <v>0.22211155378486</v>
      </c>
      <c r="Q2500">
        <v>0.76079733999999999</v>
      </c>
      <c r="U2500">
        <v>2.57926829268292</v>
      </c>
      <c r="V2500">
        <v>3.30375174661962</v>
      </c>
      <c r="X2500">
        <v>5.7396049499511701</v>
      </c>
    </row>
    <row r="2501" spans="1:24" x14ac:dyDescent="0.45">
      <c r="A2501">
        <v>1975</v>
      </c>
      <c r="B2501" t="s">
        <v>601</v>
      </c>
      <c r="C2501" t="s">
        <v>31</v>
      </c>
      <c r="D2501">
        <v>17</v>
      </c>
      <c r="E2501">
        <v>18</v>
      </c>
      <c r="F2501">
        <v>0</v>
      </c>
      <c r="G2501">
        <v>37</v>
      </c>
      <c r="H2501">
        <v>37</v>
      </c>
      <c r="I2501">
        <f t="shared" si="119"/>
        <v>35</v>
      </c>
      <c r="J2501" s="2">
        <f t="shared" si="120"/>
        <v>0.94594594594594594</v>
      </c>
      <c r="K2501">
        <v>270</v>
      </c>
      <c r="L2501" s="1">
        <f t="shared" si="118"/>
        <v>7.2972972972972974</v>
      </c>
      <c r="M2501">
        <v>5.2333333333333298</v>
      </c>
      <c r="N2501">
        <v>1.86666666666666</v>
      </c>
      <c r="O2501">
        <v>1.2333333333333301</v>
      </c>
      <c r="P2501">
        <v>0.26046511627906899</v>
      </c>
      <c r="Q2501">
        <v>0.71480670999999996</v>
      </c>
      <c r="U2501">
        <v>3.93333333333333</v>
      </c>
      <c r="V2501">
        <v>3.9280290727262099</v>
      </c>
      <c r="X2501">
        <v>2.6714112758636399</v>
      </c>
    </row>
    <row r="2502" spans="1:24" x14ac:dyDescent="0.45">
      <c r="A2502">
        <v>1975</v>
      </c>
      <c r="B2502" t="s">
        <v>637</v>
      </c>
      <c r="C2502" t="s">
        <v>73</v>
      </c>
      <c r="D2502">
        <v>19</v>
      </c>
      <c r="E2502">
        <v>12</v>
      </c>
      <c r="F2502">
        <v>0</v>
      </c>
      <c r="G2502">
        <v>36</v>
      </c>
      <c r="H2502">
        <v>36</v>
      </c>
      <c r="I2502">
        <f t="shared" si="119"/>
        <v>31</v>
      </c>
      <c r="J2502" s="2">
        <f t="shared" si="120"/>
        <v>0.86111111111111116</v>
      </c>
      <c r="K2502">
        <v>281</v>
      </c>
      <c r="L2502" s="1">
        <f t="shared" si="118"/>
        <v>7.8055555555555554</v>
      </c>
      <c r="M2502">
        <v>3.23487544483985</v>
      </c>
      <c r="N2502">
        <v>1.7615658362989299</v>
      </c>
      <c r="O2502">
        <v>0.54448398576512402</v>
      </c>
      <c r="P2502">
        <v>0.23611111111111099</v>
      </c>
      <c r="Q2502">
        <v>0.74294205000000002</v>
      </c>
      <c r="U2502">
        <v>2.2419928825622701</v>
      </c>
      <c r="V2502">
        <v>3.2420926024480998</v>
      </c>
      <c r="X2502">
        <v>4.2158923149108798</v>
      </c>
    </row>
    <row r="2503" spans="1:24" x14ac:dyDescent="0.45">
      <c r="A2503">
        <v>1975</v>
      </c>
      <c r="B2503" t="s">
        <v>700</v>
      </c>
      <c r="C2503" t="s">
        <v>37</v>
      </c>
      <c r="D2503">
        <v>20</v>
      </c>
      <c r="E2503">
        <v>14</v>
      </c>
      <c r="F2503">
        <v>0</v>
      </c>
      <c r="G2503">
        <v>41</v>
      </c>
      <c r="H2503">
        <v>41</v>
      </c>
      <c r="I2503">
        <f t="shared" si="119"/>
        <v>34</v>
      </c>
      <c r="J2503" s="2">
        <f t="shared" si="120"/>
        <v>0.82926829268292679</v>
      </c>
      <c r="K2503">
        <v>302.2</v>
      </c>
      <c r="L2503" s="1">
        <f t="shared" si="118"/>
        <v>7.3707317073170726</v>
      </c>
      <c r="M2503">
        <v>4.2224671022681299</v>
      </c>
      <c r="N2503">
        <v>2.2599119702280102</v>
      </c>
      <c r="O2503">
        <v>0.59471367637579398</v>
      </c>
      <c r="P2503">
        <v>0.29251700680272102</v>
      </c>
      <c r="Q2503">
        <v>0.75396825000000001</v>
      </c>
      <c r="U2503">
        <v>3.1222468009729099</v>
      </c>
      <c r="V2503">
        <v>3.3505042166677401</v>
      </c>
      <c r="X2503">
        <v>5.12888479232788</v>
      </c>
    </row>
    <row r="2504" spans="1:24" x14ac:dyDescent="0.45">
      <c r="A2504">
        <v>1975</v>
      </c>
      <c r="B2504" t="s">
        <v>681</v>
      </c>
      <c r="C2504" t="s">
        <v>99</v>
      </c>
      <c r="D2504">
        <v>11</v>
      </c>
      <c r="E2504">
        <v>11</v>
      </c>
      <c r="F2504">
        <v>0</v>
      </c>
      <c r="G2504">
        <v>29</v>
      </c>
      <c r="H2504">
        <v>29</v>
      </c>
      <c r="I2504">
        <f t="shared" si="119"/>
        <v>22</v>
      </c>
      <c r="J2504" s="2">
        <f t="shared" si="120"/>
        <v>0.75862068965517238</v>
      </c>
      <c r="K2504">
        <v>182.2</v>
      </c>
      <c r="L2504" s="1">
        <f t="shared" si="118"/>
        <v>6.2827586206896546</v>
      </c>
      <c r="M2504">
        <v>4.2372261593887899</v>
      </c>
      <c r="N2504">
        <v>4.2372261593887899</v>
      </c>
      <c r="O2504">
        <v>0.49270071620799899</v>
      </c>
      <c r="P2504">
        <v>0.237774030354131</v>
      </c>
      <c r="Q2504">
        <v>0.67841410000000002</v>
      </c>
      <c r="U2504">
        <v>3.3503648702143898</v>
      </c>
      <c r="V2504">
        <v>3.8354634797123999</v>
      </c>
      <c r="X2504">
        <v>1.6810151338577199</v>
      </c>
    </row>
    <row r="2505" spans="1:24" x14ac:dyDescent="0.45">
      <c r="A2505">
        <v>1975</v>
      </c>
      <c r="B2505" t="s">
        <v>719</v>
      </c>
      <c r="C2505" t="s">
        <v>49</v>
      </c>
      <c r="D2505">
        <v>6</v>
      </c>
      <c r="E2505">
        <v>13</v>
      </c>
      <c r="F2505">
        <v>0</v>
      </c>
      <c r="G2505">
        <v>29</v>
      </c>
      <c r="H2505">
        <v>29</v>
      </c>
      <c r="I2505">
        <f t="shared" si="119"/>
        <v>19</v>
      </c>
      <c r="J2505" s="2">
        <f t="shared" si="120"/>
        <v>0.65517241379310343</v>
      </c>
      <c r="K2505">
        <v>166.2</v>
      </c>
      <c r="L2505" s="1">
        <f t="shared" si="118"/>
        <v>5.7310344827586199</v>
      </c>
      <c r="M2505">
        <v>4.6980002867431798</v>
      </c>
      <c r="N2505">
        <v>4.5900002801513802</v>
      </c>
      <c r="O2505">
        <v>0.81000004943847903</v>
      </c>
      <c r="P2505">
        <v>0.298561151079136</v>
      </c>
      <c r="Q2505">
        <v>0.70731706999999999</v>
      </c>
      <c r="U2505">
        <v>4.5900002801513802</v>
      </c>
      <c r="V2505">
        <v>4.2612884341583301</v>
      </c>
      <c r="X2505">
        <v>0.329746693372726</v>
      </c>
    </row>
    <row r="2506" spans="1:24" x14ac:dyDescent="0.45">
      <c r="A2506">
        <v>1975</v>
      </c>
      <c r="B2506" t="s">
        <v>564</v>
      </c>
      <c r="C2506" t="s">
        <v>58</v>
      </c>
      <c r="D2506">
        <v>14</v>
      </c>
      <c r="E2506">
        <v>13</v>
      </c>
      <c r="F2506">
        <v>0</v>
      </c>
      <c r="G2506">
        <v>34</v>
      </c>
      <c r="H2506">
        <v>34</v>
      </c>
      <c r="I2506">
        <f t="shared" si="119"/>
        <v>27</v>
      </c>
      <c r="J2506" s="2">
        <f t="shared" si="120"/>
        <v>0.79411764705882348</v>
      </c>
      <c r="K2506">
        <v>237.2</v>
      </c>
      <c r="L2506" s="1">
        <f t="shared" si="118"/>
        <v>6.9764705882352942</v>
      </c>
      <c r="M2506">
        <v>6.5133242619507401</v>
      </c>
      <c r="N2506">
        <v>3.7110801027393698</v>
      </c>
      <c r="O2506">
        <v>0.71949512195967502</v>
      </c>
      <c r="P2506">
        <v>0.29763560500695402</v>
      </c>
      <c r="Q2506">
        <v>0.74254215000000001</v>
      </c>
      <c r="U2506">
        <v>3.4460029525436999</v>
      </c>
      <c r="V2506">
        <v>3.4666712588250701</v>
      </c>
      <c r="X2506">
        <v>3.0163505077361998</v>
      </c>
    </row>
    <row r="2507" spans="1:24" x14ac:dyDescent="0.45">
      <c r="A2507">
        <v>1975</v>
      </c>
      <c r="B2507" t="s">
        <v>639</v>
      </c>
      <c r="C2507" t="s">
        <v>35</v>
      </c>
      <c r="D2507">
        <v>17</v>
      </c>
      <c r="E2507">
        <v>9</v>
      </c>
      <c r="F2507">
        <v>0</v>
      </c>
      <c r="G2507">
        <v>34</v>
      </c>
      <c r="H2507">
        <v>34</v>
      </c>
      <c r="I2507">
        <f t="shared" si="119"/>
        <v>26</v>
      </c>
      <c r="J2507" s="2">
        <f t="shared" si="120"/>
        <v>0.76470588235294112</v>
      </c>
      <c r="K2507">
        <v>256.10000000000002</v>
      </c>
      <c r="L2507" s="1">
        <f t="shared" si="118"/>
        <v>7.5323529411764714</v>
      </c>
      <c r="M2507">
        <v>2.7035109460278099</v>
      </c>
      <c r="N2507">
        <v>2.35240562836186</v>
      </c>
      <c r="O2507">
        <v>0.66710010356530602</v>
      </c>
      <c r="P2507">
        <v>0.27212389380530899</v>
      </c>
      <c r="Q2507">
        <v>0.70038911000000004</v>
      </c>
      <c r="U2507">
        <v>3.8621584943254499</v>
      </c>
      <c r="V2507">
        <v>3.7693429014608402</v>
      </c>
      <c r="X2507">
        <v>3.6751415729522701</v>
      </c>
    </row>
    <row r="2508" spans="1:24" x14ac:dyDescent="0.45">
      <c r="A2508">
        <v>1975</v>
      </c>
      <c r="B2508" t="s">
        <v>535</v>
      </c>
      <c r="C2508" t="s">
        <v>75</v>
      </c>
      <c r="D2508">
        <v>14</v>
      </c>
      <c r="E2508">
        <v>7</v>
      </c>
      <c r="F2508">
        <v>0</v>
      </c>
      <c r="G2508">
        <v>30</v>
      </c>
      <c r="H2508">
        <v>30</v>
      </c>
      <c r="I2508">
        <f t="shared" si="119"/>
        <v>21</v>
      </c>
      <c r="J2508" s="2">
        <f t="shared" si="120"/>
        <v>0.7</v>
      </c>
      <c r="K2508">
        <v>203</v>
      </c>
      <c r="L2508" s="1">
        <f t="shared" si="118"/>
        <v>6.7666666666666666</v>
      </c>
      <c r="M2508">
        <v>6.2512319969765002</v>
      </c>
      <c r="N2508">
        <v>3.7241382109647199</v>
      </c>
      <c r="O2508">
        <v>0.75369463793333702</v>
      </c>
      <c r="P2508">
        <v>0.296950240770465</v>
      </c>
      <c r="Q2508">
        <v>0.74115043999999997</v>
      </c>
      <c r="U2508">
        <v>3.7684731896666799</v>
      </c>
      <c r="V2508">
        <v>3.6611800383218598</v>
      </c>
      <c r="X2508">
        <v>2.5600552558898899</v>
      </c>
    </row>
    <row r="2509" spans="1:24" x14ac:dyDescent="0.45">
      <c r="A2509">
        <v>1975</v>
      </c>
      <c r="B2509" t="s">
        <v>701</v>
      </c>
      <c r="C2509" t="s">
        <v>79</v>
      </c>
      <c r="D2509">
        <v>12</v>
      </c>
      <c r="E2509">
        <v>18</v>
      </c>
      <c r="F2509">
        <v>0</v>
      </c>
      <c r="G2509">
        <v>32</v>
      </c>
      <c r="H2509">
        <v>32</v>
      </c>
      <c r="I2509">
        <f t="shared" si="119"/>
        <v>30</v>
      </c>
      <c r="J2509" s="2">
        <f t="shared" si="120"/>
        <v>0.9375</v>
      </c>
      <c r="K2509">
        <v>240.2</v>
      </c>
      <c r="L2509" s="1">
        <f t="shared" si="118"/>
        <v>7.5062499999999996</v>
      </c>
      <c r="M2509">
        <v>5.19806083197214</v>
      </c>
      <c r="N2509">
        <v>2.3933517499727799</v>
      </c>
      <c r="O2509">
        <v>0.71052630077317003</v>
      </c>
      <c r="P2509">
        <v>0.30352644836272002</v>
      </c>
      <c r="Q2509">
        <v>0.68930733</v>
      </c>
      <c r="U2509">
        <v>3.7770082304258001</v>
      </c>
      <c r="V2509">
        <v>3.25626338709939</v>
      </c>
      <c r="X2509">
        <v>4.9061703681945801</v>
      </c>
    </row>
    <row r="2510" spans="1:24" x14ac:dyDescent="0.45">
      <c r="A2510">
        <v>1975</v>
      </c>
      <c r="B2510" t="s">
        <v>620</v>
      </c>
      <c r="C2510" t="s">
        <v>58</v>
      </c>
      <c r="D2510">
        <v>16</v>
      </c>
      <c r="E2510">
        <v>12</v>
      </c>
      <c r="F2510">
        <v>0</v>
      </c>
      <c r="G2510">
        <v>32</v>
      </c>
      <c r="H2510">
        <v>32</v>
      </c>
      <c r="I2510">
        <f t="shared" si="119"/>
        <v>28</v>
      </c>
      <c r="J2510" s="2">
        <f t="shared" si="120"/>
        <v>0.875</v>
      </c>
      <c r="K2510">
        <v>228</v>
      </c>
      <c r="L2510" s="1">
        <f t="shared" si="118"/>
        <v>7.125</v>
      </c>
      <c r="M2510">
        <v>6.0789469615904803</v>
      </c>
      <c r="N2510">
        <v>2.2894735309886198</v>
      </c>
      <c r="O2510">
        <v>0.55263154196277098</v>
      </c>
      <c r="P2510">
        <v>0.286703601108033</v>
      </c>
      <c r="Q2510">
        <v>0.67588325999999999</v>
      </c>
      <c r="U2510">
        <v>3.3552629333453901</v>
      </c>
      <c r="V2510">
        <v>2.8109725275418298</v>
      </c>
      <c r="X2510">
        <v>4.8389344215393004</v>
      </c>
    </row>
    <row r="2511" spans="1:24" x14ac:dyDescent="0.45">
      <c r="A2511">
        <v>1975</v>
      </c>
      <c r="B2511" t="s">
        <v>683</v>
      </c>
      <c r="C2511" t="s">
        <v>62</v>
      </c>
      <c r="D2511">
        <v>14</v>
      </c>
      <c r="E2511">
        <v>12</v>
      </c>
      <c r="F2511">
        <v>0</v>
      </c>
      <c r="G2511">
        <v>31</v>
      </c>
      <c r="H2511">
        <v>31</v>
      </c>
      <c r="I2511">
        <f t="shared" si="119"/>
        <v>26</v>
      </c>
      <c r="J2511" s="2">
        <f t="shared" si="120"/>
        <v>0.83870967741935487</v>
      </c>
      <c r="K2511">
        <v>210.2</v>
      </c>
      <c r="L2511" s="1">
        <f t="shared" si="118"/>
        <v>6.7806451612903222</v>
      </c>
      <c r="M2511">
        <v>6.1518990312358497</v>
      </c>
      <c r="N2511">
        <v>4.1867090629244004</v>
      </c>
      <c r="O2511">
        <v>0.38449368945224</v>
      </c>
      <c r="P2511">
        <v>0.267295597484276</v>
      </c>
      <c r="Q2511">
        <v>0.72072071999999998</v>
      </c>
      <c r="U2511">
        <v>3.07594951561792</v>
      </c>
      <c r="V2511">
        <v>3.1996301337056998</v>
      </c>
      <c r="X2511">
        <v>3.9560091495513898</v>
      </c>
    </row>
    <row r="2512" spans="1:24" x14ac:dyDescent="0.45">
      <c r="A2512">
        <v>1975</v>
      </c>
      <c r="B2512" t="s">
        <v>642</v>
      </c>
      <c r="C2512" t="s">
        <v>47</v>
      </c>
      <c r="D2512">
        <v>15</v>
      </c>
      <c r="E2512">
        <v>13</v>
      </c>
      <c r="F2512">
        <v>0</v>
      </c>
      <c r="G2512">
        <v>34</v>
      </c>
      <c r="H2512">
        <v>34</v>
      </c>
      <c r="I2512">
        <f t="shared" si="119"/>
        <v>28</v>
      </c>
      <c r="J2512" s="2">
        <f t="shared" si="120"/>
        <v>0.82352941176470584</v>
      </c>
      <c r="K2512">
        <v>237</v>
      </c>
      <c r="L2512" s="1">
        <f t="shared" si="118"/>
        <v>6.9705882352941178</v>
      </c>
      <c r="M2512">
        <v>5.5063291139240498</v>
      </c>
      <c r="N2512">
        <v>3.64556962025316</v>
      </c>
      <c r="O2512">
        <v>0.797468354430379</v>
      </c>
      <c r="P2512">
        <v>0.27741083223249602</v>
      </c>
      <c r="Q2512">
        <v>0.73275862000000003</v>
      </c>
      <c r="U2512">
        <v>3.9493670886075898</v>
      </c>
      <c r="V2512">
        <v>3.78138115898969</v>
      </c>
      <c r="X2512">
        <v>1.9809978008270199</v>
      </c>
    </row>
    <row r="2513" spans="1:24" x14ac:dyDescent="0.45">
      <c r="A2513">
        <v>1975</v>
      </c>
      <c r="B2513" t="s">
        <v>720</v>
      </c>
      <c r="C2513" t="s">
        <v>73</v>
      </c>
      <c r="D2513">
        <v>7</v>
      </c>
      <c r="E2513">
        <v>12</v>
      </c>
      <c r="F2513">
        <v>0</v>
      </c>
      <c r="G2513">
        <v>28</v>
      </c>
      <c r="H2513">
        <v>28</v>
      </c>
      <c r="I2513">
        <f t="shared" si="119"/>
        <v>19</v>
      </c>
      <c r="J2513" s="2">
        <f t="shared" si="120"/>
        <v>0.6785714285714286</v>
      </c>
      <c r="K2513">
        <v>162</v>
      </c>
      <c r="L2513" s="1">
        <f t="shared" si="118"/>
        <v>5.7857142857142856</v>
      </c>
      <c r="M2513">
        <v>3.38888888888888</v>
      </c>
      <c r="N2513">
        <v>2.55555555555555</v>
      </c>
      <c r="O2513">
        <v>0.66666666666666596</v>
      </c>
      <c r="P2513">
        <v>0.284965034965034</v>
      </c>
      <c r="Q2513">
        <v>0.69350144999999996</v>
      </c>
      <c r="U2513">
        <v>3.7222222222222201</v>
      </c>
      <c r="V2513">
        <v>3.6860537640842299</v>
      </c>
      <c r="X2513">
        <v>1.5283830165862999</v>
      </c>
    </row>
    <row r="2514" spans="1:24" x14ac:dyDescent="0.45">
      <c r="A2514">
        <v>1975</v>
      </c>
      <c r="B2514" t="s">
        <v>605</v>
      </c>
      <c r="C2514" t="s">
        <v>62</v>
      </c>
      <c r="D2514">
        <v>16</v>
      </c>
      <c r="E2514">
        <v>16</v>
      </c>
      <c r="F2514">
        <v>0</v>
      </c>
      <c r="G2514">
        <v>37</v>
      </c>
      <c r="H2514">
        <v>37</v>
      </c>
      <c r="I2514">
        <f t="shared" si="119"/>
        <v>32</v>
      </c>
      <c r="J2514" s="2">
        <f t="shared" si="120"/>
        <v>0.86486486486486491</v>
      </c>
      <c r="K2514">
        <v>270</v>
      </c>
      <c r="L2514" s="1">
        <f t="shared" si="118"/>
        <v>7.2972972972972974</v>
      </c>
      <c r="M2514">
        <v>4.4000000000000004</v>
      </c>
      <c r="N2514">
        <v>2.4</v>
      </c>
      <c r="O2514">
        <v>0.83333333333333304</v>
      </c>
      <c r="P2514">
        <v>0.27437641723355999</v>
      </c>
      <c r="Q2514">
        <v>0.73770491999999999</v>
      </c>
      <c r="U2514">
        <v>3.5333333333333301</v>
      </c>
      <c r="V2514">
        <v>3.6243253690225101</v>
      </c>
      <c r="X2514">
        <v>3.6495127677917401</v>
      </c>
    </row>
    <row r="2515" spans="1:24" x14ac:dyDescent="0.45">
      <c r="A2515">
        <v>1975</v>
      </c>
      <c r="B2515" t="s">
        <v>703</v>
      </c>
      <c r="C2515" t="s">
        <v>33</v>
      </c>
      <c r="D2515">
        <v>19</v>
      </c>
      <c r="E2515">
        <v>14</v>
      </c>
      <c r="F2515">
        <v>0</v>
      </c>
      <c r="G2515">
        <v>40</v>
      </c>
      <c r="H2515">
        <v>40</v>
      </c>
      <c r="I2515">
        <f t="shared" si="119"/>
        <v>33</v>
      </c>
      <c r="J2515" s="2">
        <f t="shared" si="120"/>
        <v>0.82499999999999996</v>
      </c>
      <c r="K2515">
        <v>319</v>
      </c>
      <c r="L2515" s="1">
        <f t="shared" si="118"/>
        <v>7.9749999999999996</v>
      </c>
      <c r="M2515">
        <v>5.9529780564263302</v>
      </c>
      <c r="N2515">
        <v>2.6802507836990501</v>
      </c>
      <c r="O2515">
        <v>0.62068965517241304</v>
      </c>
      <c r="P2515">
        <v>0.23579849946409401</v>
      </c>
      <c r="Q2515">
        <v>0.80334190000000005</v>
      </c>
      <c r="U2515">
        <v>2.3134796238244499</v>
      </c>
      <c r="V2515">
        <v>3.1013949150575701</v>
      </c>
      <c r="X2515">
        <v>5.7786498069763104</v>
      </c>
    </row>
    <row r="2516" spans="1:24" x14ac:dyDescent="0.45">
      <c r="A2516">
        <v>1975</v>
      </c>
      <c r="B2516" t="s">
        <v>606</v>
      </c>
      <c r="C2516" t="s">
        <v>65</v>
      </c>
      <c r="D2516">
        <v>15</v>
      </c>
      <c r="E2516">
        <v>9</v>
      </c>
      <c r="F2516">
        <v>0</v>
      </c>
      <c r="G2516">
        <v>34</v>
      </c>
      <c r="H2516">
        <v>34</v>
      </c>
      <c r="I2516">
        <f t="shared" si="119"/>
        <v>24</v>
      </c>
      <c r="J2516" s="2">
        <f t="shared" si="120"/>
        <v>0.70588235294117652</v>
      </c>
      <c r="K2516">
        <v>243</v>
      </c>
      <c r="L2516" s="1">
        <f t="shared" si="118"/>
        <v>7.1470588235294121</v>
      </c>
      <c r="M2516">
        <v>7.9629639630056497</v>
      </c>
      <c r="N2516">
        <v>3.1851855852022601</v>
      </c>
      <c r="O2516">
        <v>0.40740745857238198</v>
      </c>
      <c r="P2516">
        <v>0.28550932568149201</v>
      </c>
      <c r="Q2516">
        <v>0.75883575999999997</v>
      </c>
      <c r="U2516">
        <v>2.8888892516950699</v>
      </c>
      <c r="V2516">
        <v>2.5667121977141401</v>
      </c>
      <c r="X2516">
        <v>5.9580421447753897</v>
      </c>
    </row>
    <row r="2517" spans="1:24" x14ac:dyDescent="0.45">
      <c r="A2517">
        <v>1975</v>
      </c>
      <c r="B2517" t="s">
        <v>721</v>
      </c>
      <c r="C2517" t="s">
        <v>128</v>
      </c>
      <c r="D2517">
        <v>17</v>
      </c>
      <c r="E2517">
        <v>16</v>
      </c>
      <c r="F2517">
        <v>0</v>
      </c>
      <c r="G2517">
        <v>39</v>
      </c>
      <c r="H2517">
        <v>39</v>
      </c>
      <c r="I2517">
        <f t="shared" si="119"/>
        <v>33</v>
      </c>
      <c r="J2517" s="2">
        <f t="shared" si="120"/>
        <v>0.84615384615384615</v>
      </c>
      <c r="K2517">
        <v>277.2</v>
      </c>
      <c r="L2517" s="1">
        <f t="shared" si="118"/>
        <v>7.1076923076923073</v>
      </c>
      <c r="M2517">
        <v>2.5282113771367198</v>
      </c>
      <c r="N2517">
        <v>2.6578632426309099</v>
      </c>
      <c r="O2517">
        <v>0.61584636109740598</v>
      </c>
      <c r="P2517">
        <v>0.27826941986234</v>
      </c>
      <c r="Q2517">
        <v>0.73529412000000005</v>
      </c>
      <c r="U2517">
        <v>3.5006003683431501</v>
      </c>
      <c r="V2517">
        <v>3.8333868170129701</v>
      </c>
      <c r="X2517">
        <v>3.5395629405975302</v>
      </c>
    </row>
    <row r="2518" spans="1:24" x14ac:dyDescent="0.45">
      <c r="A2518">
        <v>1975</v>
      </c>
      <c r="B2518" t="s">
        <v>537</v>
      </c>
      <c r="C2518" t="s">
        <v>128</v>
      </c>
      <c r="D2518">
        <v>15</v>
      </c>
      <c r="E2518">
        <v>14</v>
      </c>
      <c r="F2518">
        <v>0</v>
      </c>
      <c r="G2518">
        <v>37</v>
      </c>
      <c r="H2518">
        <v>37</v>
      </c>
      <c r="I2518">
        <f t="shared" si="119"/>
        <v>29</v>
      </c>
      <c r="J2518" s="2">
        <f t="shared" si="120"/>
        <v>0.78378378378378377</v>
      </c>
      <c r="K2518">
        <v>274</v>
      </c>
      <c r="L2518" s="1">
        <f t="shared" si="118"/>
        <v>7.4054054054054053</v>
      </c>
      <c r="M2518">
        <v>4.6642335766423297</v>
      </c>
      <c r="N2518">
        <v>2.2992700729926998</v>
      </c>
      <c r="O2518">
        <v>0.952554744525547</v>
      </c>
      <c r="P2518">
        <v>0.28285077951002202</v>
      </c>
      <c r="Q2518">
        <v>0.77303648999999997</v>
      </c>
      <c r="U2518">
        <v>3.1861313868613101</v>
      </c>
      <c r="V2518">
        <v>3.8135657042482398</v>
      </c>
      <c r="X2518">
        <v>3.5548107624053902</v>
      </c>
    </row>
    <row r="2519" spans="1:24" x14ac:dyDescent="0.45">
      <c r="A2519">
        <v>1975</v>
      </c>
      <c r="B2519" t="s">
        <v>704</v>
      </c>
      <c r="C2519" t="s">
        <v>71</v>
      </c>
      <c r="D2519">
        <v>15</v>
      </c>
      <c r="E2519">
        <v>9</v>
      </c>
      <c r="F2519">
        <v>0</v>
      </c>
      <c r="G2519">
        <v>32</v>
      </c>
      <c r="H2519">
        <v>32</v>
      </c>
      <c r="I2519">
        <f t="shared" si="119"/>
        <v>24</v>
      </c>
      <c r="J2519" s="2">
        <f t="shared" si="120"/>
        <v>0.75</v>
      </c>
      <c r="K2519">
        <v>210.2</v>
      </c>
      <c r="L2519" s="1">
        <f t="shared" si="118"/>
        <v>6.5687499999999996</v>
      </c>
      <c r="M2519">
        <v>3.1613925577184201</v>
      </c>
      <c r="N2519">
        <v>1.23892411045722</v>
      </c>
      <c r="O2519">
        <v>0.76898737890448099</v>
      </c>
      <c r="P2519">
        <v>0.25205479452054702</v>
      </c>
      <c r="Q2519">
        <v>0.75918761999999995</v>
      </c>
      <c r="U2519">
        <v>3.1613925577184201</v>
      </c>
      <c r="V2519">
        <v>3.4227314103014499</v>
      </c>
      <c r="X2519">
        <v>2.9976391792297301</v>
      </c>
    </row>
    <row r="2520" spans="1:24" x14ac:dyDescent="0.45">
      <c r="A2520">
        <v>1975</v>
      </c>
      <c r="B2520" t="s">
        <v>643</v>
      </c>
      <c r="C2520" t="s">
        <v>71</v>
      </c>
      <c r="D2520">
        <v>11</v>
      </c>
      <c r="E2520">
        <v>4</v>
      </c>
      <c r="F2520">
        <v>0</v>
      </c>
      <c r="G2520">
        <v>26</v>
      </c>
      <c r="H2520">
        <v>26</v>
      </c>
      <c r="I2520">
        <f t="shared" si="119"/>
        <v>15</v>
      </c>
      <c r="J2520" s="2">
        <f t="shared" si="120"/>
        <v>0.57692307692307687</v>
      </c>
      <c r="K2520">
        <v>169.2</v>
      </c>
      <c r="L2520" s="1">
        <f t="shared" si="118"/>
        <v>6.5076923076923077</v>
      </c>
      <c r="M2520">
        <v>5.5166997413679999</v>
      </c>
      <c r="N2520">
        <v>4.03143442638431</v>
      </c>
      <c r="O2520">
        <v>1.0609037964169199</v>
      </c>
      <c r="P2520">
        <v>0.25095785440613</v>
      </c>
      <c r="Q2520">
        <v>0.74371858999999996</v>
      </c>
      <c r="U2520">
        <v>3.8192536671009201</v>
      </c>
      <c r="V2520">
        <v>4.2375831264118</v>
      </c>
      <c r="X2520">
        <v>0.78315961360931396</v>
      </c>
    </row>
    <row r="2521" spans="1:24" x14ac:dyDescent="0.45">
      <c r="A2521">
        <v>1975</v>
      </c>
      <c r="B2521" t="s">
        <v>722</v>
      </c>
      <c r="C2521" t="s">
        <v>37</v>
      </c>
      <c r="D2521">
        <v>7</v>
      </c>
      <c r="E2521">
        <v>16</v>
      </c>
      <c r="F2521">
        <v>0</v>
      </c>
      <c r="G2521">
        <v>37</v>
      </c>
      <c r="H2521">
        <v>37</v>
      </c>
      <c r="I2521">
        <f t="shared" si="119"/>
        <v>23</v>
      </c>
      <c r="J2521" s="2">
        <f t="shared" si="120"/>
        <v>0.6216216216216216</v>
      </c>
      <c r="K2521">
        <v>204.1</v>
      </c>
      <c r="L2521" s="1">
        <f t="shared" si="118"/>
        <v>5.5162162162162165</v>
      </c>
      <c r="M2521">
        <v>2.7748777199694499</v>
      </c>
      <c r="N2521">
        <v>4.0522023847172903</v>
      </c>
      <c r="O2521">
        <v>0.70473084951605103</v>
      </c>
      <c r="P2521">
        <v>0.29624664879356499</v>
      </c>
      <c r="Q2521">
        <v>0.71613738999999998</v>
      </c>
      <c r="U2521">
        <v>4.3605221313805602</v>
      </c>
      <c r="V2521">
        <v>4.3686913127066003</v>
      </c>
      <c r="X2521">
        <v>1.0091736316680899</v>
      </c>
    </row>
    <row r="2522" spans="1:24" x14ac:dyDescent="0.45">
      <c r="A2522">
        <v>1975</v>
      </c>
      <c r="B2522" t="s">
        <v>610</v>
      </c>
      <c r="C2522" t="s">
        <v>95</v>
      </c>
      <c r="D2522">
        <v>23</v>
      </c>
      <c r="E2522">
        <v>11</v>
      </c>
      <c r="F2522">
        <v>0</v>
      </c>
      <c r="G2522">
        <v>38</v>
      </c>
      <c r="H2522">
        <v>38</v>
      </c>
      <c r="I2522">
        <f t="shared" si="119"/>
        <v>34</v>
      </c>
      <c r="J2522" s="2">
        <f t="shared" si="120"/>
        <v>0.89473684210526316</v>
      </c>
      <c r="K2522">
        <v>322.10000000000002</v>
      </c>
      <c r="L2522" s="1">
        <f t="shared" si="118"/>
        <v>8.4763157894736842</v>
      </c>
      <c r="M2522">
        <v>5.3888317775679297</v>
      </c>
      <c r="N2522">
        <v>2.2337126539141599</v>
      </c>
      <c r="O2522">
        <v>0.55842816347854196</v>
      </c>
      <c r="P2522">
        <v>0.23971193415637801</v>
      </c>
      <c r="Q2522">
        <v>0.80781758999999997</v>
      </c>
      <c r="U2522">
        <v>2.0941056130445301</v>
      </c>
      <c r="V2522">
        <v>2.9595737743044999</v>
      </c>
      <c r="X2522">
        <v>6.9128961563110298</v>
      </c>
    </row>
    <row r="2523" spans="1:24" x14ac:dyDescent="0.45">
      <c r="A2523">
        <v>1975</v>
      </c>
      <c r="B2523" t="s">
        <v>586</v>
      </c>
      <c r="C2523" t="s">
        <v>27</v>
      </c>
      <c r="D2523">
        <v>18</v>
      </c>
      <c r="E2523">
        <v>17</v>
      </c>
      <c r="F2523">
        <v>0</v>
      </c>
      <c r="G2523">
        <v>37</v>
      </c>
      <c r="H2523">
        <v>37</v>
      </c>
      <c r="I2523">
        <f t="shared" si="119"/>
        <v>35</v>
      </c>
      <c r="J2523" s="2">
        <f t="shared" si="120"/>
        <v>0.94594594594594594</v>
      </c>
      <c r="K2523">
        <v>305.2</v>
      </c>
      <c r="L2523" s="1">
        <f t="shared" si="118"/>
        <v>8.2486486486486488</v>
      </c>
      <c r="M2523">
        <v>6.8604153080185801</v>
      </c>
      <c r="N2523">
        <v>2.06106897665794</v>
      </c>
      <c r="O2523">
        <v>0.82442759066317695</v>
      </c>
      <c r="P2523">
        <v>0.27272727272727199</v>
      </c>
      <c r="Q2523">
        <v>0.71840923999999995</v>
      </c>
      <c r="U2523">
        <v>3.2388226776053299</v>
      </c>
      <c r="V2523">
        <v>2.9798728989679302</v>
      </c>
      <c r="X2523">
        <v>6.9866368770599303</v>
      </c>
    </row>
    <row r="2524" spans="1:24" x14ac:dyDescent="0.45">
      <c r="A2524">
        <v>1975</v>
      </c>
      <c r="B2524" t="s">
        <v>670</v>
      </c>
      <c r="C2524" t="s">
        <v>33</v>
      </c>
      <c r="D2524">
        <v>15</v>
      </c>
      <c r="E2524">
        <v>9</v>
      </c>
      <c r="F2524">
        <v>0</v>
      </c>
      <c r="G2524">
        <v>38</v>
      </c>
      <c r="H2524">
        <v>38</v>
      </c>
      <c r="I2524">
        <f t="shared" si="119"/>
        <v>24</v>
      </c>
      <c r="J2524" s="2">
        <f t="shared" si="120"/>
        <v>0.63157894736842102</v>
      </c>
      <c r="K2524">
        <v>257.2</v>
      </c>
      <c r="L2524" s="1">
        <f t="shared" si="118"/>
        <v>6.7684210526315782</v>
      </c>
      <c r="M2524">
        <v>5.2742563531145201</v>
      </c>
      <c r="N2524">
        <v>2.13065985125818</v>
      </c>
      <c r="O2524">
        <v>0.628719300371268</v>
      </c>
      <c r="P2524">
        <v>0.25675675675675602</v>
      </c>
      <c r="Q2524">
        <v>0.73363431000000001</v>
      </c>
      <c r="U2524">
        <v>3.1086676518357099</v>
      </c>
      <c r="V2524">
        <v>3.06853026560298</v>
      </c>
      <c r="X2524">
        <v>4.7687320709228498</v>
      </c>
    </row>
    <row r="2525" spans="1:24" x14ac:dyDescent="0.45">
      <c r="A2525">
        <v>1975</v>
      </c>
      <c r="B2525" t="s">
        <v>723</v>
      </c>
      <c r="C2525" t="s">
        <v>27</v>
      </c>
      <c r="D2525">
        <v>13</v>
      </c>
      <c r="E2525">
        <v>13</v>
      </c>
      <c r="F2525">
        <v>0</v>
      </c>
      <c r="G2525">
        <v>34</v>
      </c>
      <c r="H2525">
        <v>34</v>
      </c>
      <c r="I2525">
        <f t="shared" si="119"/>
        <v>26</v>
      </c>
      <c r="J2525" s="2">
        <f t="shared" si="120"/>
        <v>0.76470588235294112</v>
      </c>
      <c r="K2525">
        <v>250.1</v>
      </c>
      <c r="L2525" s="1">
        <f t="shared" si="118"/>
        <v>7.3558823529411761</v>
      </c>
      <c r="M2525">
        <v>4.9973369856901604</v>
      </c>
      <c r="N2525">
        <v>1.9054594261983999</v>
      </c>
      <c r="O2525">
        <v>0.17976032322626401</v>
      </c>
      <c r="P2525">
        <v>0.31062355658198598</v>
      </c>
      <c r="Q2525">
        <v>0.65740741000000003</v>
      </c>
      <c r="U2525">
        <v>3.5233023352347899</v>
      </c>
      <c r="V2525">
        <v>2.4195120303076201</v>
      </c>
      <c r="X2525">
        <v>6.8929405212402299</v>
      </c>
    </row>
    <row r="2526" spans="1:24" x14ac:dyDescent="0.45">
      <c r="A2526">
        <v>1975</v>
      </c>
      <c r="B2526" t="s">
        <v>645</v>
      </c>
      <c r="C2526" t="s">
        <v>233</v>
      </c>
      <c r="D2526">
        <v>6</v>
      </c>
      <c r="E2526">
        <v>12</v>
      </c>
      <c r="F2526">
        <v>0</v>
      </c>
      <c r="G2526">
        <v>25</v>
      </c>
      <c r="H2526">
        <v>25</v>
      </c>
      <c r="I2526">
        <f t="shared" si="119"/>
        <v>18</v>
      </c>
      <c r="J2526" s="2">
        <f t="shared" si="120"/>
        <v>0.72</v>
      </c>
      <c r="K2526">
        <v>162.1</v>
      </c>
      <c r="L2526" s="1">
        <f t="shared" si="118"/>
        <v>6.484</v>
      </c>
      <c r="M2526">
        <v>5.26694012169557</v>
      </c>
      <c r="N2526">
        <v>3.8254617725999398</v>
      </c>
      <c r="O2526">
        <v>1.1088294993043299</v>
      </c>
      <c r="P2526">
        <v>0.281132075471698</v>
      </c>
      <c r="Q2526">
        <v>0.73459715999999997</v>
      </c>
      <c r="U2526">
        <v>4.1026691474260204</v>
      </c>
      <c r="V2526">
        <v>4.3121342197922097</v>
      </c>
      <c r="X2526">
        <v>0.71511214971542303</v>
      </c>
    </row>
    <row r="2527" spans="1:24" x14ac:dyDescent="0.45">
      <c r="A2527">
        <v>1975</v>
      </c>
      <c r="B2527" t="s">
        <v>489</v>
      </c>
      <c r="C2527" t="s">
        <v>29</v>
      </c>
      <c r="D2527">
        <v>11</v>
      </c>
      <c r="E2527">
        <v>17</v>
      </c>
      <c r="F2527">
        <v>0</v>
      </c>
      <c r="G2527">
        <v>37</v>
      </c>
      <c r="H2527">
        <v>37</v>
      </c>
      <c r="I2527">
        <f t="shared" si="119"/>
        <v>28</v>
      </c>
      <c r="J2527" s="2">
        <f t="shared" si="120"/>
        <v>0.7567567567567568</v>
      </c>
      <c r="K2527">
        <v>232.2</v>
      </c>
      <c r="L2527" s="1">
        <f t="shared" si="118"/>
        <v>6.2756756756756751</v>
      </c>
      <c r="M2527">
        <v>5.9183379795033302</v>
      </c>
      <c r="N2527">
        <v>2.51432659259945</v>
      </c>
      <c r="O2527">
        <v>0.65759310883370403</v>
      </c>
      <c r="P2527">
        <v>0.29815303430079099</v>
      </c>
      <c r="Q2527">
        <v>0.68337912000000001</v>
      </c>
      <c r="U2527">
        <v>3.7521489151099501</v>
      </c>
      <c r="V2527">
        <v>3.1503255689607301</v>
      </c>
      <c r="X2527">
        <v>4.7431650161743102</v>
      </c>
    </row>
    <row r="2528" spans="1:24" x14ac:dyDescent="0.45">
      <c r="A2528">
        <v>1975</v>
      </c>
      <c r="B2528" t="s">
        <v>505</v>
      </c>
      <c r="C2528" t="s">
        <v>99</v>
      </c>
      <c r="D2528">
        <v>18</v>
      </c>
      <c r="E2528">
        <v>11</v>
      </c>
      <c r="F2528">
        <v>0</v>
      </c>
      <c r="G2528">
        <v>32</v>
      </c>
      <c r="H2528">
        <v>32</v>
      </c>
      <c r="I2528">
        <f t="shared" si="119"/>
        <v>29</v>
      </c>
      <c r="J2528" s="2">
        <f t="shared" si="120"/>
        <v>0.90625</v>
      </c>
      <c r="K2528">
        <v>237.1</v>
      </c>
      <c r="L2528" s="1">
        <f t="shared" si="118"/>
        <v>7.4093749999999998</v>
      </c>
      <c r="M2528">
        <v>4.9676973744484796</v>
      </c>
      <c r="N2528">
        <v>2.9578656122670299</v>
      </c>
      <c r="O2528">
        <v>0.37921354003423502</v>
      </c>
      <c r="P2528">
        <v>0.279738562091503</v>
      </c>
      <c r="Q2528">
        <v>0.79513889000000004</v>
      </c>
      <c r="U2528">
        <v>2.5407307182293799</v>
      </c>
      <c r="V2528">
        <v>3.0170636773576001</v>
      </c>
      <c r="X2528">
        <v>4.5977544784545898</v>
      </c>
    </row>
    <row r="2529" spans="1:24" x14ac:dyDescent="0.45">
      <c r="A2529">
        <v>1975</v>
      </c>
      <c r="B2529" t="s">
        <v>646</v>
      </c>
      <c r="C2529" t="s">
        <v>49</v>
      </c>
      <c r="D2529">
        <v>11</v>
      </c>
      <c r="E2529">
        <v>10</v>
      </c>
      <c r="F2529">
        <v>0</v>
      </c>
      <c r="G2529">
        <v>31</v>
      </c>
      <c r="H2529">
        <v>31</v>
      </c>
      <c r="I2529">
        <f t="shared" si="119"/>
        <v>21</v>
      </c>
      <c r="J2529" s="2">
        <f t="shared" si="120"/>
        <v>0.67741935483870963</v>
      </c>
      <c r="K2529">
        <v>199</v>
      </c>
      <c r="L2529" s="1">
        <f t="shared" si="118"/>
        <v>6.419354838709677</v>
      </c>
      <c r="M2529">
        <v>7.7788938758969799</v>
      </c>
      <c r="N2529">
        <v>6.1959794244063104</v>
      </c>
      <c r="O2529">
        <v>0.36180901748358002</v>
      </c>
      <c r="P2529">
        <v>0.29276895943562598</v>
      </c>
      <c r="Q2529">
        <v>0.68466095999999999</v>
      </c>
      <c r="U2529">
        <v>4.4773865913593003</v>
      </c>
      <c r="V2529">
        <v>3.5068862514229</v>
      </c>
      <c r="X2529">
        <v>2.20166015625</v>
      </c>
    </row>
    <row r="2530" spans="1:24" x14ac:dyDescent="0.45">
      <c r="A2530">
        <v>1975</v>
      </c>
      <c r="B2530" t="s">
        <v>684</v>
      </c>
      <c r="C2530" t="s">
        <v>49</v>
      </c>
      <c r="D2530">
        <v>6</v>
      </c>
      <c r="E2530">
        <v>14</v>
      </c>
      <c r="F2530">
        <v>0</v>
      </c>
      <c r="G2530">
        <v>27</v>
      </c>
      <c r="H2530">
        <v>27</v>
      </c>
      <c r="I2530">
        <f t="shared" si="119"/>
        <v>20</v>
      </c>
      <c r="J2530" s="2">
        <f t="shared" si="120"/>
        <v>0.7407407407407407</v>
      </c>
      <c r="K2530">
        <v>185.2</v>
      </c>
      <c r="L2530" s="1">
        <f t="shared" si="118"/>
        <v>6.8592592592592592</v>
      </c>
      <c r="M2530">
        <v>4.5080788711170099</v>
      </c>
      <c r="N2530">
        <v>3.3931776449267801</v>
      </c>
      <c r="O2530">
        <v>0.77558346169754999</v>
      </c>
      <c r="P2530">
        <v>0.258592471358428</v>
      </c>
      <c r="Q2530">
        <v>0.67084078999999996</v>
      </c>
      <c r="U2530">
        <v>4.4596049047609103</v>
      </c>
      <c r="V2530">
        <v>3.8691554422911398</v>
      </c>
      <c r="X2530">
        <v>1.2317488193511901</v>
      </c>
    </row>
    <row r="2531" spans="1:24" x14ac:dyDescent="0.45">
      <c r="A2531">
        <v>1975</v>
      </c>
      <c r="B2531" t="s">
        <v>574</v>
      </c>
      <c r="C2531" t="s">
        <v>233</v>
      </c>
      <c r="D2531">
        <v>11</v>
      </c>
      <c r="E2531">
        <v>12</v>
      </c>
      <c r="F2531">
        <v>0</v>
      </c>
      <c r="G2531">
        <v>35</v>
      </c>
      <c r="H2531">
        <v>35</v>
      </c>
      <c r="I2531">
        <f t="shared" si="119"/>
        <v>23</v>
      </c>
      <c r="J2531" s="2">
        <f t="shared" si="120"/>
        <v>0.65714285714285714</v>
      </c>
      <c r="K2531">
        <v>251.2</v>
      </c>
      <c r="L2531" s="1">
        <f t="shared" si="118"/>
        <v>7.177142857142857</v>
      </c>
      <c r="M2531">
        <v>4.8993379463787097</v>
      </c>
      <c r="N2531">
        <v>3.1470199947542099</v>
      </c>
      <c r="O2531">
        <v>0.46490068104323501</v>
      </c>
      <c r="P2531">
        <v>0.284503631961259</v>
      </c>
      <c r="Q2531">
        <v>0.73337476999999995</v>
      </c>
      <c r="U2531">
        <v>3.2900663581521199</v>
      </c>
      <c r="V2531">
        <v>3.2667585581255798</v>
      </c>
      <c r="X2531">
        <v>4.2134485244750897</v>
      </c>
    </row>
    <row r="2532" spans="1:24" x14ac:dyDescent="0.45">
      <c r="A2532">
        <v>1975</v>
      </c>
      <c r="B2532" t="s">
        <v>671</v>
      </c>
      <c r="C2532" t="s">
        <v>99</v>
      </c>
      <c r="D2532">
        <v>13</v>
      </c>
      <c r="E2532">
        <v>11</v>
      </c>
      <c r="F2532">
        <v>0</v>
      </c>
      <c r="G2532">
        <v>28</v>
      </c>
      <c r="H2532">
        <v>28</v>
      </c>
      <c r="I2532">
        <f t="shared" si="119"/>
        <v>24</v>
      </c>
      <c r="J2532" s="2">
        <f t="shared" si="120"/>
        <v>0.8571428571428571</v>
      </c>
      <c r="K2532">
        <v>196.2</v>
      </c>
      <c r="L2532" s="1">
        <f t="shared" si="118"/>
        <v>7.0071428571428571</v>
      </c>
      <c r="M2532">
        <v>4.6677968516099204</v>
      </c>
      <c r="N2532">
        <v>3.4779662815917001</v>
      </c>
      <c r="O2532">
        <v>0.73220342770351698</v>
      </c>
      <c r="P2532">
        <v>0.25077881619937598</v>
      </c>
      <c r="Q2532">
        <v>0.75342465999999997</v>
      </c>
      <c r="U2532">
        <v>2.9745764250455302</v>
      </c>
      <c r="V2532">
        <v>3.8127121241837201</v>
      </c>
      <c r="X2532">
        <v>1.86340284347534</v>
      </c>
    </row>
    <row r="2533" spans="1:24" x14ac:dyDescent="0.45">
      <c r="A2533">
        <v>1975</v>
      </c>
      <c r="B2533" t="s">
        <v>706</v>
      </c>
      <c r="C2533" t="s">
        <v>79</v>
      </c>
      <c r="D2533">
        <v>11</v>
      </c>
      <c r="E2533">
        <v>12</v>
      </c>
      <c r="F2533">
        <v>0</v>
      </c>
      <c r="G2533">
        <v>31</v>
      </c>
      <c r="H2533">
        <v>31</v>
      </c>
      <c r="I2533">
        <f t="shared" si="119"/>
        <v>23</v>
      </c>
      <c r="J2533" s="2">
        <f t="shared" si="120"/>
        <v>0.74193548387096775</v>
      </c>
      <c r="K2533">
        <v>189</v>
      </c>
      <c r="L2533" s="1">
        <f t="shared" si="118"/>
        <v>6.096774193548387</v>
      </c>
      <c r="M2533">
        <v>3.1904761904761898</v>
      </c>
      <c r="N2533">
        <v>3.09523809523809</v>
      </c>
      <c r="O2533">
        <v>0.80952380952380898</v>
      </c>
      <c r="P2533">
        <v>0.26726726726726702</v>
      </c>
      <c r="Q2533">
        <v>0.68256578999999995</v>
      </c>
      <c r="U2533">
        <v>4</v>
      </c>
      <c r="V2533">
        <v>4.1904629351600704</v>
      </c>
      <c r="X2533">
        <v>1.7880268096923799</v>
      </c>
    </row>
    <row r="2534" spans="1:24" x14ac:dyDescent="0.45">
      <c r="A2534">
        <v>1975</v>
      </c>
      <c r="B2534" t="s">
        <v>455</v>
      </c>
      <c r="C2534" t="s">
        <v>371</v>
      </c>
      <c r="D2534">
        <v>14</v>
      </c>
      <c r="E2534">
        <v>12</v>
      </c>
      <c r="F2534">
        <v>0</v>
      </c>
      <c r="G2534">
        <v>28</v>
      </c>
      <c r="H2534">
        <v>28</v>
      </c>
      <c r="I2534">
        <f t="shared" si="119"/>
        <v>26</v>
      </c>
      <c r="J2534" s="2">
        <f t="shared" si="120"/>
        <v>0.9285714285714286</v>
      </c>
      <c r="K2534">
        <v>198</v>
      </c>
      <c r="L2534" s="1">
        <f t="shared" si="118"/>
        <v>7.0714285714285712</v>
      </c>
      <c r="M2534">
        <v>8.4545454545454497</v>
      </c>
      <c r="N2534">
        <v>6</v>
      </c>
      <c r="O2534">
        <v>0.59090909090909005</v>
      </c>
      <c r="P2534">
        <v>0.264258555133079</v>
      </c>
      <c r="Q2534">
        <v>0.73680352000000005</v>
      </c>
      <c r="U2534">
        <v>3.4545454545454501</v>
      </c>
      <c r="V2534">
        <v>3.6680964127935498</v>
      </c>
      <c r="X2534">
        <v>2.4448795318603498</v>
      </c>
    </row>
    <row r="2535" spans="1:24" x14ac:dyDescent="0.45">
      <c r="A2535">
        <v>1975</v>
      </c>
      <c r="B2535" t="s">
        <v>540</v>
      </c>
      <c r="C2535" t="s">
        <v>58</v>
      </c>
      <c r="D2535">
        <v>22</v>
      </c>
      <c r="E2535">
        <v>9</v>
      </c>
      <c r="F2535">
        <v>0</v>
      </c>
      <c r="G2535">
        <v>36</v>
      </c>
      <c r="H2535">
        <v>36</v>
      </c>
      <c r="I2535">
        <f t="shared" si="119"/>
        <v>31</v>
      </c>
      <c r="J2535" s="2">
        <f t="shared" si="120"/>
        <v>0.86111111111111116</v>
      </c>
      <c r="K2535">
        <v>280.10000000000002</v>
      </c>
      <c r="L2535" s="1">
        <f t="shared" si="118"/>
        <v>7.7805555555555559</v>
      </c>
      <c r="M2535">
        <v>7.8014265896781803</v>
      </c>
      <c r="N2535">
        <v>2.8252079830933301</v>
      </c>
      <c r="O2535">
        <v>0.35315099788666598</v>
      </c>
      <c r="P2535">
        <v>0.26788036410923199</v>
      </c>
      <c r="Q2535">
        <v>0.77656676000000002</v>
      </c>
      <c r="U2535">
        <v>2.3757430766921201</v>
      </c>
      <c r="V2535">
        <v>2.3482871515975199</v>
      </c>
      <c r="X2535">
        <v>7.8070898056030202</v>
      </c>
    </row>
    <row r="2536" spans="1:24" x14ac:dyDescent="0.45">
      <c r="A2536">
        <v>1975</v>
      </c>
      <c r="B2536" t="s">
        <v>707</v>
      </c>
      <c r="C2536" t="s">
        <v>371</v>
      </c>
      <c r="D2536">
        <v>7</v>
      </c>
      <c r="E2536">
        <v>15</v>
      </c>
      <c r="F2536">
        <v>0</v>
      </c>
      <c r="G2536">
        <v>27</v>
      </c>
      <c r="H2536">
        <v>27</v>
      </c>
      <c r="I2536">
        <f t="shared" si="119"/>
        <v>22</v>
      </c>
      <c r="J2536" s="2">
        <f t="shared" si="120"/>
        <v>0.81481481481481477</v>
      </c>
      <c r="K2536">
        <v>176.1</v>
      </c>
      <c r="L2536" s="1">
        <f t="shared" si="118"/>
        <v>6.5222222222222221</v>
      </c>
      <c r="M2536">
        <v>3.9810965231506801</v>
      </c>
      <c r="N2536">
        <v>4.13421562019494</v>
      </c>
      <c r="O2536">
        <v>0.91871458226554203</v>
      </c>
      <c r="P2536">
        <v>0.25868055555555503</v>
      </c>
      <c r="Q2536">
        <v>0.65122378000000003</v>
      </c>
      <c r="U2536">
        <v>4.9508508044309796</v>
      </c>
      <c r="V2536">
        <v>4.5097836615411397</v>
      </c>
      <c r="X2536">
        <v>0.46945676207542397</v>
      </c>
    </row>
    <row r="2537" spans="1:24" x14ac:dyDescent="0.45">
      <c r="A2537">
        <v>1975</v>
      </c>
      <c r="B2537" t="s">
        <v>647</v>
      </c>
      <c r="C2537" t="s">
        <v>54</v>
      </c>
      <c r="D2537">
        <v>11</v>
      </c>
      <c r="E2537">
        <v>18</v>
      </c>
      <c r="F2537">
        <v>0</v>
      </c>
      <c r="G2537">
        <v>33</v>
      </c>
      <c r="H2537">
        <v>33</v>
      </c>
      <c r="I2537">
        <f t="shared" si="119"/>
        <v>29</v>
      </c>
      <c r="J2537" s="2">
        <f t="shared" si="120"/>
        <v>0.87878787878787878</v>
      </c>
      <c r="K2537">
        <v>202.2</v>
      </c>
      <c r="L2537" s="1">
        <f t="shared" si="118"/>
        <v>6.127272727272727</v>
      </c>
      <c r="M2537">
        <v>5.0180916015131496</v>
      </c>
      <c r="N2537">
        <v>3.8190785639834499</v>
      </c>
      <c r="O2537">
        <v>1.1990130375296899</v>
      </c>
      <c r="P2537">
        <v>0.28759124087591198</v>
      </c>
      <c r="Q2537">
        <v>0.69292487000000003</v>
      </c>
      <c r="U2537">
        <v>4.5740126987243697</v>
      </c>
      <c r="V2537">
        <v>4.5066960340391704</v>
      </c>
      <c r="X2537">
        <v>0.75583231449127197</v>
      </c>
    </row>
    <row r="2538" spans="1:24" x14ac:dyDescent="0.45">
      <c r="A2538">
        <v>1975</v>
      </c>
      <c r="B2538" t="s">
        <v>625</v>
      </c>
      <c r="C2538" t="s">
        <v>29</v>
      </c>
      <c r="D2538">
        <v>12</v>
      </c>
      <c r="E2538">
        <v>8</v>
      </c>
      <c r="F2538">
        <v>0</v>
      </c>
      <c r="G2538">
        <v>32</v>
      </c>
      <c r="H2538">
        <v>32</v>
      </c>
      <c r="I2538">
        <f t="shared" si="119"/>
        <v>20</v>
      </c>
      <c r="J2538" s="2">
        <f t="shared" si="120"/>
        <v>0.625</v>
      </c>
      <c r="K2538">
        <v>213.1</v>
      </c>
      <c r="L2538" s="1">
        <f t="shared" si="118"/>
        <v>6.6593749999999998</v>
      </c>
      <c r="M2538">
        <v>5.8218755552173098</v>
      </c>
      <c r="N2538">
        <v>3.3750003218651101</v>
      </c>
      <c r="O2538">
        <v>1.0125000965595301</v>
      </c>
      <c r="P2538">
        <v>0.26100151745068201</v>
      </c>
      <c r="Q2538">
        <v>0.71948261999999996</v>
      </c>
      <c r="U2538">
        <v>3.9656253781915001</v>
      </c>
      <c r="V2538">
        <v>3.9513509620726199</v>
      </c>
      <c r="X2538">
        <v>2.3327322006225502</v>
      </c>
    </row>
    <row r="2539" spans="1:24" x14ac:dyDescent="0.45">
      <c r="A2539">
        <v>1975</v>
      </c>
      <c r="B2539" t="s">
        <v>522</v>
      </c>
      <c r="C2539" t="s">
        <v>33</v>
      </c>
      <c r="D2539">
        <v>16</v>
      </c>
      <c r="E2539">
        <v>13</v>
      </c>
      <c r="F2539">
        <v>0</v>
      </c>
      <c r="G2539">
        <v>35</v>
      </c>
      <c r="H2539">
        <v>35</v>
      </c>
      <c r="I2539">
        <f t="shared" si="119"/>
        <v>29</v>
      </c>
      <c r="J2539" s="2">
        <f t="shared" si="120"/>
        <v>0.82857142857142863</v>
      </c>
      <c r="K2539">
        <v>254</v>
      </c>
      <c r="L2539" s="1">
        <f t="shared" si="118"/>
        <v>7.2571428571428571</v>
      </c>
      <c r="M2539">
        <v>6.2007874015748001</v>
      </c>
      <c r="N2539">
        <v>2.1968503937007799</v>
      </c>
      <c r="O2539">
        <v>0.60236220472440904</v>
      </c>
      <c r="P2539">
        <v>0.23901808785529699</v>
      </c>
      <c r="Q2539">
        <v>0.74013158000000001</v>
      </c>
      <c r="U2539">
        <v>2.8700787401574801</v>
      </c>
      <c r="V2539">
        <v>2.8471308516705101</v>
      </c>
      <c r="X2539">
        <v>5.4493784904479901</v>
      </c>
    </row>
    <row r="2540" spans="1:24" x14ac:dyDescent="0.45">
      <c r="A2540">
        <v>1975</v>
      </c>
      <c r="B2540" t="s">
        <v>428</v>
      </c>
      <c r="C2540" t="s">
        <v>371</v>
      </c>
      <c r="D2540">
        <v>16</v>
      </c>
      <c r="E2540">
        <v>9</v>
      </c>
      <c r="F2540">
        <v>0</v>
      </c>
      <c r="G2540">
        <v>33</v>
      </c>
      <c r="H2540">
        <v>33</v>
      </c>
      <c r="I2540">
        <f t="shared" si="119"/>
        <v>25</v>
      </c>
      <c r="J2540" s="2">
        <f t="shared" si="120"/>
        <v>0.75757575757575757</v>
      </c>
      <c r="K2540">
        <v>257.10000000000002</v>
      </c>
      <c r="L2540" s="1">
        <f t="shared" si="118"/>
        <v>7.7909090909090919</v>
      </c>
      <c r="M2540">
        <v>9.4080318318920799</v>
      </c>
      <c r="N2540">
        <v>2.5531090101417102</v>
      </c>
      <c r="O2540">
        <v>0.73445601661611104</v>
      </c>
      <c r="P2540">
        <v>0.28831562974203301</v>
      </c>
      <c r="Q2540">
        <v>0.80657491999999997</v>
      </c>
      <c r="U2540">
        <v>2.62305720220039</v>
      </c>
      <c r="V2540">
        <v>2.4901380652373102</v>
      </c>
      <c r="X2540">
        <v>7.1735882759094203</v>
      </c>
    </row>
    <row r="2541" spans="1:24" x14ac:dyDescent="0.45">
      <c r="A2541">
        <v>1975</v>
      </c>
      <c r="B2541" t="s">
        <v>651</v>
      </c>
      <c r="C2541" t="s">
        <v>35</v>
      </c>
      <c r="D2541">
        <v>18</v>
      </c>
      <c r="E2541">
        <v>14</v>
      </c>
      <c r="F2541">
        <v>0</v>
      </c>
      <c r="G2541">
        <v>35</v>
      </c>
      <c r="H2541">
        <v>35</v>
      </c>
      <c r="I2541">
        <f t="shared" si="119"/>
        <v>32</v>
      </c>
      <c r="J2541" s="2">
        <f t="shared" si="120"/>
        <v>0.91428571428571426</v>
      </c>
      <c r="K2541">
        <v>260</v>
      </c>
      <c r="L2541" s="1">
        <f t="shared" si="118"/>
        <v>7.4285714285714288</v>
      </c>
      <c r="M2541">
        <v>4.9153846153846104</v>
      </c>
      <c r="N2541">
        <v>2.4923076923076901</v>
      </c>
      <c r="O2541">
        <v>0.86538461538461497</v>
      </c>
      <c r="P2541">
        <v>0.28315412186379901</v>
      </c>
      <c r="Q2541">
        <v>0.69966996999999997</v>
      </c>
      <c r="U2541">
        <v>4.01538461538461</v>
      </c>
      <c r="V2541">
        <v>3.6219037166008499</v>
      </c>
      <c r="X2541">
        <v>4.1761817932128897</v>
      </c>
    </row>
    <row r="2542" spans="1:24" x14ac:dyDescent="0.45">
      <c r="A2542">
        <v>1975</v>
      </c>
      <c r="B2542" t="s">
        <v>592</v>
      </c>
      <c r="C2542" t="s">
        <v>95</v>
      </c>
      <c r="D2542">
        <v>20</v>
      </c>
      <c r="E2542">
        <v>9</v>
      </c>
      <c r="F2542">
        <v>0</v>
      </c>
      <c r="G2542">
        <v>36</v>
      </c>
      <c r="H2542">
        <v>36</v>
      </c>
      <c r="I2542">
        <f t="shared" si="119"/>
        <v>29</v>
      </c>
      <c r="J2542" s="2">
        <f t="shared" si="120"/>
        <v>0.80555555555555558</v>
      </c>
      <c r="K2542">
        <v>270.2</v>
      </c>
      <c r="L2542" s="1">
        <f t="shared" si="118"/>
        <v>7.5055555555555555</v>
      </c>
      <c r="M2542">
        <v>3.9568967004370701</v>
      </c>
      <c r="N2542">
        <v>4.4224139593120197</v>
      </c>
      <c r="O2542">
        <v>0.49876849165173198</v>
      </c>
      <c r="P2542">
        <v>0.25573394495412799</v>
      </c>
      <c r="Q2542">
        <v>0.76901408000000004</v>
      </c>
      <c r="U2542">
        <v>3.0591134154639499</v>
      </c>
      <c r="V2542">
        <v>3.9579780386728198</v>
      </c>
      <c r="X2542">
        <v>2.4238591194152801</v>
      </c>
    </row>
    <row r="2543" spans="1:24" x14ac:dyDescent="0.45">
      <c r="A2543">
        <v>1975</v>
      </c>
      <c r="B2543" t="s">
        <v>653</v>
      </c>
      <c r="C2543" t="s">
        <v>67</v>
      </c>
      <c r="D2543">
        <v>14</v>
      </c>
      <c r="E2543">
        <v>13</v>
      </c>
      <c r="F2543">
        <v>0</v>
      </c>
      <c r="G2543">
        <v>35</v>
      </c>
      <c r="H2543">
        <v>35</v>
      </c>
      <c r="I2543">
        <f t="shared" si="119"/>
        <v>27</v>
      </c>
      <c r="J2543" s="2">
        <f t="shared" si="120"/>
        <v>0.77142857142857146</v>
      </c>
      <c r="K2543">
        <v>219.1</v>
      </c>
      <c r="L2543" s="1">
        <f t="shared" si="118"/>
        <v>6.26</v>
      </c>
      <c r="M2543">
        <v>5.0471125790468401</v>
      </c>
      <c r="N2543">
        <v>3.4468085905685699</v>
      </c>
      <c r="O2543">
        <v>0.49240122722408203</v>
      </c>
      <c r="P2543">
        <v>0.28867403314917101</v>
      </c>
      <c r="Q2543">
        <v>0.6832087</v>
      </c>
      <c r="U2543">
        <v>4.1443769958026904</v>
      </c>
      <c r="V2543">
        <v>3.4079570440256099</v>
      </c>
      <c r="X2543">
        <v>3.3869023323059002</v>
      </c>
    </row>
    <row r="2544" spans="1:24" x14ac:dyDescent="0.45">
      <c r="A2544">
        <v>1975</v>
      </c>
      <c r="B2544" t="s">
        <v>654</v>
      </c>
      <c r="C2544" t="s">
        <v>35</v>
      </c>
      <c r="D2544">
        <v>19</v>
      </c>
      <c r="E2544">
        <v>12</v>
      </c>
      <c r="F2544">
        <v>0</v>
      </c>
      <c r="G2544">
        <v>35</v>
      </c>
      <c r="H2544">
        <v>35</v>
      </c>
      <c r="I2544">
        <f t="shared" si="119"/>
        <v>31</v>
      </c>
      <c r="J2544" s="2">
        <f t="shared" si="120"/>
        <v>0.88571428571428568</v>
      </c>
      <c r="K2544">
        <v>255.1</v>
      </c>
      <c r="L2544" s="1">
        <f t="shared" si="118"/>
        <v>7.2885714285714283</v>
      </c>
      <c r="M2544">
        <v>4.9699736923347704</v>
      </c>
      <c r="N2544">
        <v>2.5378589067241402</v>
      </c>
      <c r="O2544">
        <v>1.19843337261973</v>
      </c>
      <c r="P2544">
        <v>0.27142857142857102</v>
      </c>
      <c r="Q2544">
        <v>0.73002754999999997</v>
      </c>
      <c r="U2544">
        <v>3.9477805215708801</v>
      </c>
      <c r="V2544">
        <v>4.1068705168758504</v>
      </c>
      <c r="X2544">
        <v>2.68265509605407</v>
      </c>
    </row>
    <row r="2545" spans="1:24" x14ac:dyDescent="0.45">
      <c r="A2545">
        <v>1975</v>
      </c>
      <c r="B2545" t="s">
        <v>673</v>
      </c>
      <c r="C2545" t="s">
        <v>37</v>
      </c>
      <c r="D2545">
        <v>16</v>
      </c>
      <c r="E2545">
        <v>20</v>
      </c>
      <c r="F2545">
        <v>0</v>
      </c>
      <c r="G2545">
        <v>43</v>
      </c>
      <c r="H2545">
        <v>43</v>
      </c>
      <c r="I2545">
        <f t="shared" si="119"/>
        <v>36</v>
      </c>
      <c r="J2545" s="2">
        <f t="shared" si="120"/>
        <v>0.83720930232558144</v>
      </c>
      <c r="K2545">
        <v>291.10000000000002</v>
      </c>
      <c r="L2545" s="1">
        <f t="shared" si="118"/>
        <v>6.7697674418604654</v>
      </c>
      <c r="M2545">
        <v>4.3249430937912701</v>
      </c>
      <c r="N2545">
        <v>2.8421054616342598</v>
      </c>
      <c r="O2545">
        <v>0.80320371741838004</v>
      </c>
      <c r="P2545">
        <v>0.28818737270875699</v>
      </c>
      <c r="Q2545">
        <v>0.69805194999999998</v>
      </c>
      <c r="U2545">
        <v>4.1086959391017102</v>
      </c>
      <c r="V2545">
        <v>3.7852289190752799</v>
      </c>
      <c r="X2545">
        <v>3.3950667381286599</v>
      </c>
    </row>
    <row r="2546" spans="1:24" x14ac:dyDescent="0.45">
      <c r="A2546">
        <v>1974</v>
      </c>
      <c r="B2546" t="s">
        <v>724</v>
      </c>
      <c r="C2546" t="s">
        <v>37</v>
      </c>
      <c r="D2546">
        <v>11</v>
      </c>
      <c r="E2546">
        <v>14</v>
      </c>
      <c r="F2546">
        <v>0</v>
      </c>
      <c r="G2546">
        <v>35</v>
      </c>
      <c r="H2546">
        <v>35</v>
      </c>
      <c r="I2546">
        <f t="shared" si="119"/>
        <v>25</v>
      </c>
      <c r="J2546" s="2">
        <f t="shared" si="120"/>
        <v>0.7142857142857143</v>
      </c>
      <c r="K2546">
        <v>205.1</v>
      </c>
      <c r="L2546" s="1">
        <f t="shared" si="118"/>
        <v>5.8599999999999994</v>
      </c>
      <c r="M2546">
        <v>4.1639611421055198</v>
      </c>
      <c r="N2546">
        <v>4.6899351811083303</v>
      </c>
      <c r="O2546">
        <v>0.70129871867040405</v>
      </c>
      <c r="P2546">
        <v>0.29275362318840498</v>
      </c>
      <c r="Q2546">
        <v>0.67408376999999997</v>
      </c>
      <c r="U2546">
        <v>4.7337663510252304</v>
      </c>
      <c r="V2546">
        <v>4.27302484127899</v>
      </c>
      <c r="X2546">
        <v>0.75581592321395796</v>
      </c>
    </row>
    <row r="2547" spans="1:24" x14ac:dyDescent="0.45">
      <c r="A2547">
        <v>1974</v>
      </c>
      <c r="B2547" t="s">
        <v>628</v>
      </c>
      <c r="C2547" t="s">
        <v>65</v>
      </c>
      <c r="D2547">
        <v>12</v>
      </c>
      <c r="E2547">
        <v>8</v>
      </c>
      <c r="F2547">
        <v>0</v>
      </c>
      <c r="G2547">
        <v>27</v>
      </c>
      <c r="H2547">
        <v>27</v>
      </c>
      <c r="I2547">
        <f t="shared" si="119"/>
        <v>20</v>
      </c>
      <c r="J2547" s="2">
        <f t="shared" si="120"/>
        <v>0.7407407407407407</v>
      </c>
      <c r="K2547">
        <v>202.1</v>
      </c>
      <c r="L2547" s="1">
        <f t="shared" si="118"/>
        <v>7.4851851851851849</v>
      </c>
      <c r="M2547">
        <v>2.9357496619373702</v>
      </c>
      <c r="N2547">
        <v>1.8237232748398799</v>
      </c>
      <c r="O2547">
        <v>0.71169688774239304</v>
      </c>
      <c r="P2547">
        <v>0.25253991291727101</v>
      </c>
      <c r="Q2547">
        <v>0.77290075999999996</v>
      </c>
      <c r="U2547">
        <v>2.7578254400017701</v>
      </c>
      <c r="V2547">
        <v>3.5765721831308199</v>
      </c>
      <c r="X2547">
        <v>2.30747270584106</v>
      </c>
    </row>
    <row r="2548" spans="1:24" x14ac:dyDescent="0.45">
      <c r="A2548">
        <v>1974</v>
      </c>
      <c r="B2548" t="s">
        <v>614</v>
      </c>
      <c r="C2548" t="s">
        <v>31</v>
      </c>
      <c r="D2548">
        <v>19</v>
      </c>
      <c r="E2548">
        <v>19</v>
      </c>
      <c r="F2548">
        <v>0</v>
      </c>
      <c r="G2548">
        <v>41</v>
      </c>
      <c r="H2548">
        <v>41</v>
      </c>
      <c r="I2548">
        <f t="shared" si="119"/>
        <v>38</v>
      </c>
      <c r="J2548" s="2">
        <f t="shared" si="120"/>
        <v>0.92682926829268297</v>
      </c>
      <c r="K2548">
        <v>264</v>
      </c>
      <c r="L2548" s="1">
        <f t="shared" si="118"/>
        <v>6.4390243902439028</v>
      </c>
      <c r="M2548">
        <v>5.0795454545454497</v>
      </c>
      <c r="N2548">
        <v>3.85227272727272</v>
      </c>
      <c r="O2548">
        <v>0.85227272727272696</v>
      </c>
      <c r="P2548">
        <v>0.27446300715990402</v>
      </c>
      <c r="Q2548">
        <v>0.6754386</v>
      </c>
      <c r="U2548">
        <v>4.7386363636363598</v>
      </c>
      <c r="V2548">
        <v>4.0668559681285501</v>
      </c>
      <c r="X2548">
        <v>1.57802510261535</v>
      </c>
    </row>
    <row r="2549" spans="1:24" x14ac:dyDescent="0.45">
      <c r="A2549">
        <v>1974</v>
      </c>
      <c r="B2549" t="s">
        <v>658</v>
      </c>
      <c r="C2549" t="s">
        <v>71</v>
      </c>
      <c r="D2549">
        <v>18</v>
      </c>
      <c r="E2549">
        <v>11</v>
      </c>
      <c r="F2549">
        <v>0</v>
      </c>
      <c r="G2549">
        <v>35</v>
      </c>
      <c r="H2549">
        <v>35</v>
      </c>
      <c r="I2549">
        <f t="shared" si="119"/>
        <v>29</v>
      </c>
      <c r="J2549" s="2">
        <f t="shared" si="120"/>
        <v>0.82857142857142863</v>
      </c>
      <c r="K2549">
        <v>210.1</v>
      </c>
      <c r="L2549" s="1">
        <f t="shared" si="118"/>
        <v>6.0028571428571427</v>
      </c>
      <c r="M2549">
        <v>4.3217113599236701</v>
      </c>
      <c r="N2549">
        <v>2.7385101686644999</v>
      </c>
      <c r="O2549">
        <v>0.64183832078074299</v>
      </c>
      <c r="P2549">
        <v>0.30736543909348402</v>
      </c>
      <c r="Q2549">
        <v>0.70462632999999997</v>
      </c>
      <c r="U2549">
        <v>3.9366083674552201</v>
      </c>
      <c r="V2549">
        <v>3.54335426462915</v>
      </c>
      <c r="X2549">
        <v>2.71689677238464</v>
      </c>
    </row>
    <row r="2550" spans="1:24" x14ac:dyDescent="0.45">
      <c r="A2550">
        <v>1974</v>
      </c>
      <c r="B2550" t="s">
        <v>595</v>
      </c>
      <c r="C2550" t="s">
        <v>105</v>
      </c>
      <c r="D2550">
        <v>17</v>
      </c>
      <c r="E2550">
        <v>15</v>
      </c>
      <c r="F2550">
        <v>0</v>
      </c>
      <c r="G2550">
        <v>40</v>
      </c>
      <c r="H2550">
        <v>40</v>
      </c>
      <c r="I2550">
        <f t="shared" si="119"/>
        <v>32</v>
      </c>
      <c r="J2550" s="2">
        <f t="shared" si="120"/>
        <v>0.8</v>
      </c>
      <c r="K2550">
        <v>282.10000000000002</v>
      </c>
      <c r="L2550" s="1">
        <f t="shared" si="118"/>
        <v>7.0525000000000002</v>
      </c>
      <c r="M2550">
        <v>5.5466355826915796</v>
      </c>
      <c r="N2550">
        <v>3.12396716726307</v>
      </c>
      <c r="O2550">
        <v>0.54191267187216596</v>
      </c>
      <c r="P2550">
        <v>0.26352128883774401</v>
      </c>
      <c r="Q2550">
        <v>0.70672478000000005</v>
      </c>
      <c r="U2550">
        <v>3.2514760312329898</v>
      </c>
      <c r="V2550">
        <v>3.1803447954612598</v>
      </c>
      <c r="X2550">
        <v>5.1175193786620996</v>
      </c>
    </row>
    <row r="2551" spans="1:24" x14ac:dyDescent="0.45">
      <c r="A2551">
        <v>1974</v>
      </c>
      <c r="B2551" t="s">
        <v>478</v>
      </c>
      <c r="C2551" t="s">
        <v>115</v>
      </c>
      <c r="D2551">
        <v>17</v>
      </c>
      <c r="E2551">
        <v>17</v>
      </c>
      <c r="F2551">
        <v>0</v>
      </c>
      <c r="G2551">
        <v>37</v>
      </c>
      <c r="H2551">
        <v>37</v>
      </c>
      <c r="I2551">
        <f t="shared" si="119"/>
        <v>34</v>
      </c>
      <c r="J2551" s="2">
        <f t="shared" si="120"/>
        <v>0.91891891891891897</v>
      </c>
      <c r="K2551">
        <v>281</v>
      </c>
      <c r="L2551" s="1">
        <f t="shared" si="118"/>
        <v>7.5945945945945947</v>
      </c>
      <c r="M2551">
        <v>7.97508896797153</v>
      </c>
      <c r="N2551">
        <v>2.4661921708185002</v>
      </c>
      <c r="O2551">
        <v>0.44839857651245502</v>
      </c>
      <c r="P2551">
        <v>0.28749999999999998</v>
      </c>
      <c r="Q2551">
        <v>0.74420103000000004</v>
      </c>
      <c r="U2551">
        <v>2.6583629893238401</v>
      </c>
      <c r="V2551">
        <v>2.371813910542</v>
      </c>
      <c r="X2551">
        <v>8.0743551254272408</v>
      </c>
    </row>
    <row r="2552" spans="1:24" x14ac:dyDescent="0.45">
      <c r="A2552">
        <v>1974</v>
      </c>
      <c r="B2552" t="s">
        <v>630</v>
      </c>
      <c r="C2552" t="s">
        <v>29</v>
      </c>
      <c r="D2552">
        <v>10</v>
      </c>
      <c r="E2552">
        <v>20</v>
      </c>
      <c r="F2552">
        <v>0</v>
      </c>
      <c r="G2552">
        <v>36</v>
      </c>
      <c r="H2552">
        <v>36</v>
      </c>
      <c r="I2552">
        <f t="shared" si="119"/>
        <v>30</v>
      </c>
      <c r="J2552" s="2">
        <f t="shared" si="120"/>
        <v>0.83333333333333337</v>
      </c>
      <c r="K2552">
        <v>236.2</v>
      </c>
      <c r="L2552" s="1">
        <f t="shared" si="118"/>
        <v>6.5611111111111109</v>
      </c>
      <c r="M2552">
        <v>7.1112679112938997</v>
      </c>
      <c r="N2552">
        <v>4.0690142594034597</v>
      </c>
      <c r="O2552">
        <v>0.49436621843219603</v>
      </c>
      <c r="P2552">
        <v>0.30758807588075798</v>
      </c>
      <c r="Q2552">
        <v>0.66606929999999998</v>
      </c>
      <c r="U2552">
        <v>3.9169015768089399</v>
      </c>
      <c r="V2552">
        <v>3.1444168119273499</v>
      </c>
      <c r="X2552">
        <v>4.8851747512817303</v>
      </c>
    </row>
    <row r="2553" spans="1:24" x14ac:dyDescent="0.45">
      <c r="A2553">
        <v>1974</v>
      </c>
      <c r="B2553" t="s">
        <v>675</v>
      </c>
      <c r="C2553" t="s">
        <v>99</v>
      </c>
      <c r="D2553">
        <v>13</v>
      </c>
      <c r="E2553">
        <v>9</v>
      </c>
      <c r="F2553">
        <v>0</v>
      </c>
      <c r="G2553">
        <v>27</v>
      </c>
      <c r="H2553">
        <v>27</v>
      </c>
      <c r="I2553">
        <f t="shared" si="119"/>
        <v>22</v>
      </c>
      <c r="J2553" s="2">
        <f t="shared" si="120"/>
        <v>0.81481481481481477</v>
      </c>
      <c r="K2553">
        <v>191</v>
      </c>
      <c r="L2553" s="1">
        <f t="shared" si="118"/>
        <v>7.0740740740740744</v>
      </c>
      <c r="M2553">
        <v>4.5235605708065698</v>
      </c>
      <c r="N2553">
        <v>2.45026197585356</v>
      </c>
      <c r="O2553">
        <v>0.42408380351311598</v>
      </c>
      <c r="P2553">
        <v>0.282407407407407</v>
      </c>
      <c r="Q2553">
        <v>0.70694087000000005</v>
      </c>
      <c r="U2553">
        <v>3.2984295828797898</v>
      </c>
      <c r="V2553">
        <v>3.0337170230803499</v>
      </c>
      <c r="X2553">
        <v>3.6891202926635698</v>
      </c>
    </row>
    <row r="2554" spans="1:24" x14ac:dyDescent="0.45">
      <c r="A2554">
        <v>1974</v>
      </c>
      <c r="B2554" t="s">
        <v>690</v>
      </c>
      <c r="C2554" t="s">
        <v>31</v>
      </c>
      <c r="D2554">
        <v>12</v>
      </c>
      <c r="E2554">
        <v>10</v>
      </c>
      <c r="F2554">
        <v>0</v>
      </c>
      <c r="G2554">
        <v>26</v>
      </c>
      <c r="H2554">
        <v>26</v>
      </c>
      <c r="I2554">
        <f t="shared" si="119"/>
        <v>22</v>
      </c>
      <c r="J2554" s="2">
        <f t="shared" si="120"/>
        <v>0.84615384615384615</v>
      </c>
      <c r="K2554">
        <v>189</v>
      </c>
      <c r="L2554" s="1">
        <f t="shared" si="118"/>
        <v>7.2692307692307692</v>
      </c>
      <c r="M2554">
        <v>5.6666680391506699</v>
      </c>
      <c r="N2554">
        <v>2.9523816674566499</v>
      </c>
      <c r="O2554">
        <v>0.61904776898284597</v>
      </c>
      <c r="P2554">
        <v>0.31</v>
      </c>
      <c r="Q2554">
        <v>0.72123177000000005</v>
      </c>
      <c r="U2554">
        <v>3.7619056730496001</v>
      </c>
      <c r="V2554">
        <v>3.2607594523450598</v>
      </c>
      <c r="X2554">
        <v>2.97978210449218</v>
      </c>
    </row>
    <row r="2555" spans="1:24" x14ac:dyDescent="0.45">
      <c r="A2555">
        <v>1974</v>
      </c>
      <c r="B2555" t="s">
        <v>712</v>
      </c>
      <c r="C2555" t="s">
        <v>75</v>
      </c>
      <c r="D2555">
        <v>22</v>
      </c>
      <c r="E2555">
        <v>14</v>
      </c>
      <c r="F2555">
        <v>0</v>
      </c>
      <c r="G2555">
        <v>38</v>
      </c>
      <c r="H2555">
        <v>38</v>
      </c>
      <c r="I2555">
        <f t="shared" si="119"/>
        <v>36</v>
      </c>
      <c r="J2555" s="2">
        <f t="shared" si="120"/>
        <v>0.94736842105263153</v>
      </c>
      <c r="K2555">
        <v>292.10000000000002</v>
      </c>
      <c r="L2555" s="1">
        <f t="shared" si="118"/>
        <v>7.6868421052631586</v>
      </c>
      <c r="M2555">
        <v>6.0957814960740802</v>
      </c>
      <c r="N2555">
        <v>2.8323833214081602</v>
      </c>
      <c r="O2555">
        <v>0.43101485325776301</v>
      </c>
      <c r="P2555">
        <v>0.297684674751929</v>
      </c>
      <c r="Q2555">
        <v>0.73070608000000004</v>
      </c>
      <c r="U2555">
        <v>3.3865452755967098</v>
      </c>
      <c r="V2555">
        <v>2.8826666040155202</v>
      </c>
      <c r="X2555">
        <v>5.9494671821594203</v>
      </c>
    </row>
    <row r="2556" spans="1:24" x14ac:dyDescent="0.45">
      <c r="A2556">
        <v>1974</v>
      </c>
      <c r="B2556" t="s">
        <v>581</v>
      </c>
      <c r="C2556" t="s">
        <v>65</v>
      </c>
      <c r="D2556">
        <v>13</v>
      </c>
      <c r="E2556">
        <v>5</v>
      </c>
      <c r="F2556">
        <v>0</v>
      </c>
      <c r="G2556">
        <v>27</v>
      </c>
      <c r="H2556">
        <v>27</v>
      </c>
      <c r="I2556">
        <f t="shared" si="119"/>
        <v>18</v>
      </c>
      <c r="J2556" s="2">
        <f t="shared" si="120"/>
        <v>0.66666666666666663</v>
      </c>
      <c r="K2556">
        <v>182.2</v>
      </c>
      <c r="L2556" s="1">
        <f t="shared" si="118"/>
        <v>6.7481481481481476</v>
      </c>
      <c r="M2556">
        <v>3.9416060589202</v>
      </c>
      <c r="N2556">
        <v>3.00547461992665</v>
      </c>
      <c r="O2556">
        <v>0.78832121178404002</v>
      </c>
      <c r="P2556">
        <v>0.25335570469798602</v>
      </c>
      <c r="Q2556">
        <v>0.73473281999999995</v>
      </c>
      <c r="U2556">
        <v>2.9562045441901499</v>
      </c>
      <c r="V2556">
        <v>3.9085116493777501</v>
      </c>
      <c r="X2556">
        <v>1.35315418243408</v>
      </c>
    </row>
    <row r="2557" spans="1:24" x14ac:dyDescent="0.45">
      <c r="A2557">
        <v>1974</v>
      </c>
      <c r="B2557" t="s">
        <v>725</v>
      </c>
      <c r="C2557" t="s">
        <v>128</v>
      </c>
      <c r="D2557">
        <v>15</v>
      </c>
      <c r="E2557">
        <v>6</v>
      </c>
      <c r="F2557">
        <v>0</v>
      </c>
      <c r="G2557">
        <v>27</v>
      </c>
      <c r="H2557">
        <v>27</v>
      </c>
      <c r="I2557">
        <f t="shared" si="119"/>
        <v>21</v>
      </c>
      <c r="J2557" s="2">
        <f t="shared" si="120"/>
        <v>0.77777777777777779</v>
      </c>
      <c r="K2557">
        <v>188.2</v>
      </c>
      <c r="L2557" s="1">
        <f t="shared" si="118"/>
        <v>6.9703703703703699</v>
      </c>
      <c r="M2557">
        <v>5.1996465029323096</v>
      </c>
      <c r="N2557">
        <v>3.1484098091149799</v>
      </c>
      <c r="O2557">
        <v>0.52473496818582999</v>
      </c>
      <c r="P2557">
        <v>0.233160621761658</v>
      </c>
      <c r="Q2557">
        <v>0.78657315000000005</v>
      </c>
      <c r="U2557">
        <v>2.28975258844725</v>
      </c>
      <c r="V2557">
        <v>3.2778662287399598</v>
      </c>
      <c r="X2557">
        <v>3.67092633247375</v>
      </c>
    </row>
    <row r="2558" spans="1:24" x14ac:dyDescent="0.45">
      <c r="A2558">
        <v>1974</v>
      </c>
      <c r="B2558" t="s">
        <v>524</v>
      </c>
      <c r="C2558" t="s">
        <v>67</v>
      </c>
      <c r="D2558">
        <v>16</v>
      </c>
      <c r="E2558">
        <v>13</v>
      </c>
      <c r="F2558">
        <v>0</v>
      </c>
      <c r="G2558">
        <v>39</v>
      </c>
      <c r="H2558">
        <v>39</v>
      </c>
      <c r="I2558">
        <f t="shared" si="119"/>
        <v>29</v>
      </c>
      <c r="J2558" s="2">
        <f t="shared" si="120"/>
        <v>0.74358974358974361</v>
      </c>
      <c r="K2558">
        <v>291</v>
      </c>
      <c r="L2558" s="1">
        <f t="shared" si="118"/>
        <v>7.4615384615384617</v>
      </c>
      <c r="M2558">
        <v>7.4226819692252697</v>
      </c>
      <c r="N2558">
        <v>4.2061864492276504</v>
      </c>
      <c r="O2558">
        <v>0.64948467230721096</v>
      </c>
      <c r="P2558">
        <v>0.27636363636363598</v>
      </c>
      <c r="Q2558">
        <v>0.75429838999999999</v>
      </c>
      <c r="U2558">
        <v>3.21649551999761</v>
      </c>
      <c r="V2558">
        <v>3.3204878014147101</v>
      </c>
      <c r="X2558">
        <v>4.8617072105407697</v>
      </c>
    </row>
    <row r="2559" spans="1:24" x14ac:dyDescent="0.45">
      <c r="A2559">
        <v>1974</v>
      </c>
      <c r="B2559" t="s">
        <v>676</v>
      </c>
      <c r="C2559" t="s">
        <v>35</v>
      </c>
      <c r="D2559">
        <v>10</v>
      </c>
      <c r="E2559">
        <v>13</v>
      </c>
      <c r="F2559">
        <v>0</v>
      </c>
      <c r="G2559">
        <v>27</v>
      </c>
      <c r="H2559">
        <v>27</v>
      </c>
      <c r="I2559">
        <f t="shared" si="119"/>
        <v>23</v>
      </c>
      <c r="J2559" s="2">
        <f t="shared" si="120"/>
        <v>0.85185185185185186</v>
      </c>
      <c r="K2559">
        <v>179.2</v>
      </c>
      <c r="L2559" s="1">
        <f t="shared" si="118"/>
        <v>6.6370370370370368</v>
      </c>
      <c r="M2559">
        <v>4.1577003850311396</v>
      </c>
      <c r="N2559">
        <v>2.80519544050293</v>
      </c>
      <c r="O2559">
        <v>1.0018555144653301</v>
      </c>
      <c r="P2559">
        <v>0.28639999999999999</v>
      </c>
      <c r="Q2559">
        <v>0.66949152999999995</v>
      </c>
      <c r="U2559">
        <v>4.6586281422638001</v>
      </c>
      <c r="V2559">
        <v>4.1867542916059701</v>
      </c>
      <c r="X2559">
        <v>1.3154097795486399</v>
      </c>
    </row>
    <row r="2560" spans="1:24" x14ac:dyDescent="0.45">
      <c r="A2560">
        <v>1974</v>
      </c>
      <c r="B2560" t="s">
        <v>677</v>
      </c>
      <c r="C2560" t="s">
        <v>54</v>
      </c>
      <c r="D2560">
        <v>9</v>
      </c>
      <c r="E2560">
        <v>13</v>
      </c>
      <c r="F2560">
        <v>0</v>
      </c>
      <c r="G2560">
        <v>31</v>
      </c>
      <c r="H2560">
        <v>31</v>
      </c>
      <c r="I2560">
        <f t="shared" si="119"/>
        <v>22</v>
      </c>
      <c r="J2560" s="2">
        <f t="shared" si="120"/>
        <v>0.70967741935483875</v>
      </c>
      <c r="K2560">
        <v>215.1</v>
      </c>
      <c r="L2560" s="1">
        <f t="shared" si="118"/>
        <v>6.9387096774193546</v>
      </c>
      <c r="M2560">
        <v>3.3018571951830999</v>
      </c>
      <c r="N2560">
        <v>2.4241483205141798</v>
      </c>
      <c r="O2560">
        <v>1.1284828388600401</v>
      </c>
      <c r="P2560">
        <v>0.27038043478260798</v>
      </c>
      <c r="Q2560">
        <v>0.73750990999999999</v>
      </c>
      <c r="U2560">
        <v>4.2213617305505498</v>
      </c>
      <c r="V2560">
        <v>4.3661450899288896</v>
      </c>
      <c r="X2560">
        <v>0.642186999320983</v>
      </c>
    </row>
    <row r="2561" spans="1:24" x14ac:dyDescent="0.45">
      <c r="A2561">
        <v>1974</v>
      </c>
      <c r="B2561" t="s">
        <v>713</v>
      </c>
      <c r="C2561" t="s">
        <v>79</v>
      </c>
      <c r="D2561">
        <v>14</v>
      </c>
      <c r="E2561">
        <v>12</v>
      </c>
      <c r="F2561">
        <v>0</v>
      </c>
      <c r="G2561">
        <v>41</v>
      </c>
      <c r="H2561">
        <v>41</v>
      </c>
      <c r="I2561">
        <f t="shared" si="119"/>
        <v>26</v>
      </c>
      <c r="J2561" s="2">
        <f t="shared" si="120"/>
        <v>0.63414634146341464</v>
      </c>
      <c r="K2561">
        <v>285.2</v>
      </c>
      <c r="L2561" s="1">
        <f t="shared" si="118"/>
        <v>6.9560975609756097</v>
      </c>
      <c r="M2561">
        <v>5.5764296034762202</v>
      </c>
      <c r="N2561">
        <v>4.9778298155324503</v>
      </c>
      <c r="O2561">
        <v>0.94515755991122397</v>
      </c>
      <c r="P2561">
        <v>0.27344632768361499</v>
      </c>
      <c r="Q2561">
        <v>0.70499999999999996</v>
      </c>
      <c r="U2561">
        <v>4.3162195235945902</v>
      </c>
      <c r="V2561">
        <v>4.4895382256459904</v>
      </c>
      <c r="X2561">
        <v>1.1158305406570399</v>
      </c>
    </row>
    <row r="2562" spans="1:24" x14ac:dyDescent="0.45">
      <c r="A2562">
        <v>1974</v>
      </c>
      <c r="B2562" t="s">
        <v>714</v>
      </c>
      <c r="C2562" t="s">
        <v>95</v>
      </c>
      <c r="D2562">
        <v>22</v>
      </c>
      <c r="E2562">
        <v>10</v>
      </c>
      <c r="F2562">
        <v>0</v>
      </c>
      <c r="G2562">
        <v>38</v>
      </c>
      <c r="H2562">
        <v>38</v>
      </c>
      <c r="I2562">
        <f t="shared" si="119"/>
        <v>32</v>
      </c>
      <c r="J2562" s="2">
        <f t="shared" si="120"/>
        <v>0.84210526315789469</v>
      </c>
      <c r="K2562">
        <v>269.10000000000002</v>
      </c>
      <c r="L2562" s="1">
        <f t="shared" si="118"/>
        <v>7.0815789473684214</v>
      </c>
      <c r="M2562">
        <v>3.5420790741390098</v>
      </c>
      <c r="N2562">
        <v>2.8737622676976899</v>
      </c>
      <c r="O2562">
        <v>0.56806928547512503</v>
      </c>
      <c r="P2562">
        <v>0.26222222222222202</v>
      </c>
      <c r="Q2562">
        <v>0.74085749999999995</v>
      </c>
      <c r="U2562">
        <v>3.1076731499521499</v>
      </c>
      <c r="V2562">
        <v>3.5918334275948598</v>
      </c>
      <c r="X2562">
        <v>2.9770047664642298</v>
      </c>
    </row>
    <row r="2563" spans="1:24" x14ac:dyDescent="0.45">
      <c r="A2563">
        <v>1974</v>
      </c>
      <c r="B2563" t="s">
        <v>616</v>
      </c>
      <c r="C2563" t="s">
        <v>47</v>
      </c>
      <c r="D2563">
        <v>10</v>
      </c>
      <c r="E2563">
        <v>13</v>
      </c>
      <c r="F2563">
        <v>0</v>
      </c>
      <c r="G2563">
        <v>29</v>
      </c>
      <c r="H2563">
        <v>29</v>
      </c>
      <c r="I2563">
        <f t="shared" si="119"/>
        <v>23</v>
      </c>
      <c r="J2563" s="2">
        <f t="shared" si="120"/>
        <v>0.7931034482758621</v>
      </c>
      <c r="K2563">
        <v>184</v>
      </c>
      <c r="L2563" s="1">
        <f t="shared" ref="L2563:L2626" si="121">K2563/H2563</f>
        <v>6.3448275862068968</v>
      </c>
      <c r="M2563">
        <v>4.0108695652173898</v>
      </c>
      <c r="N2563">
        <v>3.8152173913043401</v>
      </c>
      <c r="O2563">
        <v>0.73369565217391297</v>
      </c>
      <c r="P2563">
        <v>0.27317073170731698</v>
      </c>
      <c r="Q2563">
        <v>0.74380164999999998</v>
      </c>
      <c r="U2563">
        <v>3.7173913043478199</v>
      </c>
      <c r="V2563">
        <v>4.0510456914487003</v>
      </c>
      <c r="X2563">
        <v>0.97974973917007402</v>
      </c>
    </row>
    <row r="2564" spans="1:24" x14ac:dyDescent="0.45">
      <c r="A2564">
        <v>1974</v>
      </c>
      <c r="B2564" t="s">
        <v>726</v>
      </c>
      <c r="C2564" t="s">
        <v>65</v>
      </c>
      <c r="D2564">
        <v>12</v>
      </c>
      <c r="E2564">
        <v>14</v>
      </c>
      <c r="F2564">
        <v>0</v>
      </c>
      <c r="G2564">
        <v>36</v>
      </c>
      <c r="H2564">
        <v>36</v>
      </c>
      <c r="I2564">
        <f t="shared" ref="I2564:I2627" si="122">SUM(D2564:E2564)</f>
        <v>26</v>
      </c>
      <c r="J2564" s="2">
        <f t="shared" ref="J2564:J2627" si="123">I2564/H2564</f>
        <v>0.72222222222222221</v>
      </c>
      <c r="K2564">
        <v>210.1</v>
      </c>
      <c r="L2564" s="1">
        <f t="shared" si="121"/>
        <v>5.8361111111111112</v>
      </c>
      <c r="M2564">
        <v>6.7606974693503199</v>
      </c>
      <c r="N2564">
        <v>5.3058638367053197</v>
      </c>
      <c r="O2564">
        <v>0.55625991836426703</v>
      </c>
      <c r="P2564">
        <v>0.270531400966183</v>
      </c>
      <c r="Q2564">
        <v>0.71721310999999999</v>
      </c>
      <c r="U2564">
        <v>3.8510302040603102</v>
      </c>
      <c r="V2564">
        <v>3.73352866571028</v>
      </c>
      <c r="X2564">
        <v>1.9960234165191599</v>
      </c>
    </row>
    <row r="2565" spans="1:24" x14ac:dyDescent="0.45">
      <c r="A2565">
        <v>1974</v>
      </c>
      <c r="B2565" t="s">
        <v>727</v>
      </c>
      <c r="C2565" t="s">
        <v>115</v>
      </c>
      <c r="D2565">
        <v>16</v>
      </c>
      <c r="E2565">
        <v>14</v>
      </c>
      <c r="F2565">
        <v>0</v>
      </c>
      <c r="G2565">
        <v>37</v>
      </c>
      <c r="H2565">
        <v>37</v>
      </c>
      <c r="I2565">
        <f t="shared" si="122"/>
        <v>30</v>
      </c>
      <c r="J2565" s="2">
        <f t="shared" si="123"/>
        <v>0.81081081081081086</v>
      </c>
      <c r="K2565">
        <v>248.2</v>
      </c>
      <c r="L2565" s="1">
        <f t="shared" si="121"/>
        <v>6.7081081081081075</v>
      </c>
      <c r="M2565">
        <v>5.7184988934513896</v>
      </c>
      <c r="N2565">
        <v>3.5107240042074901</v>
      </c>
      <c r="O2565">
        <v>0.86863274330907103</v>
      </c>
      <c r="P2565">
        <v>0.27415143603133102</v>
      </c>
      <c r="Q2565">
        <v>0.76152304999999998</v>
      </c>
      <c r="U2565">
        <v>3.2935658183802299</v>
      </c>
      <c r="V2565">
        <v>3.7565038349994002</v>
      </c>
      <c r="X2565">
        <v>2.6405148506164502</v>
      </c>
    </row>
    <row r="2566" spans="1:24" x14ac:dyDescent="0.45">
      <c r="A2566">
        <v>1974</v>
      </c>
      <c r="B2566" t="s">
        <v>691</v>
      </c>
      <c r="C2566" t="s">
        <v>49</v>
      </c>
      <c r="D2566">
        <v>11</v>
      </c>
      <c r="E2566">
        <v>10</v>
      </c>
      <c r="F2566">
        <v>0</v>
      </c>
      <c r="G2566">
        <v>33</v>
      </c>
      <c r="H2566">
        <v>33</v>
      </c>
      <c r="I2566">
        <f t="shared" si="122"/>
        <v>21</v>
      </c>
      <c r="J2566" s="2">
        <f t="shared" si="123"/>
        <v>0.63636363636363635</v>
      </c>
      <c r="K2566">
        <v>223.2</v>
      </c>
      <c r="L2566" s="1">
        <f t="shared" si="121"/>
        <v>6.7636363636363637</v>
      </c>
      <c r="M2566">
        <v>6.0357677856885399</v>
      </c>
      <c r="N2566">
        <v>3.2995530561763999</v>
      </c>
      <c r="O2566">
        <v>0.72429213428262496</v>
      </c>
      <c r="P2566">
        <v>0.26027397260273899</v>
      </c>
      <c r="Q2566">
        <v>0.79825257999999999</v>
      </c>
      <c r="U2566">
        <v>2.8971685371304998</v>
      </c>
      <c r="V2566">
        <v>3.4634655463931701</v>
      </c>
      <c r="X2566">
        <v>2.6353454589843701</v>
      </c>
    </row>
    <row r="2567" spans="1:24" x14ac:dyDescent="0.45">
      <c r="A2567">
        <v>1974</v>
      </c>
      <c r="B2567" t="s">
        <v>692</v>
      </c>
      <c r="C2567" t="s">
        <v>62</v>
      </c>
      <c r="D2567">
        <v>19</v>
      </c>
      <c r="E2567">
        <v>15</v>
      </c>
      <c r="F2567">
        <v>0</v>
      </c>
      <c r="G2567">
        <v>39</v>
      </c>
      <c r="H2567">
        <v>39</v>
      </c>
      <c r="I2567">
        <f t="shared" si="122"/>
        <v>34</v>
      </c>
      <c r="J2567" s="2">
        <f t="shared" si="123"/>
        <v>0.87179487179487181</v>
      </c>
      <c r="K2567">
        <v>281</v>
      </c>
      <c r="L2567" s="1">
        <f t="shared" si="121"/>
        <v>7.2051282051282053</v>
      </c>
      <c r="M2567">
        <v>5.0284692047804196</v>
      </c>
      <c r="N2567">
        <v>2.4021349704364998</v>
      </c>
      <c r="O2567">
        <v>0.73665472426719503</v>
      </c>
      <c r="P2567">
        <v>0.28492849284928401</v>
      </c>
      <c r="Q2567">
        <v>0.76034062999999996</v>
      </c>
      <c r="U2567">
        <v>3.0747327621587202</v>
      </c>
      <c r="V2567">
        <v>3.3682551058801899</v>
      </c>
      <c r="X2567">
        <v>4.0533347129821697</v>
      </c>
    </row>
    <row r="2568" spans="1:24" x14ac:dyDescent="0.45">
      <c r="A2568">
        <v>1974</v>
      </c>
      <c r="B2568" t="s">
        <v>678</v>
      </c>
      <c r="C2568" t="s">
        <v>99</v>
      </c>
      <c r="D2568">
        <v>12</v>
      </c>
      <c r="E2568">
        <v>9</v>
      </c>
      <c r="F2568">
        <v>0</v>
      </c>
      <c r="G2568">
        <v>26</v>
      </c>
      <c r="H2568">
        <v>26</v>
      </c>
      <c r="I2568">
        <f t="shared" si="122"/>
        <v>21</v>
      </c>
      <c r="J2568" s="2">
        <f t="shared" si="123"/>
        <v>0.80769230769230771</v>
      </c>
      <c r="K2568">
        <v>176.2</v>
      </c>
      <c r="L2568" s="1">
        <f t="shared" si="121"/>
        <v>6.7769230769230768</v>
      </c>
      <c r="M2568">
        <v>4.6358493235375304</v>
      </c>
      <c r="N2568">
        <v>2.0886793655498699</v>
      </c>
      <c r="O2568">
        <v>0.66226418907678997</v>
      </c>
      <c r="P2568">
        <v>0.25906735751295301</v>
      </c>
      <c r="Q2568">
        <v>0.72614107999999999</v>
      </c>
      <c r="U2568">
        <v>3.1584907479046902</v>
      </c>
      <c r="V2568">
        <v>3.3197290811508098</v>
      </c>
      <c r="X2568">
        <v>2.7642343044281001</v>
      </c>
    </row>
    <row r="2569" spans="1:24" x14ac:dyDescent="0.45">
      <c r="A2569">
        <v>1974</v>
      </c>
      <c r="B2569" t="s">
        <v>694</v>
      </c>
      <c r="C2569" t="s">
        <v>75</v>
      </c>
      <c r="D2569">
        <v>13</v>
      </c>
      <c r="E2569">
        <v>6</v>
      </c>
      <c r="F2569">
        <v>0</v>
      </c>
      <c r="G2569">
        <v>27</v>
      </c>
      <c r="H2569">
        <v>27</v>
      </c>
      <c r="I2569">
        <f t="shared" si="122"/>
        <v>19</v>
      </c>
      <c r="J2569" s="2">
        <f t="shared" si="123"/>
        <v>0.70370370370370372</v>
      </c>
      <c r="K2569">
        <v>171</v>
      </c>
      <c r="L2569" s="1">
        <f t="shared" si="121"/>
        <v>6.333333333333333</v>
      </c>
      <c r="M2569">
        <v>2.5263160149036401</v>
      </c>
      <c r="N2569">
        <v>3.0526318513419</v>
      </c>
      <c r="O2569">
        <v>0.42105266915060702</v>
      </c>
      <c r="P2569">
        <v>0.26547231270358301</v>
      </c>
      <c r="Q2569">
        <v>0.74380164999999998</v>
      </c>
      <c r="U2569">
        <v>2.8421055167665998</v>
      </c>
      <c r="V2569">
        <v>3.6425471848451099</v>
      </c>
      <c r="X2569">
        <v>1.80739438533782</v>
      </c>
    </row>
    <row r="2570" spans="1:24" x14ac:dyDescent="0.45">
      <c r="A2570">
        <v>1974</v>
      </c>
      <c r="B2570" t="s">
        <v>715</v>
      </c>
      <c r="C2570" t="s">
        <v>73</v>
      </c>
      <c r="D2570">
        <v>9</v>
      </c>
      <c r="E2570">
        <v>14</v>
      </c>
      <c r="F2570">
        <v>0</v>
      </c>
      <c r="G2570">
        <v>31</v>
      </c>
      <c r="H2570">
        <v>31</v>
      </c>
      <c r="I2570">
        <f t="shared" si="122"/>
        <v>23</v>
      </c>
      <c r="J2570" s="2">
        <f t="shared" si="123"/>
        <v>0.74193548387096775</v>
      </c>
      <c r="K2570">
        <v>206.2</v>
      </c>
      <c r="L2570" s="1">
        <f t="shared" si="121"/>
        <v>6.6516129032258062</v>
      </c>
      <c r="M2570">
        <v>5.4870958288950504</v>
      </c>
      <c r="N2570">
        <v>4.74677337579016</v>
      </c>
      <c r="O2570">
        <v>0.566128934727267</v>
      </c>
      <c r="P2570">
        <v>0.269817073170731</v>
      </c>
      <c r="Q2570">
        <v>0.71924948</v>
      </c>
      <c r="U2570">
        <v>3.7016122655244401</v>
      </c>
      <c r="V2570">
        <v>3.86047744810522</v>
      </c>
      <c r="X2570">
        <v>1.5517954826354901</v>
      </c>
    </row>
    <row r="2571" spans="1:24" x14ac:dyDescent="0.45">
      <c r="A2571">
        <v>1974</v>
      </c>
      <c r="B2571" t="s">
        <v>728</v>
      </c>
      <c r="C2571" t="s">
        <v>47</v>
      </c>
      <c r="D2571">
        <v>11</v>
      </c>
      <c r="E2571">
        <v>13</v>
      </c>
      <c r="F2571">
        <v>0</v>
      </c>
      <c r="G2571">
        <v>33</v>
      </c>
      <c r="H2571">
        <v>33</v>
      </c>
      <c r="I2571">
        <f t="shared" si="122"/>
        <v>24</v>
      </c>
      <c r="J2571" s="2">
        <f t="shared" si="123"/>
        <v>0.72727272727272729</v>
      </c>
      <c r="K2571">
        <v>240</v>
      </c>
      <c r="L2571" s="1">
        <f t="shared" si="121"/>
        <v>7.2727272727272725</v>
      </c>
      <c r="M2571">
        <v>4.8375003075599796</v>
      </c>
      <c r="N2571">
        <v>3.90000024795533</v>
      </c>
      <c r="O2571">
        <v>0.90000005722046195</v>
      </c>
      <c r="P2571">
        <v>0.272143774069319</v>
      </c>
      <c r="Q2571">
        <v>0.75144509000000004</v>
      </c>
      <c r="U2571">
        <v>3.8250002431869601</v>
      </c>
      <c r="V2571">
        <v>4.1657197054227204</v>
      </c>
      <c r="X2571">
        <v>0.969121754169464</v>
      </c>
    </row>
    <row r="2572" spans="1:24" x14ac:dyDescent="0.45">
      <c r="A2572">
        <v>1974</v>
      </c>
      <c r="B2572" t="s">
        <v>729</v>
      </c>
      <c r="C2572" t="s">
        <v>73</v>
      </c>
      <c r="D2572">
        <v>9</v>
      </c>
      <c r="E2572">
        <v>19</v>
      </c>
      <c r="F2572">
        <v>0</v>
      </c>
      <c r="G2572">
        <v>35</v>
      </c>
      <c r="H2572">
        <v>35</v>
      </c>
      <c r="I2572">
        <f t="shared" si="122"/>
        <v>28</v>
      </c>
      <c r="J2572" s="2">
        <f t="shared" si="123"/>
        <v>0.8</v>
      </c>
      <c r="K2572">
        <v>217.2</v>
      </c>
      <c r="L2572" s="1">
        <f t="shared" si="121"/>
        <v>6.2057142857142855</v>
      </c>
      <c r="M2572">
        <v>5.4165393036748197</v>
      </c>
      <c r="N2572">
        <v>3.7626341727817398</v>
      </c>
      <c r="O2572">
        <v>0.66156205235722998</v>
      </c>
      <c r="P2572">
        <v>0.30640668523676801</v>
      </c>
      <c r="Q2572">
        <v>0.68110482999999999</v>
      </c>
      <c r="U2572">
        <v>4.7549772513175901</v>
      </c>
      <c r="V2572">
        <v>3.77730082438966</v>
      </c>
      <c r="X2572">
        <v>1.8504564762115401</v>
      </c>
    </row>
    <row r="2573" spans="1:24" x14ac:dyDescent="0.45">
      <c r="A2573">
        <v>1974</v>
      </c>
      <c r="B2573" t="s">
        <v>730</v>
      </c>
      <c r="C2573" t="s">
        <v>49</v>
      </c>
      <c r="D2573">
        <v>14</v>
      </c>
      <c r="E2573">
        <v>10</v>
      </c>
      <c r="F2573">
        <v>0</v>
      </c>
      <c r="G2573">
        <v>34</v>
      </c>
      <c r="H2573">
        <v>34</v>
      </c>
      <c r="I2573">
        <f t="shared" si="122"/>
        <v>24</v>
      </c>
      <c r="J2573" s="2">
        <f t="shared" si="123"/>
        <v>0.70588235294117652</v>
      </c>
      <c r="K2573">
        <v>211</v>
      </c>
      <c r="L2573" s="1">
        <f t="shared" si="121"/>
        <v>6.2058823529411766</v>
      </c>
      <c r="M2573">
        <v>4.6919427886570304</v>
      </c>
      <c r="N2573">
        <v>3.7962082562770498</v>
      </c>
      <c r="O2573">
        <v>0.59715635491998598</v>
      </c>
      <c r="P2573">
        <v>0.26857142857142802</v>
      </c>
      <c r="Q2573">
        <v>0.71997106</v>
      </c>
      <c r="U2573">
        <v>3.54028410416849</v>
      </c>
      <c r="V2573">
        <v>3.7346176251308898</v>
      </c>
      <c r="X2573">
        <v>1.7768071889877299</v>
      </c>
    </row>
    <row r="2574" spans="1:24" x14ac:dyDescent="0.45">
      <c r="A2574">
        <v>1974</v>
      </c>
      <c r="B2574" t="s">
        <v>660</v>
      </c>
      <c r="C2574" t="s">
        <v>95</v>
      </c>
      <c r="D2574">
        <v>18</v>
      </c>
      <c r="E2574">
        <v>13</v>
      </c>
      <c r="F2574">
        <v>0</v>
      </c>
      <c r="G2574">
        <v>39</v>
      </c>
      <c r="H2574">
        <v>39</v>
      </c>
      <c r="I2574">
        <f t="shared" si="122"/>
        <v>31</v>
      </c>
      <c r="J2574" s="2">
        <f t="shared" si="123"/>
        <v>0.79487179487179482</v>
      </c>
      <c r="K2574">
        <v>295.10000000000002</v>
      </c>
      <c r="L2574" s="1">
        <f t="shared" si="121"/>
        <v>7.5666666666666673</v>
      </c>
      <c r="M2574">
        <v>4.8148982540191403</v>
      </c>
      <c r="N2574">
        <v>2.31602700826237</v>
      </c>
      <c r="O2574">
        <v>0.792325029142391</v>
      </c>
      <c r="P2574">
        <v>0.258029978586723</v>
      </c>
      <c r="Q2574">
        <v>0.75904393000000003</v>
      </c>
      <c r="U2574">
        <v>3.0778779978223598</v>
      </c>
      <c r="V2574">
        <v>3.4551947435856798</v>
      </c>
      <c r="X2574">
        <v>3.7648930549621502</v>
      </c>
    </row>
    <row r="2575" spans="1:24" x14ac:dyDescent="0.45">
      <c r="A2575">
        <v>1974</v>
      </c>
      <c r="B2575" t="s">
        <v>731</v>
      </c>
      <c r="C2575" t="s">
        <v>71</v>
      </c>
      <c r="D2575">
        <v>17</v>
      </c>
      <c r="E2575">
        <v>10</v>
      </c>
      <c r="F2575">
        <v>0</v>
      </c>
      <c r="G2575">
        <v>35</v>
      </c>
      <c r="H2575">
        <v>35</v>
      </c>
      <c r="I2575">
        <f t="shared" si="122"/>
        <v>27</v>
      </c>
      <c r="J2575" s="2">
        <f t="shared" si="123"/>
        <v>0.77142857142857146</v>
      </c>
      <c r="K2575">
        <v>243</v>
      </c>
      <c r="L2575" s="1">
        <f t="shared" si="121"/>
        <v>6.9428571428571431</v>
      </c>
      <c r="M2575">
        <v>6.7777782033773102</v>
      </c>
      <c r="N2575">
        <v>3.2222224245564202</v>
      </c>
      <c r="O2575">
        <v>0.77777782661706896</v>
      </c>
      <c r="P2575">
        <v>0.25034965034965001</v>
      </c>
      <c r="Q2575">
        <v>0.76271186000000002</v>
      </c>
      <c r="U2575">
        <v>2.9629631490174</v>
      </c>
      <c r="V2575">
        <v>3.2942690321713899</v>
      </c>
      <c r="X2575">
        <v>3.88977599143981</v>
      </c>
    </row>
    <row r="2576" spans="1:24" x14ac:dyDescent="0.45">
      <c r="A2576">
        <v>1974</v>
      </c>
      <c r="B2576" t="s">
        <v>716</v>
      </c>
      <c r="C2576" t="s">
        <v>31</v>
      </c>
      <c r="D2576">
        <v>11</v>
      </c>
      <c r="E2576">
        <v>9</v>
      </c>
      <c r="F2576">
        <v>0</v>
      </c>
      <c r="G2576">
        <v>27</v>
      </c>
      <c r="H2576">
        <v>27</v>
      </c>
      <c r="I2576">
        <f t="shared" si="122"/>
        <v>20</v>
      </c>
      <c r="J2576" s="2">
        <f t="shared" si="123"/>
        <v>0.7407407407407407</v>
      </c>
      <c r="K2576">
        <v>164.1</v>
      </c>
      <c r="L2576" s="1">
        <f t="shared" si="121"/>
        <v>6.0777777777777775</v>
      </c>
      <c r="M2576">
        <v>4.60040582189984</v>
      </c>
      <c r="N2576">
        <v>1.9168357591249301</v>
      </c>
      <c r="O2576">
        <v>0.71196756767497504</v>
      </c>
      <c r="P2576">
        <v>0.29609929078014102</v>
      </c>
      <c r="Q2576">
        <v>0.62562563000000004</v>
      </c>
      <c r="U2576">
        <v>3.94320499019986</v>
      </c>
      <c r="V2576">
        <v>3.2780167863949399</v>
      </c>
      <c r="X2576">
        <v>2.5528028011321999</v>
      </c>
    </row>
    <row r="2577" spans="1:24" x14ac:dyDescent="0.45">
      <c r="A2577">
        <v>1974</v>
      </c>
      <c r="B2577" t="s">
        <v>697</v>
      </c>
      <c r="C2577" t="s">
        <v>105</v>
      </c>
      <c r="D2577">
        <v>19</v>
      </c>
      <c r="E2577">
        <v>16</v>
      </c>
      <c r="F2577">
        <v>0</v>
      </c>
      <c r="G2577">
        <v>38</v>
      </c>
      <c r="H2577">
        <v>38</v>
      </c>
      <c r="I2577">
        <f t="shared" si="122"/>
        <v>35</v>
      </c>
      <c r="J2577" s="2">
        <f t="shared" si="123"/>
        <v>0.92105263157894735</v>
      </c>
      <c r="K2577">
        <v>252.1</v>
      </c>
      <c r="L2577" s="1">
        <f t="shared" si="121"/>
        <v>6.6342105263157896</v>
      </c>
      <c r="M2577">
        <v>4.10171713979594</v>
      </c>
      <c r="N2577">
        <v>1.8190223837355901</v>
      </c>
      <c r="O2577">
        <v>0.49933947788820099</v>
      </c>
      <c r="P2577">
        <v>0.28832951945079999</v>
      </c>
      <c r="Q2577">
        <v>0.70239680000000004</v>
      </c>
      <c r="U2577">
        <v>3.0317039728926498</v>
      </c>
      <c r="V2577">
        <v>3.0300029416291299</v>
      </c>
      <c r="X2577">
        <v>5.0558447837829501</v>
      </c>
    </row>
    <row r="2578" spans="1:24" x14ac:dyDescent="0.45">
      <c r="A2578">
        <v>1974</v>
      </c>
      <c r="B2578" t="s">
        <v>698</v>
      </c>
      <c r="C2578" t="s">
        <v>105</v>
      </c>
      <c r="D2578">
        <v>25</v>
      </c>
      <c r="E2578">
        <v>12</v>
      </c>
      <c r="F2578">
        <v>0</v>
      </c>
      <c r="G2578">
        <v>41</v>
      </c>
      <c r="H2578">
        <v>41</v>
      </c>
      <c r="I2578">
        <f t="shared" si="122"/>
        <v>37</v>
      </c>
      <c r="J2578" s="2">
        <f t="shared" si="123"/>
        <v>0.90243902439024393</v>
      </c>
      <c r="K2578">
        <v>318.10000000000002</v>
      </c>
      <c r="L2578" s="1">
        <f t="shared" si="121"/>
        <v>7.7585365853658539</v>
      </c>
      <c r="M2578">
        <v>4.0429318079785403</v>
      </c>
      <c r="N2578">
        <v>1.30052351865044</v>
      </c>
      <c r="O2578">
        <v>0.70680626013610903</v>
      </c>
      <c r="P2578">
        <v>0.23776908023483301</v>
      </c>
      <c r="Q2578">
        <v>0.78091873000000001</v>
      </c>
      <c r="U2578">
        <v>2.4879580356791</v>
      </c>
      <c r="V2578">
        <v>3.1719368630065099</v>
      </c>
      <c r="X2578">
        <v>5.8107781410217196</v>
      </c>
    </row>
    <row r="2579" spans="1:24" x14ac:dyDescent="0.45">
      <c r="A2579">
        <v>1974</v>
      </c>
      <c r="B2579" t="s">
        <v>601</v>
      </c>
      <c r="C2579" t="s">
        <v>31</v>
      </c>
      <c r="D2579">
        <v>25</v>
      </c>
      <c r="E2579">
        <v>12</v>
      </c>
      <c r="F2579">
        <v>0</v>
      </c>
      <c r="G2579">
        <v>41</v>
      </c>
      <c r="H2579">
        <v>41</v>
      </c>
      <c r="I2579">
        <f t="shared" si="122"/>
        <v>37</v>
      </c>
      <c r="J2579" s="2">
        <f t="shared" si="123"/>
        <v>0.90243902439024393</v>
      </c>
      <c r="K2579">
        <v>328.1</v>
      </c>
      <c r="L2579" s="1">
        <f t="shared" si="121"/>
        <v>8.0024390243902452</v>
      </c>
      <c r="M2579">
        <v>6.1675124992715196</v>
      </c>
      <c r="N2579">
        <v>1.2335024998543</v>
      </c>
      <c r="O2579">
        <v>0.74010149991258301</v>
      </c>
      <c r="P2579">
        <v>0.25900000000000001</v>
      </c>
      <c r="Q2579">
        <v>0.73705178999999998</v>
      </c>
      <c r="U2579">
        <v>2.8233501663331801</v>
      </c>
      <c r="V2579">
        <v>2.7609607155817102</v>
      </c>
      <c r="X2579">
        <v>7.3681516647338796</v>
      </c>
    </row>
    <row r="2580" spans="1:24" x14ac:dyDescent="0.45">
      <c r="A2580">
        <v>1974</v>
      </c>
      <c r="B2580" t="s">
        <v>637</v>
      </c>
      <c r="C2580" t="s">
        <v>73</v>
      </c>
      <c r="D2580">
        <v>8</v>
      </c>
      <c r="E2580">
        <v>21</v>
      </c>
      <c r="F2580">
        <v>0</v>
      </c>
      <c r="G2580">
        <v>34</v>
      </c>
      <c r="H2580">
        <v>34</v>
      </c>
      <c r="I2580">
        <f t="shared" si="122"/>
        <v>29</v>
      </c>
      <c r="J2580" s="2">
        <f t="shared" si="123"/>
        <v>0.8529411764705882</v>
      </c>
      <c r="K2580">
        <v>197.2</v>
      </c>
      <c r="L2580" s="1">
        <f t="shared" si="121"/>
        <v>5.8</v>
      </c>
      <c r="M2580">
        <v>5.2816183433989803</v>
      </c>
      <c r="N2580">
        <v>3.32377706093212</v>
      </c>
      <c r="O2580">
        <v>0.72849908184813605</v>
      </c>
      <c r="P2580">
        <v>0.29204892966360801</v>
      </c>
      <c r="Q2580">
        <v>0.65118050000000005</v>
      </c>
      <c r="U2580">
        <v>4.5075880689353403</v>
      </c>
      <c r="V2580">
        <v>3.6406140988540501</v>
      </c>
      <c r="X2580">
        <v>2.0089540481567298</v>
      </c>
    </row>
    <row r="2581" spans="1:24" x14ac:dyDescent="0.45">
      <c r="A2581">
        <v>1974</v>
      </c>
      <c r="B2581" t="s">
        <v>700</v>
      </c>
      <c r="C2581" t="s">
        <v>37</v>
      </c>
      <c r="D2581">
        <v>20</v>
      </c>
      <c r="E2581">
        <v>13</v>
      </c>
      <c r="F2581">
        <v>0</v>
      </c>
      <c r="G2581">
        <v>39</v>
      </c>
      <c r="H2581">
        <v>39</v>
      </c>
      <c r="I2581">
        <f t="shared" si="122"/>
        <v>33</v>
      </c>
      <c r="J2581" s="2">
        <f t="shared" si="123"/>
        <v>0.84615384615384615</v>
      </c>
      <c r="K2581">
        <v>270</v>
      </c>
      <c r="L2581" s="1">
        <f t="shared" si="121"/>
        <v>6.9230769230769234</v>
      </c>
      <c r="M2581">
        <v>4.5666666666666602</v>
      </c>
      <c r="N2581">
        <v>2.0333333333333301</v>
      </c>
      <c r="O2581">
        <v>0.6</v>
      </c>
      <c r="P2581">
        <v>0.26719278466741803</v>
      </c>
      <c r="Q2581">
        <v>0.74123989000000001</v>
      </c>
      <c r="U2581">
        <v>2.86666666666666</v>
      </c>
      <c r="V2581">
        <v>3.1745159007884798</v>
      </c>
      <c r="X2581">
        <v>4.5759477615356401</v>
      </c>
    </row>
    <row r="2582" spans="1:24" x14ac:dyDescent="0.45">
      <c r="A2582">
        <v>1974</v>
      </c>
      <c r="B2582" t="s">
        <v>732</v>
      </c>
      <c r="C2582" t="s">
        <v>71</v>
      </c>
      <c r="D2582">
        <v>12</v>
      </c>
      <c r="E2582">
        <v>9</v>
      </c>
      <c r="F2582">
        <v>0</v>
      </c>
      <c r="G2582">
        <v>35</v>
      </c>
      <c r="H2582">
        <v>35</v>
      </c>
      <c r="I2582">
        <f t="shared" si="122"/>
        <v>21</v>
      </c>
      <c r="J2582" s="2">
        <f t="shared" si="123"/>
        <v>0.6</v>
      </c>
      <c r="K2582">
        <v>229.2</v>
      </c>
      <c r="L2582" s="1">
        <f t="shared" si="121"/>
        <v>6.548571428571428</v>
      </c>
      <c r="M2582">
        <v>6.2307690927808501</v>
      </c>
      <c r="N2582">
        <v>3.52685042987595</v>
      </c>
      <c r="O2582">
        <v>0.58780840497932496</v>
      </c>
      <c r="P2582">
        <v>0.27118644067796599</v>
      </c>
      <c r="Q2582">
        <v>0.72661871</v>
      </c>
      <c r="U2582">
        <v>3.2917270678842199</v>
      </c>
      <c r="V2582">
        <v>3.2444024634687501</v>
      </c>
      <c r="X2582">
        <v>3.8196997642517001</v>
      </c>
    </row>
    <row r="2583" spans="1:24" x14ac:dyDescent="0.45">
      <c r="A2583">
        <v>1974</v>
      </c>
      <c r="B2583" t="s">
        <v>564</v>
      </c>
      <c r="C2583" t="s">
        <v>58</v>
      </c>
      <c r="D2583">
        <v>15</v>
      </c>
      <c r="E2583">
        <v>11</v>
      </c>
      <c r="F2583">
        <v>0</v>
      </c>
      <c r="G2583">
        <v>35</v>
      </c>
      <c r="H2583">
        <v>35</v>
      </c>
      <c r="I2583">
        <f t="shared" si="122"/>
        <v>26</v>
      </c>
      <c r="J2583" s="2">
        <f t="shared" si="123"/>
        <v>0.74285714285714288</v>
      </c>
      <c r="K2583">
        <v>265</v>
      </c>
      <c r="L2583" s="1">
        <f t="shared" si="121"/>
        <v>7.5714285714285712</v>
      </c>
      <c r="M2583">
        <v>6.38490566037735</v>
      </c>
      <c r="N2583">
        <v>2.8867924528301798</v>
      </c>
      <c r="O2583">
        <v>0.543396226415094</v>
      </c>
      <c r="P2583">
        <v>0.29440389294403801</v>
      </c>
      <c r="Q2583">
        <v>0.72344322000000005</v>
      </c>
      <c r="U2583">
        <v>3.3622641509433899</v>
      </c>
      <c r="V2583">
        <v>2.9857667743034999</v>
      </c>
      <c r="X2583">
        <v>5.0526576042175204</v>
      </c>
    </row>
    <row r="2584" spans="1:24" x14ac:dyDescent="0.45">
      <c r="A2584">
        <v>1974</v>
      </c>
      <c r="B2584" t="s">
        <v>733</v>
      </c>
      <c r="C2584" t="s">
        <v>79</v>
      </c>
      <c r="D2584">
        <v>8</v>
      </c>
      <c r="E2584">
        <v>19</v>
      </c>
      <c r="F2584">
        <v>0</v>
      </c>
      <c r="G2584">
        <v>34</v>
      </c>
      <c r="H2584">
        <v>34</v>
      </c>
      <c r="I2584">
        <f t="shared" si="122"/>
        <v>27</v>
      </c>
      <c r="J2584" s="2">
        <f t="shared" si="123"/>
        <v>0.79411764705882348</v>
      </c>
      <c r="K2584">
        <v>210</v>
      </c>
      <c r="L2584" s="1">
        <f t="shared" si="121"/>
        <v>6.1764705882352944</v>
      </c>
      <c r="M2584">
        <v>3.5571431156080702</v>
      </c>
      <c r="N2584">
        <v>3.2571430938098</v>
      </c>
      <c r="O2584">
        <v>0.85714291942363297</v>
      </c>
      <c r="P2584">
        <v>0.29508196721311403</v>
      </c>
      <c r="Q2584">
        <v>0.66550522999999995</v>
      </c>
      <c r="U2584">
        <v>4.4571431810028903</v>
      </c>
      <c r="V2584">
        <v>4.1544101952100903</v>
      </c>
      <c r="X2584">
        <v>1.58720898628234</v>
      </c>
    </row>
    <row r="2585" spans="1:24" x14ac:dyDescent="0.45">
      <c r="A2585">
        <v>1974</v>
      </c>
      <c r="B2585" t="s">
        <v>639</v>
      </c>
      <c r="C2585" t="s">
        <v>35</v>
      </c>
      <c r="D2585">
        <v>17</v>
      </c>
      <c r="E2585">
        <v>15</v>
      </c>
      <c r="F2585">
        <v>0</v>
      </c>
      <c r="G2585">
        <v>37</v>
      </c>
      <c r="H2585">
        <v>37</v>
      </c>
      <c r="I2585">
        <f t="shared" si="122"/>
        <v>32</v>
      </c>
      <c r="J2585" s="2">
        <f t="shared" si="123"/>
        <v>0.86486486486486491</v>
      </c>
      <c r="K2585">
        <v>282</v>
      </c>
      <c r="L2585" s="1">
        <f t="shared" si="121"/>
        <v>7.6216216216216219</v>
      </c>
      <c r="M2585">
        <v>3.0319148936170199</v>
      </c>
      <c r="N2585">
        <v>2.13829787234042</v>
      </c>
      <c r="O2585">
        <v>0.79787234042553101</v>
      </c>
      <c r="P2585">
        <v>0.29559118236472898</v>
      </c>
      <c r="Q2585">
        <v>0.75280899000000001</v>
      </c>
      <c r="U2585">
        <v>3.5106382978723398</v>
      </c>
      <c r="V2585">
        <v>3.8122621576836702</v>
      </c>
      <c r="X2585">
        <v>3.2645804882049498</v>
      </c>
    </row>
    <row r="2586" spans="1:24" x14ac:dyDescent="0.45">
      <c r="A2586">
        <v>1974</v>
      </c>
      <c r="B2586" t="s">
        <v>701</v>
      </c>
      <c r="C2586" t="s">
        <v>79</v>
      </c>
      <c r="D2586">
        <v>16</v>
      </c>
      <c r="E2586">
        <v>21</v>
      </c>
      <c r="F2586">
        <v>0</v>
      </c>
      <c r="G2586">
        <v>41</v>
      </c>
      <c r="H2586">
        <v>41</v>
      </c>
      <c r="I2586">
        <f t="shared" si="122"/>
        <v>37</v>
      </c>
      <c r="J2586" s="2">
        <f t="shared" si="123"/>
        <v>0.90243902439024393</v>
      </c>
      <c r="K2586">
        <v>308</v>
      </c>
      <c r="L2586" s="1">
        <f t="shared" si="121"/>
        <v>7.5121951219512191</v>
      </c>
      <c r="M2586">
        <v>5.9025974025974</v>
      </c>
      <c r="N2586">
        <v>2.2792207792207702</v>
      </c>
      <c r="O2586">
        <v>1.11038961038961</v>
      </c>
      <c r="P2586">
        <v>0.288747346072186</v>
      </c>
      <c r="Q2586">
        <v>0.69863825000000002</v>
      </c>
      <c r="U2586">
        <v>4.1493506493506498</v>
      </c>
      <c r="V2586">
        <v>3.6593884356610098</v>
      </c>
      <c r="X2586">
        <v>4.0833749771118102</v>
      </c>
    </row>
    <row r="2587" spans="1:24" x14ac:dyDescent="0.45">
      <c r="A2587">
        <v>1974</v>
      </c>
      <c r="B2587" t="s">
        <v>702</v>
      </c>
      <c r="C2587" t="s">
        <v>67</v>
      </c>
      <c r="D2587">
        <v>17</v>
      </c>
      <c r="E2587">
        <v>13</v>
      </c>
      <c r="F2587">
        <v>0</v>
      </c>
      <c r="G2587">
        <v>39</v>
      </c>
      <c r="H2587">
        <v>39</v>
      </c>
      <c r="I2587">
        <f t="shared" si="122"/>
        <v>30</v>
      </c>
      <c r="J2587" s="2">
        <f t="shared" si="123"/>
        <v>0.76923076923076927</v>
      </c>
      <c r="K2587">
        <v>283</v>
      </c>
      <c r="L2587" s="1">
        <f t="shared" si="121"/>
        <v>7.2564102564102564</v>
      </c>
      <c r="M2587">
        <v>3.8480565371024702</v>
      </c>
      <c r="N2587">
        <v>2.2261484098939901</v>
      </c>
      <c r="O2587">
        <v>0.69964664310953995</v>
      </c>
      <c r="P2587">
        <v>0.27186512118018902</v>
      </c>
      <c r="Q2587">
        <v>0.74723247000000004</v>
      </c>
      <c r="U2587">
        <v>3.2120141342756101</v>
      </c>
      <c r="V2587">
        <v>3.5393503465416498</v>
      </c>
      <c r="X2587">
        <v>3.9668846130371</v>
      </c>
    </row>
    <row r="2588" spans="1:24" x14ac:dyDescent="0.45">
      <c r="A2588">
        <v>1974</v>
      </c>
      <c r="B2588" t="s">
        <v>620</v>
      </c>
      <c r="C2588" t="s">
        <v>58</v>
      </c>
      <c r="D2588">
        <v>13</v>
      </c>
      <c r="E2588">
        <v>15</v>
      </c>
      <c r="F2588">
        <v>0</v>
      </c>
      <c r="G2588">
        <v>34</v>
      </c>
      <c r="H2588">
        <v>34</v>
      </c>
      <c r="I2588">
        <f t="shared" si="122"/>
        <v>28</v>
      </c>
      <c r="J2588" s="2">
        <f t="shared" si="123"/>
        <v>0.82352941176470584</v>
      </c>
      <c r="K2588">
        <v>265.10000000000002</v>
      </c>
      <c r="L2588" s="1">
        <f t="shared" si="121"/>
        <v>7.7970588235294125</v>
      </c>
      <c r="M2588">
        <v>6.6143213544559396</v>
      </c>
      <c r="N2588">
        <v>2.5778893484033398</v>
      </c>
      <c r="O2588">
        <v>0.27135677351614101</v>
      </c>
      <c r="P2588">
        <v>0.26893939393939298</v>
      </c>
      <c r="Q2588">
        <v>0.75653369999999998</v>
      </c>
      <c r="U2588">
        <v>2.4082913649557498</v>
      </c>
      <c r="V2588">
        <v>2.4161593091978202</v>
      </c>
      <c r="X2588">
        <v>7.1745185852050701</v>
      </c>
    </row>
    <row r="2589" spans="1:24" x14ac:dyDescent="0.45">
      <c r="A2589">
        <v>1974</v>
      </c>
      <c r="B2589" t="s">
        <v>642</v>
      </c>
      <c r="C2589" t="s">
        <v>47</v>
      </c>
      <c r="D2589">
        <v>16</v>
      </c>
      <c r="E2589">
        <v>12</v>
      </c>
      <c r="F2589">
        <v>0</v>
      </c>
      <c r="G2589">
        <v>31</v>
      </c>
      <c r="H2589">
        <v>31</v>
      </c>
      <c r="I2589">
        <f t="shared" si="122"/>
        <v>28</v>
      </c>
      <c r="J2589" s="2">
        <f t="shared" si="123"/>
        <v>0.90322580645161288</v>
      </c>
      <c r="K2589">
        <v>237.1</v>
      </c>
      <c r="L2589" s="1">
        <f t="shared" si="121"/>
        <v>7.6483870967741936</v>
      </c>
      <c r="M2589">
        <v>5.3848312298707697</v>
      </c>
      <c r="N2589">
        <v>3.3749998553415401</v>
      </c>
      <c r="O2589">
        <v>0.45505616027076901</v>
      </c>
      <c r="P2589">
        <v>0.26917900403768502</v>
      </c>
      <c r="Q2589">
        <v>0.77917539999999996</v>
      </c>
      <c r="U2589">
        <v>2.69241561493538</v>
      </c>
      <c r="V2589">
        <v>3.18917463448535</v>
      </c>
      <c r="X2589">
        <v>3.7807414531707701</v>
      </c>
    </row>
    <row r="2590" spans="1:24" x14ac:dyDescent="0.45">
      <c r="A2590">
        <v>1974</v>
      </c>
      <c r="B2590" t="s">
        <v>734</v>
      </c>
      <c r="C2590" t="s">
        <v>95</v>
      </c>
      <c r="D2590">
        <v>16</v>
      </c>
      <c r="E2590">
        <v>10</v>
      </c>
      <c r="F2590">
        <v>0</v>
      </c>
      <c r="G2590">
        <v>37</v>
      </c>
      <c r="H2590">
        <v>37</v>
      </c>
      <c r="I2590">
        <f t="shared" si="122"/>
        <v>26</v>
      </c>
      <c r="J2590" s="2">
        <f t="shared" si="123"/>
        <v>0.70270270270270274</v>
      </c>
      <c r="K2590">
        <v>256.10000000000002</v>
      </c>
      <c r="L2590" s="1">
        <f t="shared" si="121"/>
        <v>6.9216216216216226</v>
      </c>
      <c r="M2590">
        <v>3.8972694900786098</v>
      </c>
      <c r="N2590">
        <v>2.8439534116789802</v>
      </c>
      <c r="O2590">
        <v>0.66710018298642904</v>
      </c>
      <c r="P2590">
        <v>0.28368794326241098</v>
      </c>
      <c r="Q2590">
        <v>0.73428749000000004</v>
      </c>
      <c r="U2590">
        <v>3.61638520250537</v>
      </c>
      <c r="V2590">
        <v>3.7173614374280701</v>
      </c>
      <c r="X2590">
        <v>2.4409101009368799</v>
      </c>
    </row>
    <row r="2591" spans="1:24" x14ac:dyDescent="0.45">
      <c r="A2591">
        <v>1974</v>
      </c>
      <c r="B2591" t="s">
        <v>605</v>
      </c>
      <c r="C2591" t="s">
        <v>62</v>
      </c>
      <c r="D2591">
        <v>19</v>
      </c>
      <c r="E2591">
        <v>15</v>
      </c>
      <c r="F2591">
        <v>0</v>
      </c>
      <c r="G2591">
        <v>38</v>
      </c>
      <c r="H2591">
        <v>38</v>
      </c>
      <c r="I2591">
        <f t="shared" si="122"/>
        <v>34</v>
      </c>
      <c r="J2591" s="2">
        <f t="shared" si="123"/>
        <v>0.89473684210526316</v>
      </c>
      <c r="K2591">
        <v>279.2</v>
      </c>
      <c r="L2591" s="1">
        <f t="shared" si="121"/>
        <v>7.3473684210526313</v>
      </c>
      <c r="M2591">
        <v>4.9559006018692902</v>
      </c>
      <c r="N2591">
        <v>2.9284867192863899</v>
      </c>
      <c r="O2591">
        <v>0.77234814574586297</v>
      </c>
      <c r="P2591">
        <v>0.28013392857142799</v>
      </c>
      <c r="Q2591">
        <v>0.74030552000000005</v>
      </c>
      <c r="U2591">
        <v>3.6042913468140299</v>
      </c>
      <c r="V2591">
        <v>3.65450104833248</v>
      </c>
      <c r="X2591">
        <v>3.0451762676239</v>
      </c>
    </row>
    <row r="2592" spans="1:24" x14ac:dyDescent="0.45">
      <c r="A2592">
        <v>1974</v>
      </c>
      <c r="B2592" t="s">
        <v>703</v>
      </c>
      <c r="C2592" t="s">
        <v>33</v>
      </c>
      <c r="D2592">
        <v>20</v>
      </c>
      <c r="E2592">
        <v>6</v>
      </c>
      <c r="F2592">
        <v>0</v>
      </c>
      <c r="G2592">
        <v>39</v>
      </c>
      <c r="H2592">
        <v>39</v>
      </c>
      <c r="I2592">
        <f t="shared" si="122"/>
        <v>26</v>
      </c>
      <c r="J2592" s="2">
        <f t="shared" si="123"/>
        <v>0.66666666666666663</v>
      </c>
      <c r="K2592">
        <v>292.10000000000002</v>
      </c>
      <c r="L2592" s="1">
        <f t="shared" si="121"/>
        <v>7.4897435897435907</v>
      </c>
      <c r="M2592">
        <v>6.8038766161484103</v>
      </c>
      <c r="N2592">
        <v>2.8939565697644798</v>
      </c>
      <c r="O2592">
        <v>0.73888252845050695</v>
      </c>
      <c r="P2592">
        <v>0.242532855436081</v>
      </c>
      <c r="Q2592">
        <v>0.79545454999999998</v>
      </c>
      <c r="U2592">
        <v>2.58608884957677</v>
      </c>
      <c r="V2592">
        <v>3.12896074838353</v>
      </c>
      <c r="X2592">
        <v>5.2379641532897896</v>
      </c>
    </row>
    <row r="2593" spans="1:24" x14ac:dyDescent="0.45">
      <c r="A2593">
        <v>1974</v>
      </c>
      <c r="B2593" t="s">
        <v>721</v>
      </c>
      <c r="C2593" t="s">
        <v>128</v>
      </c>
      <c r="D2593">
        <v>16</v>
      </c>
      <c r="E2593">
        <v>12</v>
      </c>
      <c r="F2593">
        <v>0</v>
      </c>
      <c r="G2593">
        <v>38</v>
      </c>
      <c r="H2593">
        <v>38</v>
      </c>
      <c r="I2593">
        <f t="shared" si="122"/>
        <v>28</v>
      </c>
      <c r="J2593" s="2">
        <f t="shared" si="123"/>
        <v>0.73684210526315785</v>
      </c>
      <c r="K2593">
        <v>274.2</v>
      </c>
      <c r="L2593" s="1">
        <f t="shared" si="121"/>
        <v>7.2157894736842101</v>
      </c>
      <c r="M2593">
        <v>3.7026700400443202</v>
      </c>
      <c r="N2593">
        <v>2.9162622439287098</v>
      </c>
      <c r="O2593">
        <v>0.32766991504817</v>
      </c>
      <c r="P2593">
        <v>0.294178794178794</v>
      </c>
      <c r="Q2593">
        <v>0.74054054000000002</v>
      </c>
      <c r="U2593">
        <v>3.1456311844624301</v>
      </c>
      <c r="V2593">
        <v>3.2226371040869202</v>
      </c>
      <c r="X2593">
        <v>5.5330281257629297</v>
      </c>
    </row>
    <row r="2594" spans="1:24" x14ac:dyDescent="0.45">
      <c r="A2594">
        <v>1974</v>
      </c>
      <c r="B2594" t="s">
        <v>537</v>
      </c>
      <c r="C2594" t="s">
        <v>128</v>
      </c>
      <c r="D2594">
        <v>20</v>
      </c>
      <c r="E2594">
        <v>13</v>
      </c>
      <c r="F2594">
        <v>0</v>
      </c>
      <c r="G2594">
        <v>39</v>
      </c>
      <c r="H2594">
        <v>39</v>
      </c>
      <c r="I2594">
        <f t="shared" si="122"/>
        <v>33</v>
      </c>
      <c r="J2594" s="2">
        <f t="shared" si="123"/>
        <v>0.84615384615384615</v>
      </c>
      <c r="K2594">
        <v>300.10000000000002</v>
      </c>
      <c r="L2594" s="1">
        <f t="shared" si="121"/>
        <v>7.6948717948717951</v>
      </c>
      <c r="M2594">
        <v>5.7835736109870597</v>
      </c>
      <c r="N2594">
        <v>2.6071031303413101</v>
      </c>
      <c r="O2594">
        <v>0.53940064765682405</v>
      </c>
      <c r="P2594">
        <v>0.25110619469026502</v>
      </c>
      <c r="Q2594">
        <v>0.79923274</v>
      </c>
      <c r="U2594">
        <v>2.3074361038653</v>
      </c>
      <c r="V2594">
        <v>3.0010830751861102</v>
      </c>
      <c r="X2594">
        <v>6.8933629989623997</v>
      </c>
    </row>
    <row r="2595" spans="1:24" x14ac:dyDescent="0.45">
      <c r="A2595">
        <v>1974</v>
      </c>
      <c r="B2595" t="s">
        <v>643</v>
      </c>
      <c r="C2595" t="s">
        <v>71</v>
      </c>
      <c r="D2595">
        <v>13</v>
      </c>
      <c r="E2595">
        <v>9</v>
      </c>
      <c r="F2595">
        <v>0</v>
      </c>
      <c r="G2595">
        <v>26</v>
      </c>
      <c r="H2595">
        <v>26</v>
      </c>
      <c r="I2595">
        <f t="shared" si="122"/>
        <v>22</v>
      </c>
      <c r="J2595" s="2">
        <f t="shared" si="123"/>
        <v>0.84615384615384615</v>
      </c>
      <c r="K2595">
        <v>172.1</v>
      </c>
      <c r="L2595" s="1">
        <f t="shared" si="121"/>
        <v>6.6192307692307688</v>
      </c>
      <c r="M2595">
        <v>6.9980653509400197</v>
      </c>
      <c r="N2595">
        <v>3.1856864657264299</v>
      </c>
      <c r="O2595">
        <v>0.73114115606836105</v>
      </c>
      <c r="P2595">
        <v>0.27745664739884301</v>
      </c>
      <c r="Q2595">
        <v>0.77457794999999996</v>
      </c>
      <c r="U2595">
        <v>3.1856864657264299</v>
      </c>
      <c r="V2595">
        <v>3.17589848604013</v>
      </c>
      <c r="X2595">
        <v>3.0163831710815399</v>
      </c>
    </row>
    <row r="2596" spans="1:24" x14ac:dyDescent="0.45">
      <c r="A2596">
        <v>1974</v>
      </c>
      <c r="B2596" t="s">
        <v>610</v>
      </c>
      <c r="C2596" t="s">
        <v>95</v>
      </c>
      <c r="D2596">
        <v>7</v>
      </c>
      <c r="E2596">
        <v>12</v>
      </c>
      <c r="F2596">
        <v>0</v>
      </c>
      <c r="G2596">
        <v>26</v>
      </c>
      <c r="H2596">
        <v>26</v>
      </c>
      <c r="I2596">
        <f t="shared" si="122"/>
        <v>19</v>
      </c>
      <c r="J2596" s="2">
        <f t="shared" si="123"/>
        <v>0.73076923076923073</v>
      </c>
      <c r="K2596">
        <v>178.2</v>
      </c>
      <c r="L2596" s="1">
        <f t="shared" si="121"/>
        <v>6.8538461538461535</v>
      </c>
      <c r="M2596">
        <v>4.2313431631246701</v>
      </c>
      <c r="N2596">
        <v>3.47574616970955</v>
      </c>
      <c r="O2596">
        <v>0.60447759473209595</v>
      </c>
      <c r="P2596">
        <v>0.272425249169435</v>
      </c>
      <c r="Q2596">
        <v>0.73529412000000005</v>
      </c>
      <c r="U2596">
        <v>3.2742536381321901</v>
      </c>
      <c r="V2596">
        <v>3.7200106167639202</v>
      </c>
      <c r="X2596">
        <v>1.6955660581588701</v>
      </c>
    </row>
    <row r="2597" spans="1:24" x14ac:dyDescent="0.45">
      <c r="A2597">
        <v>1974</v>
      </c>
      <c r="B2597" t="s">
        <v>586</v>
      </c>
      <c r="C2597" t="s">
        <v>88</v>
      </c>
      <c r="D2597">
        <v>21</v>
      </c>
      <c r="E2597">
        <v>13</v>
      </c>
      <c r="F2597">
        <v>0</v>
      </c>
      <c r="G2597">
        <v>37</v>
      </c>
      <c r="H2597">
        <v>37</v>
      </c>
      <c r="I2597">
        <f t="shared" si="122"/>
        <v>34</v>
      </c>
      <c r="J2597" s="2">
        <f t="shared" si="123"/>
        <v>0.91891891891891897</v>
      </c>
      <c r="K2597">
        <v>322.10000000000002</v>
      </c>
      <c r="L2597" s="1">
        <f t="shared" si="121"/>
        <v>8.705405405405406</v>
      </c>
      <c r="M2597">
        <v>6.0310230235689</v>
      </c>
      <c r="N2597">
        <v>2.7642188858024102</v>
      </c>
      <c r="O2597">
        <v>0.69803507217232696</v>
      </c>
      <c r="P2597">
        <v>0.223555070883315</v>
      </c>
      <c r="Q2597">
        <v>0.79</v>
      </c>
      <c r="U2597">
        <v>2.5129262598203699</v>
      </c>
      <c r="V2597">
        <v>3.2235142489892699</v>
      </c>
      <c r="X2597">
        <v>5.8093371391296298</v>
      </c>
    </row>
    <row r="2598" spans="1:24" x14ac:dyDescent="0.45">
      <c r="A2598">
        <v>1974</v>
      </c>
      <c r="B2598" t="s">
        <v>735</v>
      </c>
      <c r="C2598" t="s">
        <v>88</v>
      </c>
      <c r="D2598">
        <v>17</v>
      </c>
      <c r="E2598">
        <v>12</v>
      </c>
      <c r="F2598">
        <v>0</v>
      </c>
      <c r="G2598">
        <v>36</v>
      </c>
      <c r="H2598">
        <v>36</v>
      </c>
      <c r="I2598">
        <f t="shared" si="122"/>
        <v>29</v>
      </c>
      <c r="J2598" s="2">
        <f t="shared" si="123"/>
        <v>0.80555555555555558</v>
      </c>
      <c r="K2598">
        <v>252</v>
      </c>
      <c r="L2598" s="1">
        <f t="shared" si="121"/>
        <v>7</v>
      </c>
      <c r="M2598">
        <v>2.5000001513768799</v>
      </c>
      <c r="N2598">
        <v>2.2857144241160001</v>
      </c>
      <c r="O2598">
        <v>0.39285716664493903</v>
      </c>
      <c r="P2598">
        <v>0.25896860986546999</v>
      </c>
      <c r="Q2598">
        <v>0.73410014000000001</v>
      </c>
      <c r="U2598">
        <v>2.9642858937754402</v>
      </c>
      <c r="V2598">
        <v>3.4115529882844799</v>
      </c>
      <c r="X2598">
        <v>3.94062948226928</v>
      </c>
    </row>
    <row r="2599" spans="1:24" x14ac:dyDescent="0.45">
      <c r="A2599">
        <v>1974</v>
      </c>
      <c r="B2599" t="s">
        <v>670</v>
      </c>
      <c r="C2599" t="s">
        <v>33</v>
      </c>
      <c r="D2599">
        <v>13</v>
      </c>
      <c r="E2599">
        <v>11</v>
      </c>
      <c r="F2599">
        <v>0</v>
      </c>
      <c r="G2599">
        <v>35</v>
      </c>
      <c r="H2599">
        <v>35</v>
      </c>
      <c r="I2599">
        <f t="shared" si="122"/>
        <v>24</v>
      </c>
      <c r="J2599" s="2">
        <f t="shared" si="123"/>
        <v>0.68571428571428572</v>
      </c>
      <c r="K2599">
        <v>198</v>
      </c>
      <c r="L2599" s="1">
        <f t="shared" si="121"/>
        <v>5.6571428571428575</v>
      </c>
      <c r="M2599">
        <v>5.7272731686426903</v>
      </c>
      <c r="N2599">
        <v>3.18181842702371</v>
      </c>
      <c r="O2599">
        <v>0.90909097914963299</v>
      </c>
      <c r="P2599">
        <v>0.27272727272727199</v>
      </c>
      <c r="Q2599">
        <v>0.73839661999999995</v>
      </c>
      <c r="U2599">
        <v>3.7272730145134898</v>
      </c>
      <c r="V2599">
        <v>3.7398358556278302</v>
      </c>
      <c r="X2599">
        <v>2.0432002544403001</v>
      </c>
    </row>
    <row r="2600" spans="1:24" x14ac:dyDescent="0.45">
      <c r="A2600">
        <v>1974</v>
      </c>
      <c r="B2600" t="s">
        <v>723</v>
      </c>
      <c r="C2600" t="s">
        <v>128</v>
      </c>
      <c r="D2600">
        <v>10</v>
      </c>
      <c r="E2600">
        <v>11</v>
      </c>
      <c r="F2600">
        <v>0</v>
      </c>
      <c r="G2600">
        <v>28</v>
      </c>
      <c r="H2600">
        <v>28</v>
      </c>
      <c r="I2600">
        <f t="shared" si="122"/>
        <v>21</v>
      </c>
      <c r="J2600" s="2">
        <f t="shared" si="123"/>
        <v>0.75</v>
      </c>
      <c r="K2600">
        <v>186</v>
      </c>
      <c r="L2600" s="1">
        <f t="shared" si="121"/>
        <v>6.6428571428571432</v>
      </c>
      <c r="M2600">
        <v>3.7741938580087502</v>
      </c>
      <c r="N2600">
        <v>1.98387113049178</v>
      </c>
      <c r="O2600">
        <v>0.77419361189923097</v>
      </c>
      <c r="P2600">
        <v>0.25</v>
      </c>
      <c r="Q2600">
        <v>0.72025052000000001</v>
      </c>
      <c r="U2600">
        <v>3.3870970520591301</v>
      </c>
      <c r="V2600">
        <v>3.5513379638933</v>
      </c>
      <c r="X2600">
        <v>3.00864481925964</v>
      </c>
    </row>
    <row r="2601" spans="1:24" x14ac:dyDescent="0.45">
      <c r="A2601">
        <v>1974</v>
      </c>
      <c r="B2601" t="s">
        <v>645</v>
      </c>
      <c r="C2601" t="s">
        <v>233</v>
      </c>
      <c r="D2601">
        <v>12</v>
      </c>
      <c r="E2601">
        <v>16</v>
      </c>
      <c r="F2601">
        <v>0</v>
      </c>
      <c r="G2601">
        <v>35</v>
      </c>
      <c r="H2601">
        <v>35</v>
      </c>
      <c r="I2601">
        <f t="shared" si="122"/>
        <v>28</v>
      </c>
      <c r="J2601" s="2">
        <f t="shared" si="123"/>
        <v>0.8</v>
      </c>
      <c r="K2601">
        <v>223.2</v>
      </c>
      <c r="L2601" s="1">
        <f t="shared" si="121"/>
        <v>6.3771428571428572</v>
      </c>
      <c r="M2601">
        <v>5.3517141033105098</v>
      </c>
      <c r="N2601">
        <v>3.2593146042718102</v>
      </c>
      <c r="O2601">
        <v>0.68405368237803499</v>
      </c>
      <c r="P2601">
        <v>0.28291316526610599</v>
      </c>
      <c r="Q2601">
        <v>0.67342504999999997</v>
      </c>
      <c r="U2601">
        <v>4.0640836423636202</v>
      </c>
      <c r="V2601">
        <v>3.4634655463931701</v>
      </c>
      <c r="X2601">
        <v>3.23520755767822</v>
      </c>
    </row>
    <row r="2602" spans="1:24" x14ac:dyDescent="0.45">
      <c r="A2602">
        <v>1974</v>
      </c>
      <c r="B2602" t="s">
        <v>489</v>
      </c>
      <c r="C2602" t="s">
        <v>29</v>
      </c>
      <c r="D2602">
        <v>12</v>
      </c>
      <c r="E2602">
        <v>12</v>
      </c>
      <c r="F2602">
        <v>0</v>
      </c>
      <c r="G2602">
        <v>38</v>
      </c>
      <c r="H2602">
        <v>38</v>
      </c>
      <c r="I2602">
        <f t="shared" si="122"/>
        <v>24</v>
      </c>
      <c r="J2602" s="2">
        <f t="shared" si="123"/>
        <v>0.63157894736842102</v>
      </c>
      <c r="K2602">
        <v>236.1</v>
      </c>
      <c r="L2602" s="1">
        <f t="shared" si="121"/>
        <v>6.2131578947368418</v>
      </c>
      <c r="M2602">
        <v>6.0169261532821503</v>
      </c>
      <c r="N2602">
        <v>3.0465448877378001</v>
      </c>
      <c r="O2602">
        <v>0.64739078864428201</v>
      </c>
      <c r="P2602">
        <v>0.30729833546734903</v>
      </c>
      <c r="Q2602">
        <v>0.67355889999999996</v>
      </c>
      <c r="U2602">
        <v>4.3032446539296396</v>
      </c>
      <c r="V2602">
        <v>3.26792351657727</v>
      </c>
      <c r="X2602">
        <v>4.5161757469177202</v>
      </c>
    </row>
    <row r="2603" spans="1:24" x14ac:dyDescent="0.45">
      <c r="A2603">
        <v>1974</v>
      </c>
      <c r="B2603" t="s">
        <v>505</v>
      </c>
      <c r="C2603" t="s">
        <v>99</v>
      </c>
      <c r="D2603">
        <v>16</v>
      </c>
      <c r="E2603">
        <v>11</v>
      </c>
      <c r="F2603">
        <v>0</v>
      </c>
      <c r="G2603">
        <v>35</v>
      </c>
      <c r="H2603">
        <v>35</v>
      </c>
      <c r="I2603">
        <f t="shared" si="122"/>
        <v>27</v>
      </c>
      <c r="J2603" s="2">
        <f t="shared" si="123"/>
        <v>0.77142857142857146</v>
      </c>
      <c r="K2603">
        <v>260</v>
      </c>
      <c r="L2603" s="1">
        <f t="shared" si="121"/>
        <v>7.4285714285714288</v>
      </c>
      <c r="M2603">
        <v>3.6346158112295002</v>
      </c>
      <c r="N2603">
        <v>3.4961542565160002</v>
      </c>
      <c r="O2603">
        <v>0.69230777356752504</v>
      </c>
      <c r="P2603">
        <v>0.26614699331848501</v>
      </c>
      <c r="Q2603">
        <v>0.73873873999999995</v>
      </c>
      <c r="U2603">
        <v>3.4961542565160002</v>
      </c>
      <c r="V2603">
        <v>3.94745053443684</v>
      </c>
      <c r="X2603">
        <v>2.0984899997711102</v>
      </c>
    </row>
    <row r="2604" spans="1:24" x14ac:dyDescent="0.45">
      <c r="A2604">
        <v>1974</v>
      </c>
      <c r="B2604" t="s">
        <v>684</v>
      </c>
      <c r="C2604" t="s">
        <v>49</v>
      </c>
      <c r="D2604">
        <v>9</v>
      </c>
      <c r="E2604">
        <v>12</v>
      </c>
      <c r="F2604">
        <v>0</v>
      </c>
      <c r="G2604">
        <v>30</v>
      </c>
      <c r="H2604">
        <v>30</v>
      </c>
      <c r="I2604">
        <f t="shared" si="122"/>
        <v>21</v>
      </c>
      <c r="J2604" s="2">
        <f t="shared" si="123"/>
        <v>0.7</v>
      </c>
      <c r="K2604">
        <v>191</v>
      </c>
      <c r="L2604" s="1">
        <f t="shared" si="121"/>
        <v>6.3666666666666663</v>
      </c>
      <c r="M2604">
        <v>3.0628269804448598</v>
      </c>
      <c r="N2604">
        <v>3.0157065653610902</v>
      </c>
      <c r="O2604">
        <v>0.28272249050260201</v>
      </c>
      <c r="P2604">
        <v>0.29325513196480901</v>
      </c>
      <c r="Q2604">
        <v>0.72184429000000006</v>
      </c>
      <c r="U2604">
        <v>3.5811515463663</v>
      </c>
      <c r="V2604">
        <v>3.3583242542123299</v>
      </c>
      <c r="X2604">
        <v>2.5049741268157901</v>
      </c>
    </row>
    <row r="2605" spans="1:24" x14ac:dyDescent="0.45">
      <c r="A2605">
        <v>1974</v>
      </c>
      <c r="B2605" t="s">
        <v>574</v>
      </c>
      <c r="C2605" t="s">
        <v>233</v>
      </c>
      <c r="D2605">
        <v>15</v>
      </c>
      <c r="E2605">
        <v>22</v>
      </c>
      <c r="F2605">
        <v>0</v>
      </c>
      <c r="G2605">
        <v>38</v>
      </c>
      <c r="H2605">
        <v>38</v>
      </c>
      <c r="I2605">
        <f t="shared" si="122"/>
        <v>37</v>
      </c>
      <c r="J2605" s="2">
        <f t="shared" si="123"/>
        <v>0.97368421052631582</v>
      </c>
      <c r="K2605">
        <v>253.2</v>
      </c>
      <c r="L2605" s="1">
        <f t="shared" si="121"/>
        <v>6.6631578947368419</v>
      </c>
      <c r="M2605">
        <v>5.4638632281577699</v>
      </c>
      <c r="N2605">
        <v>2.8383705081339001</v>
      </c>
      <c r="O2605">
        <v>0.67411299568180205</v>
      </c>
      <c r="P2605">
        <v>0.292441140024783</v>
      </c>
      <c r="Q2605">
        <v>0.6413529</v>
      </c>
      <c r="U2605">
        <v>4.4704335503108998</v>
      </c>
      <c r="V2605">
        <v>3.34300276918382</v>
      </c>
      <c r="X2605">
        <v>4.04652547836303</v>
      </c>
    </row>
    <row r="2606" spans="1:24" x14ac:dyDescent="0.45">
      <c r="A2606">
        <v>1974</v>
      </c>
      <c r="B2606" t="s">
        <v>671</v>
      </c>
      <c r="C2606" t="s">
        <v>99</v>
      </c>
      <c r="D2606">
        <v>15</v>
      </c>
      <c r="E2606">
        <v>11</v>
      </c>
      <c r="F2606">
        <v>0</v>
      </c>
      <c r="G2606">
        <v>33</v>
      </c>
      <c r="H2606">
        <v>33</v>
      </c>
      <c r="I2606">
        <f t="shared" si="122"/>
        <v>26</v>
      </c>
      <c r="J2606" s="2">
        <f t="shared" si="123"/>
        <v>0.78787878787878785</v>
      </c>
      <c r="K2606">
        <v>262.2</v>
      </c>
      <c r="L2606" s="1">
        <f t="shared" si="121"/>
        <v>7.9454545454545453</v>
      </c>
      <c r="M2606">
        <v>4.7626905397789097</v>
      </c>
      <c r="N2606">
        <v>2.8439087395802098</v>
      </c>
      <c r="O2606">
        <v>0.37690356789617202</v>
      </c>
      <c r="P2606">
        <v>0.26113116726835101</v>
      </c>
      <c r="Q2606">
        <v>0.74098797999999999</v>
      </c>
      <c r="U2606">
        <v>2.7753808181445399</v>
      </c>
      <c r="V2606">
        <v>3.0579150545418599</v>
      </c>
      <c r="X2606">
        <v>4.9991741180419904</v>
      </c>
    </row>
    <row r="2607" spans="1:24" x14ac:dyDescent="0.45">
      <c r="A2607">
        <v>1974</v>
      </c>
      <c r="B2607" t="s">
        <v>589</v>
      </c>
      <c r="C2607" t="s">
        <v>67</v>
      </c>
      <c r="D2607">
        <v>9</v>
      </c>
      <c r="E2607">
        <v>13</v>
      </c>
      <c r="F2607">
        <v>0</v>
      </c>
      <c r="G2607">
        <v>35</v>
      </c>
      <c r="H2607">
        <v>35</v>
      </c>
      <c r="I2607">
        <f t="shared" si="122"/>
        <v>22</v>
      </c>
      <c r="J2607" s="2">
        <f t="shared" si="123"/>
        <v>0.62857142857142856</v>
      </c>
      <c r="K2607">
        <v>212.2</v>
      </c>
      <c r="L2607" s="1">
        <f t="shared" si="121"/>
        <v>6.0628571428571423</v>
      </c>
      <c r="M2607">
        <v>6.4749214752359503</v>
      </c>
      <c r="N2607">
        <v>4.9090907916821598</v>
      </c>
      <c r="O2607">
        <v>0.465517230245722</v>
      </c>
      <c r="P2607">
        <v>0.26760563380281599</v>
      </c>
      <c r="Q2607">
        <v>0.68277310999999996</v>
      </c>
      <c r="U2607">
        <v>4.02037607939487</v>
      </c>
      <c r="V2607">
        <v>3.490445288004</v>
      </c>
      <c r="X2607">
        <v>3.1059086322784402</v>
      </c>
    </row>
    <row r="2608" spans="1:24" x14ac:dyDescent="0.45">
      <c r="A2608">
        <v>1974</v>
      </c>
      <c r="B2608" t="s">
        <v>455</v>
      </c>
      <c r="C2608" t="s">
        <v>371</v>
      </c>
      <c r="D2608">
        <v>21</v>
      </c>
      <c r="E2608">
        <v>16</v>
      </c>
      <c r="F2608">
        <v>0</v>
      </c>
      <c r="G2608">
        <v>41</v>
      </c>
      <c r="H2608">
        <v>41</v>
      </c>
      <c r="I2608">
        <f t="shared" si="122"/>
        <v>37</v>
      </c>
      <c r="J2608" s="2">
        <f t="shared" si="123"/>
        <v>0.90243902439024393</v>
      </c>
      <c r="K2608">
        <v>331</v>
      </c>
      <c r="L2608" s="1">
        <f t="shared" si="121"/>
        <v>8.0731707317073162</v>
      </c>
      <c r="M2608">
        <v>9.95166163141994</v>
      </c>
      <c r="N2608">
        <v>5.49244712990936</v>
      </c>
      <c r="O2608">
        <v>0.43504531722054302</v>
      </c>
      <c r="P2608">
        <v>0.25537294563843199</v>
      </c>
      <c r="Q2608">
        <v>0.74766354999999995</v>
      </c>
      <c r="U2608">
        <v>2.8549848942598102</v>
      </c>
      <c r="V2608">
        <v>2.90752474044384</v>
      </c>
      <c r="X2608">
        <v>6.5759787559509197</v>
      </c>
    </row>
    <row r="2609" spans="1:24" x14ac:dyDescent="0.45">
      <c r="A2609">
        <v>1974</v>
      </c>
      <c r="B2609" t="s">
        <v>736</v>
      </c>
      <c r="C2609" t="s">
        <v>67</v>
      </c>
      <c r="D2609">
        <v>7</v>
      </c>
      <c r="E2609">
        <v>14</v>
      </c>
      <c r="F2609">
        <v>0</v>
      </c>
      <c r="G2609">
        <v>27</v>
      </c>
      <c r="H2609">
        <v>27</v>
      </c>
      <c r="I2609">
        <f t="shared" si="122"/>
        <v>21</v>
      </c>
      <c r="J2609" s="2">
        <f t="shared" si="123"/>
        <v>0.77777777777777779</v>
      </c>
      <c r="K2609">
        <v>171.1</v>
      </c>
      <c r="L2609" s="1">
        <f t="shared" si="121"/>
        <v>6.337037037037037</v>
      </c>
      <c r="M2609">
        <v>4.8326853987620702</v>
      </c>
      <c r="N2609">
        <v>4.3073935075922796</v>
      </c>
      <c r="O2609">
        <v>0.840467025871665</v>
      </c>
      <c r="P2609">
        <v>0.28956834532374098</v>
      </c>
      <c r="Q2609">
        <v>0.73566085000000003</v>
      </c>
      <c r="U2609">
        <v>4.1498059402413503</v>
      </c>
      <c r="V2609">
        <v>4.2241341968241999</v>
      </c>
      <c r="X2609">
        <v>1.03870773315429</v>
      </c>
    </row>
    <row r="2610" spans="1:24" x14ac:dyDescent="0.45">
      <c r="A2610">
        <v>1974</v>
      </c>
      <c r="B2610" t="s">
        <v>540</v>
      </c>
      <c r="C2610" t="s">
        <v>58</v>
      </c>
      <c r="D2610">
        <v>11</v>
      </c>
      <c r="E2610">
        <v>11</v>
      </c>
      <c r="F2610">
        <v>0</v>
      </c>
      <c r="G2610">
        <v>32</v>
      </c>
      <c r="H2610">
        <v>32</v>
      </c>
      <c r="I2610">
        <f t="shared" si="122"/>
        <v>22</v>
      </c>
      <c r="J2610" s="2">
        <f t="shared" si="123"/>
        <v>0.6875</v>
      </c>
      <c r="K2610">
        <v>236</v>
      </c>
      <c r="L2610" s="1">
        <f t="shared" si="121"/>
        <v>7.375</v>
      </c>
      <c r="M2610">
        <v>7.66525374168436</v>
      </c>
      <c r="N2610">
        <v>2.8601693065986402</v>
      </c>
      <c r="O2610">
        <v>0.72457622433832303</v>
      </c>
      <c r="P2610">
        <v>0.273556231003039</v>
      </c>
      <c r="Q2610">
        <v>0.75079872000000003</v>
      </c>
      <c r="U2610">
        <v>3.2033896233904802</v>
      </c>
      <c r="V2610">
        <v>2.9129653455607598</v>
      </c>
      <c r="X2610">
        <v>4.7280406951904297</v>
      </c>
    </row>
    <row r="2611" spans="1:24" x14ac:dyDescent="0.45">
      <c r="A2611">
        <v>1974</v>
      </c>
      <c r="B2611" t="s">
        <v>647</v>
      </c>
      <c r="C2611" t="s">
        <v>54</v>
      </c>
      <c r="D2611">
        <v>12</v>
      </c>
      <c r="E2611">
        <v>16</v>
      </c>
      <c r="F2611">
        <v>0</v>
      </c>
      <c r="G2611">
        <v>35</v>
      </c>
      <c r="H2611">
        <v>35</v>
      </c>
      <c r="I2611">
        <f t="shared" si="122"/>
        <v>28</v>
      </c>
      <c r="J2611" s="2">
        <f t="shared" si="123"/>
        <v>0.8</v>
      </c>
      <c r="K2611">
        <v>236</v>
      </c>
      <c r="L2611" s="1">
        <f t="shared" si="121"/>
        <v>6.7428571428571429</v>
      </c>
      <c r="M2611">
        <v>4.5762708905578204</v>
      </c>
      <c r="N2611">
        <v>3.6610167124462598</v>
      </c>
      <c r="O2611">
        <v>0.76271181509297103</v>
      </c>
      <c r="P2611">
        <v>0.28294573643410798</v>
      </c>
      <c r="Q2611">
        <v>0.74193547999999998</v>
      </c>
      <c r="U2611">
        <v>3.8135590754648501</v>
      </c>
      <c r="V2611">
        <v>3.9214398566281399</v>
      </c>
      <c r="X2611">
        <v>1.8972140550613401</v>
      </c>
    </row>
    <row r="2612" spans="1:24" x14ac:dyDescent="0.45">
      <c r="A2612">
        <v>1974</v>
      </c>
      <c r="B2612" t="s">
        <v>624</v>
      </c>
      <c r="C2612" t="s">
        <v>75</v>
      </c>
      <c r="D2612">
        <v>13</v>
      </c>
      <c r="E2612">
        <v>19</v>
      </c>
      <c r="F2612">
        <v>0</v>
      </c>
      <c r="G2612">
        <v>36</v>
      </c>
      <c r="H2612">
        <v>36</v>
      </c>
      <c r="I2612">
        <f t="shared" si="122"/>
        <v>32</v>
      </c>
      <c r="J2612" s="2">
        <f t="shared" si="123"/>
        <v>0.88888888888888884</v>
      </c>
      <c r="K2612">
        <v>226</v>
      </c>
      <c r="L2612" s="1">
        <f t="shared" si="121"/>
        <v>6.2777777777777777</v>
      </c>
      <c r="M2612">
        <v>3.5840712804299701</v>
      </c>
      <c r="N2612">
        <v>2.9867260670249798</v>
      </c>
      <c r="O2612">
        <v>0.91592932722099396</v>
      </c>
      <c r="P2612">
        <v>0.287688442211055</v>
      </c>
      <c r="Q2612">
        <v>0.69641649999999999</v>
      </c>
      <c r="U2612">
        <v>4.1017704653809703</v>
      </c>
      <c r="V2612">
        <v>4.11361804191095</v>
      </c>
      <c r="X2612">
        <v>1.12291836738586</v>
      </c>
    </row>
    <row r="2613" spans="1:24" x14ac:dyDescent="0.45">
      <c r="A2613">
        <v>1974</v>
      </c>
      <c r="B2613" t="s">
        <v>522</v>
      </c>
      <c r="C2613" t="s">
        <v>33</v>
      </c>
      <c r="D2613">
        <v>19</v>
      </c>
      <c r="E2613">
        <v>9</v>
      </c>
      <c r="F2613">
        <v>0</v>
      </c>
      <c r="G2613">
        <v>40</v>
      </c>
      <c r="H2613">
        <v>40</v>
      </c>
      <c r="I2613">
        <f t="shared" si="122"/>
        <v>28</v>
      </c>
      <c r="J2613" s="2">
        <f t="shared" si="123"/>
        <v>0.7</v>
      </c>
      <c r="K2613">
        <v>276</v>
      </c>
      <c r="L2613" s="1">
        <f t="shared" si="121"/>
        <v>6.9</v>
      </c>
      <c r="M2613">
        <v>5.8369565217391299</v>
      </c>
      <c r="N2613">
        <v>2.60869565217391</v>
      </c>
      <c r="O2613">
        <v>0.75</v>
      </c>
      <c r="P2613">
        <v>0.253488372093023</v>
      </c>
      <c r="Q2613">
        <v>0.73270014000000006</v>
      </c>
      <c r="U2613">
        <v>3.2282608695652102</v>
      </c>
      <c r="V2613">
        <v>3.2992340972458098</v>
      </c>
      <c r="X2613">
        <v>4.3413138389587402</v>
      </c>
    </row>
    <row r="2614" spans="1:24" x14ac:dyDescent="0.45">
      <c r="A2614">
        <v>1974</v>
      </c>
      <c r="B2614" t="s">
        <v>428</v>
      </c>
      <c r="C2614" t="s">
        <v>371</v>
      </c>
      <c r="D2614">
        <v>12</v>
      </c>
      <c r="E2614">
        <v>19</v>
      </c>
      <c r="F2614">
        <v>0</v>
      </c>
      <c r="G2614">
        <v>35</v>
      </c>
      <c r="H2614">
        <v>35</v>
      </c>
      <c r="I2614">
        <f t="shared" si="122"/>
        <v>31</v>
      </c>
      <c r="J2614" s="2">
        <f t="shared" si="123"/>
        <v>0.88571428571428568</v>
      </c>
      <c r="K2614">
        <v>256.10000000000002</v>
      </c>
      <c r="L2614" s="1">
        <f t="shared" si="121"/>
        <v>7.3171428571428576</v>
      </c>
      <c r="M2614">
        <v>6.0390114638543499</v>
      </c>
      <c r="N2614">
        <v>2.6332898824946298</v>
      </c>
      <c r="O2614">
        <v>0.91287382593147104</v>
      </c>
      <c r="P2614">
        <v>0.28266331658291399</v>
      </c>
      <c r="Q2614">
        <v>0.78293011000000001</v>
      </c>
      <c r="U2614">
        <v>3.19505839076015</v>
      </c>
      <c r="V2614">
        <v>3.5262039621902499</v>
      </c>
      <c r="X2614">
        <v>3.0303971767425502</v>
      </c>
    </row>
    <row r="2615" spans="1:24" x14ac:dyDescent="0.45">
      <c r="A2615">
        <v>1974</v>
      </c>
      <c r="B2615" t="s">
        <v>651</v>
      </c>
      <c r="C2615" t="s">
        <v>35</v>
      </c>
      <c r="D2615">
        <v>22</v>
      </c>
      <c r="E2615">
        <v>13</v>
      </c>
      <c r="F2615">
        <v>0</v>
      </c>
      <c r="G2615">
        <v>38</v>
      </c>
      <c r="H2615">
        <v>38</v>
      </c>
      <c r="I2615">
        <f t="shared" si="122"/>
        <v>35</v>
      </c>
      <c r="J2615" s="2">
        <f t="shared" si="123"/>
        <v>0.92105263157894735</v>
      </c>
      <c r="K2615">
        <v>311.10000000000002</v>
      </c>
      <c r="L2615" s="1">
        <f t="shared" si="121"/>
        <v>8.1868421052631586</v>
      </c>
      <c r="M2615">
        <v>5.08779476502606</v>
      </c>
      <c r="N2615">
        <v>2.3704498337053201</v>
      </c>
      <c r="O2615">
        <v>0.60706642082697404</v>
      </c>
      <c r="P2615">
        <v>0.26449643947100698</v>
      </c>
      <c r="Q2615">
        <v>0.77310427000000004</v>
      </c>
      <c r="U2615">
        <v>2.9197004049297299</v>
      </c>
      <c r="V2615">
        <v>3.1531661088732901</v>
      </c>
      <c r="X2615">
        <v>6.1018891334533603</v>
      </c>
    </row>
    <row r="2616" spans="1:24" x14ac:dyDescent="0.45">
      <c r="A2616">
        <v>1974</v>
      </c>
      <c r="B2616" t="s">
        <v>737</v>
      </c>
      <c r="C2616" t="s">
        <v>27</v>
      </c>
      <c r="D2616">
        <v>10</v>
      </c>
      <c r="E2616">
        <v>12</v>
      </c>
      <c r="F2616">
        <v>0</v>
      </c>
      <c r="G2616">
        <v>29</v>
      </c>
      <c r="H2616">
        <v>29</v>
      </c>
      <c r="I2616">
        <f t="shared" si="122"/>
        <v>22</v>
      </c>
      <c r="J2616" s="2">
        <f t="shared" si="123"/>
        <v>0.75862068965517238</v>
      </c>
      <c r="K2616">
        <v>176.2</v>
      </c>
      <c r="L2616" s="1">
        <f t="shared" si="121"/>
        <v>6.0758620689655167</v>
      </c>
      <c r="M2616">
        <v>4.4320757268985203</v>
      </c>
      <c r="N2616">
        <v>3.1075473487449399</v>
      </c>
      <c r="O2616">
        <v>0.86603778571580303</v>
      </c>
      <c r="P2616">
        <v>0.29702970297029702</v>
      </c>
      <c r="Q2616">
        <v>0.65778517999999997</v>
      </c>
      <c r="U2616">
        <v>4.4830191260582701</v>
      </c>
      <c r="V2616">
        <v>3.9819932702276</v>
      </c>
      <c r="X2616">
        <v>1.35613304376602</v>
      </c>
    </row>
    <row r="2617" spans="1:24" x14ac:dyDescent="0.45">
      <c r="A2617">
        <v>1974</v>
      </c>
      <c r="B2617" t="s">
        <v>592</v>
      </c>
      <c r="C2617" t="s">
        <v>233</v>
      </c>
      <c r="D2617">
        <v>15</v>
      </c>
      <c r="E2617">
        <v>8</v>
      </c>
      <c r="F2617">
        <v>0</v>
      </c>
      <c r="G2617">
        <v>30</v>
      </c>
      <c r="H2617">
        <v>30</v>
      </c>
      <c r="I2617">
        <f t="shared" si="122"/>
        <v>23</v>
      </c>
      <c r="J2617" s="2">
        <f t="shared" si="123"/>
        <v>0.76666666666666672</v>
      </c>
      <c r="K2617">
        <v>182.1</v>
      </c>
      <c r="L2617" s="1">
        <f t="shared" si="121"/>
        <v>6.0699999999999994</v>
      </c>
      <c r="M2617">
        <v>4.4424132866286001</v>
      </c>
      <c r="N2617">
        <v>4.0968922532241496</v>
      </c>
      <c r="O2617">
        <v>0.49360147629206702</v>
      </c>
      <c r="P2617">
        <v>0.28431372549019601</v>
      </c>
      <c r="Q2617">
        <v>0.703125</v>
      </c>
      <c r="U2617">
        <v>3.6526509245612901</v>
      </c>
      <c r="V2617">
        <v>3.71898746081163</v>
      </c>
      <c r="X2617">
        <v>2.0755860805511399</v>
      </c>
    </row>
    <row r="2618" spans="1:24" x14ac:dyDescent="0.45">
      <c r="A2618">
        <v>1974</v>
      </c>
      <c r="B2618" t="s">
        <v>738</v>
      </c>
      <c r="C2618" t="s">
        <v>49</v>
      </c>
      <c r="D2618">
        <v>10</v>
      </c>
      <c r="E2618">
        <v>13</v>
      </c>
      <c r="F2618">
        <v>0</v>
      </c>
      <c r="G2618">
        <v>27</v>
      </c>
      <c r="H2618">
        <v>27</v>
      </c>
      <c r="I2618">
        <f t="shared" si="122"/>
        <v>23</v>
      </c>
      <c r="J2618" s="2">
        <f t="shared" si="123"/>
        <v>0.85185185185185186</v>
      </c>
      <c r="K2618">
        <v>191.1</v>
      </c>
      <c r="L2618" s="1">
        <f t="shared" si="121"/>
        <v>7.0777777777777775</v>
      </c>
      <c r="M2618">
        <v>5.0331011790923803</v>
      </c>
      <c r="N2618">
        <v>4.4686412337736101</v>
      </c>
      <c r="O2618">
        <v>0.65853660287189997</v>
      </c>
      <c r="P2618">
        <v>0.23697478991596599</v>
      </c>
      <c r="Q2618">
        <v>0.77645050999999998</v>
      </c>
      <c r="U2618">
        <v>2.9163763841469899</v>
      </c>
      <c r="V2618">
        <v>3.9632370629132398</v>
      </c>
      <c r="X2618">
        <v>1.0893237590789699</v>
      </c>
    </row>
    <row r="2619" spans="1:24" x14ac:dyDescent="0.45">
      <c r="A2619">
        <v>1974</v>
      </c>
      <c r="B2619" t="s">
        <v>673</v>
      </c>
      <c r="C2619" t="s">
        <v>37</v>
      </c>
      <c r="D2619">
        <v>20</v>
      </c>
      <c r="E2619">
        <v>19</v>
      </c>
      <c r="F2619">
        <v>0</v>
      </c>
      <c r="G2619">
        <v>42</v>
      </c>
      <c r="H2619">
        <v>42</v>
      </c>
      <c r="I2619">
        <f t="shared" si="122"/>
        <v>39</v>
      </c>
      <c r="J2619" s="2">
        <f t="shared" si="123"/>
        <v>0.9285714285714286</v>
      </c>
      <c r="K2619">
        <v>320.10000000000002</v>
      </c>
      <c r="L2619" s="1">
        <f t="shared" si="121"/>
        <v>7.6214285714285719</v>
      </c>
      <c r="M2619">
        <v>4.7481788294454503</v>
      </c>
      <c r="N2619">
        <v>2.2476586174889701</v>
      </c>
      <c r="O2619">
        <v>0.758584783402528</v>
      </c>
      <c r="P2619">
        <v>0.269641125121241</v>
      </c>
      <c r="Q2619">
        <v>0.70466030000000002</v>
      </c>
      <c r="U2619">
        <v>3.59625378798235</v>
      </c>
      <c r="V2619">
        <v>3.45230906684901</v>
      </c>
      <c r="X2619">
        <v>4.3027219772338796</v>
      </c>
    </row>
    <row r="2620" spans="1:24" x14ac:dyDescent="0.45">
      <c r="A2620">
        <v>1974</v>
      </c>
      <c r="B2620" t="s">
        <v>739</v>
      </c>
      <c r="C2620" t="s">
        <v>54</v>
      </c>
      <c r="D2620">
        <v>8</v>
      </c>
      <c r="E2620">
        <v>19</v>
      </c>
      <c r="F2620">
        <v>0</v>
      </c>
      <c r="G2620">
        <v>32</v>
      </c>
      <c r="H2620">
        <v>32</v>
      </c>
      <c r="I2620">
        <f t="shared" si="122"/>
        <v>27</v>
      </c>
      <c r="J2620" s="2">
        <f t="shared" si="123"/>
        <v>0.84375</v>
      </c>
      <c r="K2620">
        <v>213</v>
      </c>
      <c r="L2620" s="1">
        <f t="shared" si="121"/>
        <v>6.65625</v>
      </c>
      <c r="M2620">
        <v>2.4929579250681599</v>
      </c>
      <c r="N2620">
        <v>2.0704226835311799</v>
      </c>
      <c r="O2620">
        <v>0.84507048307395405</v>
      </c>
      <c r="P2620">
        <v>0.288071065989847</v>
      </c>
      <c r="Q2620">
        <v>0.69029850999999998</v>
      </c>
      <c r="U2620">
        <v>4.4788735602919498</v>
      </c>
      <c r="V2620">
        <v>3.9350272134275901</v>
      </c>
      <c r="X2620">
        <v>1.67823922634124</v>
      </c>
    </row>
    <row r="2621" spans="1:24" x14ac:dyDescent="0.45">
      <c r="A2621">
        <v>1973</v>
      </c>
      <c r="B2621" t="s">
        <v>474</v>
      </c>
      <c r="C2621" t="s">
        <v>95</v>
      </c>
      <c r="D2621">
        <v>12</v>
      </c>
      <c r="E2621">
        <v>8</v>
      </c>
      <c r="F2621">
        <v>0</v>
      </c>
      <c r="G2621">
        <v>29</v>
      </c>
      <c r="H2621">
        <v>26</v>
      </c>
      <c r="I2621">
        <f t="shared" si="122"/>
        <v>20</v>
      </c>
      <c r="J2621" s="2">
        <f t="shared" si="123"/>
        <v>0.76923076923076927</v>
      </c>
      <c r="K2621">
        <v>174.2</v>
      </c>
      <c r="L2621" s="1">
        <f t="shared" si="121"/>
        <v>6.6999999999999993</v>
      </c>
      <c r="M2621">
        <v>3.2461825444089598</v>
      </c>
      <c r="N2621">
        <v>2.6793887668137399</v>
      </c>
      <c r="O2621">
        <v>0.97900743402809998</v>
      </c>
      <c r="P2621">
        <v>0.256410256410256</v>
      </c>
      <c r="Q2621">
        <v>0.71002978999999999</v>
      </c>
      <c r="U2621">
        <v>3.86450302905829</v>
      </c>
      <c r="V2621">
        <v>4.27151398934675</v>
      </c>
      <c r="X2621">
        <v>0.79620319604873602</v>
      </c>
    </row>
    <row r="2622" spans="1:24" x14ac:dyDescent="0.45">
      <c r="A2622">
        <v>1973</v>
      </c>
      <c r="B2622" t="s">
        <v>740</v>
      </c>
      <c r="C2622" t="s">
        <v>73</v>
      </c>
      <c r="D2622">
        <v>11</v>
      </c>
      <c r="E2622">
        <v>14</v>
      </c>
      <c r="F2622">
        <v>0</v>
      </c>
      <c r="G2622">
        <v>34</v>
      </c>
      <c r="H2622">
        <v>27</v>
      </c>
      <c r="I2622">
        <f t="shared" si="122"/>
        <v>25</v>
      </c>
      <c r="J2622" s="2">
        <f t="shared" si="123"/>
        <v>0.92592592592592593</v>
      </c>
      <c r="K2622">
        <v>180</v>
      </c>
      <c r="L2622" s="1">
        <f t="shared" si="121"/>
        <v>6.666666666666667</v>
      </c>
      <c r="M2622">
        <v>4.9000000000000004</v>
      </c>
      <c r="N2622">
        <v>3.6</v>
      </c>
      <c r="O2622">
        <v>1.3</v>
      </c>
      <c r="P2622">
        <v>0.28475711892797301</v>
      </c>
      <c r="Q2622">
        <v>0.69647462999999998</v>
      </c>
      <c r="U2622">
        <v>5.0999999999999996</v>
      </c>
      <c r="V2622">
        <v>4.5709630224439799</v>
      </c>
      <c r="X2622">
        <v>-0.192463159561157</v>
      </c>
    </row>
    <row r="2623" spans="1:24" x14ac:dyDescent="0.45">
      <c r="A2623">
        <v>1973</v>
      </c>
      <c r="B2623" t="s">
        <v>724</v>
      </c>
      <c r="C2623" t="s">
        <v>37</v>
      </c>
      <c r="D2623">
        <v>18</v>
      </c>
      <c r="E2623">
        <v>21</v>
      </c>
      <c r="F2623">
        <v>0</v>
      </c>
      <c r="G2623">
        <v>42</v>
      </c>
      <c r="H2623">
        <v>42</v>
      </c>
      <c r="I2623">
        <f t="shared" si="122"/>
        <v>39</v>
      </c>
      <c r="J2623" s="2">
        <f t="shared" si="123"/>
        <v>0.9285714285714286</v>
      </c>
      <c r="K2623">
        <v>282.10000000000002</v>
      </c>
      <c r="L2623" s="1">
        <f t="shared" si="121"/>
        <v>6.7166666666666668</v>
      </c>
      <c r="M2623">
        <v>3.8252659190976401</v>
      </c>
      <c r="N2623">
        <v>3.7296342711202</v>
      </c>
      <c r="O2623">
        <v>0.63754431984960702</v>
      </c>
      <c r="P2623">
        <v>0.28242677824267698</v>
      </c>
      <c r="Q2623">
        <v>0.73958332999999998</v>
      </c>
      <c r="U2623">
        <v>3.5702481911577899</v>
      </c>
      <c r="V2623">
        <v>3.9325858416770298</v>
      </c>
      <c r="X2623">
        <v>3.25571537017822</v>
      </c>
    </row>
    <row r="2624" spans="1:24" x14ac:dyDescent="0.45">
      <c r="A2624">
        <v>1973</v>
      </c>
      <c r="B2624" t="s">
        <v>628</v>
      </c>
      <c r="C2624" t="s">
        <v>65</v>
      </c>
      <c r="D2624">
        <v>11</v>
      </c>
      <c r="E2624">
        <v>17</v>
      </c>
      <c r="F2624">
        <v>2</v>
      </c>
      <c r="G2624">
        <v>41</v>
      </c>
      <c r="H2624">
        <v>33</v>
      </c>
      <c r="I2624">
        <f t="shared" si="122"/>
        <v>28</v>
      </c>
      <c r="J2624" s="2">
        <f t="shared" si="123"/>
        <v>0.84848484848484851</v>
      </c>
      <c r="K2624">
        <v>231.1</v>
      </c>
      <c r="L2624" s="1">
        <f t="shared" si="121"/>
        <v>7.0030303030303029</v>
      </c>
      <c r="M2624">
        <v>3.4236316508405</v>
      </c>
      <c r="N2624">
        <v>1.90634035103619</v>
      </c>
      <c r="O2624">
        <v>0.93371772295650202</v>
      </c>
      <c r="P2624">
        <v>0.27</v>
      </c>
      <c r="Q2624">
        <v>0.72580644999999999</v>
      </c>
      <c r="U2624">
        <v>3.8126807020723801</v>
      </c>
      <c r="V2624">
        <v>3.8535921031895199</v>
      </c>
      <c r="X2624">
        <v>2.5220925807952801</v>
      </c>
    </row>
    <row r="2625" spans="1:24" x14ac:dyDescent="0.45">
      <c r="A2625">
        <v>1973</v>
      </c>
      <c r="B2625" t="s">
        <v>741</v>
      </c>
      <c r="C2625" t="s">
        <v>54</v>
      </c>
      <c r="D2625">
        <v>9</v>
      </c>
      <c r="E2625">
        <v>9</v>
      </c>
      <c r="F2625">
        <v>1</v>
      </c>
      <c r="G2625">
        <v>31</v>
      </c>
      <c r="H2625">
        <v>25</v>
      </c>
      <c r="I2625">
        <f t="shared" si="122"/>
        <v>18</v>
      </c>
      <c r="J2625" s="2">
        <f t="shared" si="123"/>
        <v>0.72</v>
      </c>
      <c r="K2625">
        <v>183.2</v>
      </c>
      <c r="L2625" s="1">
        <f t="shared" si="121"/>
        <v>7.3279999999999994</v>
      </c>
      <c r="M2625">
        <v>2.7931029068319799</v>
      </c>
      <c r="N2625">
        <v>3.4301263768112</v>
      </c>
      <c r="O2625">
        <v>0.686025275362241</v>
      </c>
      <c r="P2625">
        <v>0.26635514018691497</v>
      </c>
      <c r="Q2625">
        <v>0.68635606999999998</v>
      </c>
      <c r="U2625">
        <v>3.9691462360243901</v>
      </c>
      <c r="V2625">
        <v>4.1606884643577597</v>
      </c>
      <c r="X2625">
        <v>1.3579744100570601</v>
      </c>
    </row>
    <row r="2626" spans="1:24" x14ac:dyDescent="0.45">
      <c r="A2626">
        <v>1973</v>
      </c>
      <c r="B2626" t="s">
        <v>614</v>
      </c>
      <c r="C2626" t="s">
        <v>27</v>
      </c>
      <c r="D2626">
        <v>9</v>
      </c>
      <c r="E2626">
        <v>12</v>
      </c>
      <c r="F2626">
        <v>1</v>
      </c>
      <c r="G2626">
        <v>32</v>
      </c>
      <c r="H2626">
        <v>26</v>
      </c>
      <c r="I2626">
        <f t="shared" si="122"/>
        <v>21</v>
      </c>
      <c r="J2626" s="2">
        <f t="shared" si="123"/>
        <v>0.80769230769230771</v>
      </c>
      <c r="K2626">
        <v>196.1</v>
      </c>
      <c r="L2626" s="1">
        <f t="shared" si="121"/>
        <v>7.5423076923076922</v>
      </c>
      <c r="M2626">
        <v>7.65534943578868</v>
      </c>
      <c r="N2626">
        <v>5.6383711413293902</v>
      </c>
      <c r="O2626">
        <v>0.733446652530652</v>
      </c>
      <c r="P2626">
        <v>0.23754789272030599</v>
      </c>
      <c r="Q2626">
        <v>0.72807723000000002</v>
      </c>
      <c r="U2626">
        <v>3.7589140942195902</v>
      </c>
      <c r="V2626">
        <v>3.92533980178901</v>
      </c>
      <c r="X2626">
        <v>1.9210331439971899</v>
      </c>
    </row>
    <row r="2627" spans="1:24" x14ac:dyDescent="0.45">
      <c r="A2627">
        <v>1973</v>
      </c>
      <c r="B2627" t="s">
        <v>658</v>
      </c>
      <c r="C2627" t="s">
        <v>71</v>
      </c>
      <c r="D2627">
        <v>19</v>
      </c>
      <c r="E2627">
        <v>10</v>
      </c>
      <c r="F2627">
        <v>0</v>
      </c>
      <c r="G2627">
        <v>40</v>
      </c>
      <c r="H2627">
        <v>40</v>
      </c>
      <c r="I2627">
        <f t="shared" si="122"/>
        <v>29</v>
      </c>
      <c r="J2627" s="2">
        <f t="shared" si="123"/>
        <v>0.72499999999999998</v>
      </c>
      <c r="K2627">
        <v>293.10000000000002</v>
      </c>
      <c r="L2627" s="1">
        <f t="shared" ref="L2627:L2690" si="124">K2627/H2627</f>
        <v>7.3275000000000006</v>
      </c>
      <c r="M2627">
        <v>4.7556821480270397</v>
      </c>
      <c r="N2627">
        <v>2.9147729294359301</v>
      </c>
      <c r="O2627">
        <v>0.61363640619703796</v>
      </c>
      <c r="P2627">
        <v>0.25621621621621599</v>
      </c>
      <c r="Q2627">
        <v>0.74850298999999998</v>
      </c>
      <c r="U2627">
        <v>3.0375002106753399</v>
      </c>
      <c r="V2627">
        <v>3.4688166204562898</v>
      </c>
      <c r="X2627">
        <v>3.73632383346557</v>
      </c>
    </row>
    <row r="2628" spans="1:24" x14ac:dyDescent="0.45">
      <c r="A2628">
        <v>1973</v>
      </c>
      <c r="B2628" t="s">
        <v>595</v>
      </c>
      <c r="C2628" t="s">
        <v>105</v>
      </c>
      <c r="D2628">
        <v>20</v>
      </c>
      <c r="E2628">
        <v>9</v>
      </c>
      <c r="F2628">
        <v>0</v>
      </c>
      <c r="G2628">
        <v>37</v>
      </c>
      <c r="H2628">
        <v>37</v>
      </c>
      <c r="I2628">
        <f t="shared" ref="I2628:I2691" si="125">SUM(D2628:E2628)</f>
        <v>29</v>
      </c>
      <c r="J2628" s="2">
        <f t="shared" ref="J2628:J2691" si="126">I2628/H2628</f>
        <v>0.78378378378378377</v>
      </c>
      <c r="K2628">
        <v>263.2</v>
      </c>
      <c r="L2628" s="1">
        <f t="shared" si="124"/>
        <v>7.1135135135135128</v>
      </c>
      <c r="M2628">
        <v>5.3931727823348297</v>
      </c>
      <c r="N2628">
        <v>3.5840705199060601</v>
      </c>
      <c r="O2628">
        <v>0.88748412873864402</v>
      </c>
      <c r="P2628">
        <v>0.23797468354430301</v>
      </c>
      <c r="Q2628">
        <v>0.75017445999999999</v>
      </c>
      <c r="U2628">
        <v>3.2768644753426801</v>
      </c>
      <c r="V2628">
        <v>3.8890483255627299</v>
      </c>
      <c r="X2628">
        <v>2.0911800861358598</v>
      </c>
    </row>
    <row r="2629" spans="1:24" x14ac:dyDescent="0.45">
      <c r="A2629">
        <v>1973</v>
      </c>
      <c r="B2629" t="s">
        <v>478</v>
      </c>
      <c r="C2629" t="s">
        <v>115</v>
      </c>
      <c r="D2629">
        <v>20</v>
      </c>
      <c r="E2629">
        <v>17</v>
      </c>
      <c r="F2629">
        <v>0</v>
      </c>
      <c r="G2629">
        <v>40</v>
      </c>
      <c r="H2629">
        <v>40</v>
      </c>
      <c r="I2629">
        <f t="shared" si="125"/>
        <v>37</v>
      </c>
      <c r="J2629" s="2">
        <f t="shared" si="126"/>
        <v>0.92500000000000004</v>
      </c>
      <c r="K2629">
        <v>325</v>
      </c>
      <c r="L2629" s="1">
        <f t="shared" si="124"/>
        <v>8.125</v>
      </c>
      <c r="M2629">
        <v>7.1446153846153804</v>
      </c>
      <c r="N2629">
        <v>1.8553846153846101</v>
      </c>
      <c r="O2629">
        <v>0.44307692307692298</v>
      </c>
      <c r="P2629">
        <v>0.28836251287332598</v>
      </c>
      <c r="Q2629">
        <v>0.75228832999999995</v>
      </c>
      <c r="U2629">
        <v>2.52</v>
      </c>
      <c r="V2629">
        <v>2.31925362073458</v>
      </c>
      <c r="X2629">
        <v>10.804365158081</v>
      </c>
    </row>
    <row r="2630" spans="1:24" x14ac:dyDescent="0.45">
      <c r="A2630">
        <v>1973</v>
      </c>
      <c r="B2630" t="s">
        <v>742</v>
      </c>
      <c r="C2630" t="s">
        <v>65</v>
      </c>
      <c r="D2630">
        <v>13</v>
      </c>
      <c r="E2630">
        <v>12</v>
      </c>
      <c r="F2630">
        <v>0</v>
      </c>
      <c r="G2630">
        <v>35</v>
      </c>
      <c r="H2630">
        <v>34</v>
      </c>
      <c r="I2630">
        <f t="shared" si="125"/>
        <v>25</v>
      </c>
      <c r="J2630" s="2">
        <f t="shared" si="126"/>
        <v>0.73529411764705888</v>
      </c>
      <c r="K2630">
        <v>224</v>
      </c>
      <c r="L2630" s="1">
        <f t="shared" si="124"/>
        <v>6.5882352941176467</v>
      </c>
      <c r="M2630">
        <v>5.46428571428571</v>
      </c>
      <c r="N2630">
        <v>2.7723214285714199</v>
      </c>
      <c r="O2630">
        <v>1.0446428571428501</v>
      </c>
      <c r="P2630">
        <v>0.26160337552742602</v>
      </c>
      <c r="Q2630">
        <v>0.70678514000000003</v>
      </c>
      <c r="U2630">
        <v>3.8973214285714199</v>
      </c>
      <c r="V2630">
        <v>3.8243360383169902</v>
      </c>
      <c r="X2630">
        <v>2.6089594364166202</v>
      </c>
    </row>
    <row r="2631" spans="1:24" x14ac:dyDescent="0.45">
      <c r="A2631">
        <v>1973</v>
      </c>
      <c r="B2631" t="s">
        <v>675</v>
      </c>
      <c r="C2631" t="s">
        <v>67</v>
      </c>
      <c r="D2631">
        <v>13</v>
      </c>
      <c r="E2631">
        <v>9</v>
      </c>
      <c r="F2631">
        <v>0</v>
      </c>
      <c r="G2631">
        <v>31</v>
      </c>
      <c r="H2631">
        <v>25</v>
      </c>
      <c r="I2631">
        <f t="shared" si="125"/>
        <v>22</v>
      </c>
      <c r="J2631" s="2">
        <f t="shared" si="126"/>
        <v>0.88</v>
      </c>
      <c r="K2631">
        <v>211.2</v>
      </c>
      <c r="L2631" s="1">
        <f t="shared" si="124"/>
        <v>8.4480000000000004</v>
      </c>
      <c r="M2631">
        <v>4.7196842454855599</v>
      </c>
      <c r="N2631">
        <v>3.1464561636570401</v>
      </c>
      <c r="O2631">
        <v>0.80787387985788905</v>
      </c>
      <c r="P2631">
        <v>0.27581120943952803</v>
      </c>
      <c r="Q2631">
        <v>0.74585634999999995</v>
      </c>
      <c r="U2631">
        <v>3.4440939088678402</v>
      </c>
      <c r="V2631">
        <v>3.7323364044609302</v>
      </c>
      <c r="X2631">
        <v>2.6139357089996298</v>
      </c>
    </row>
    <row r="2632" spans="1:24" x14ac:dyDescent="0.45">
      <c r="A2632">
        <v>1973</v>
      </c>
      <c r="B2632" t="s">
        <v>689</v>
      </c>
      <c r="C2632" t="s">
        <v>99</v>
      </c>
      <c r="D2632">
        <v>14</v>
      </c>
      <c r="E2632">
        <v>13</v>
      </c>
      <c r="F2632">
        <v>0</v>
      </c>
      <c r="G2632">
        <v>33</v>
      </c>
      <c r="H2632">
        <v>33</v>
      </c>
      <c r="I2632">
        <f t="shared" si="125"/>
        <v>27</v>
      </c>
      <c r="J2632" s="2">
        <f t="shared" si="126"/>
        <v>0.81818181818181823</v>
      </c>
      <c r="K2632">
        <v>218.2</v>
      </c>
      <c r="L2632" s="1">
        <f t="shared" si="124"/>
        <v>6.6121212121212114</v>
      </c>
      <c r="M2632">
        <v>3.8689018090803402</v>
      </c>
      <c r="N2632">
        <v>2.0990850240754999</v>
      </c>
      <c r="O2632">
        <v>0.78201206779283405</v>
      </c>
      <c r="P2632">
        <v>0.25</v>
      </c>
      <c r="Q2632">
        <v>0.73321555000000005</v>
      </c>
      <c r="U2632">
        <v>2.8399385619844999</v>
      </c>
      <c r="V2632">
        <v>3.5486390141133302</v>
      </c>
      <c r="X2632">
        <v>2.6904773712158199</v>
      </c>
    </row>
    <row r="2633" spans="1:24" x14ac:dyDescent="0.45">
      <c r="A2633">
        <v>1973</v>
      </c>
      <c r="B2633" t="s">
        <v>743</v>
      </c>
      <c r="C2633" t="s">
        <v>65</v>
      </c>
      <c r="D2633">
        <v>24</v>
      </c>
      <c r="E2633">
        <v>12</v>
      </c>
      <c r="F2633">
        <v>0</v>
      </c>
      <c r="G2633">
        <v>41</v>
      </c>
      <c r="H2633">
        <v>39</v>
      </c>
      <c r="I2633">
        <f t="shared" si="125"/>
        <v>36</v>
      </c>
      <c r="J2633" s="2">
        <f t="shared" si="126"/>
        <v>0.92307692307692313</v>
      </c>
      <c r="K2633">
        <v>270</v>
      </c>
      <c r="L2633" s="1">
        <f t="shared" si="124"/>
        <v>6.9230769230769234</v>
      </c>
      <c r="M2633">
        <v>4.7666666666666604</v>
      </c>
      <c r="N2633">
        <v>3.8333333333333299</v>
      </c>
      <c r="O2633">
        <v>0.76666666666666605</v>
      </c>
      <c r="P2633">
        <v>0.248</v>
      </c>
      <c r="Q2633">
        <v>0.72031343999999997</v>
      </c>
      <c r="U2633">
        <v>3.5333333333333301</v>
      </c>
      <c r="V2633">
        <v>3.99133339281435</v>
      </c>
      <c r="X2633">
        <v>2.61243247985839</v>
      </c>
    </row>
    <row r="2634" spans="1:24" x14ac:dyDescent="0.45">
      <c r="A2634">
        <v>1973</v>
      </c>
      <c r="B2634" t="s">
        <v>712</v>
      </c>
      <c r="C2634" t="s">
        <v>75</v>
      </c>
      <c r="D2634">
        <v>16</v>
      </c>
      <c r="E2634">
        <v>15</v>
      </c>
      <c r="F2634">
        <v>0</v>
      </c>
      <c r="G2634">
        <v>37</v>
      </c>
      <c r="H2634">
        <v>37</v>
      </c>
      <c r="I2634">
        <f t="shared" si="125"/>
        <v>31</v>
      </c>
      <c r="J2634" s="2">
        <f t="shared" si="126"/>
        <v>0.83783783783783783</v>
      </c>
      <c r="K2634">
        <v>238.1</v>
      </c>
      <c r="L2634" s="1">
        <f t="shared" si="124"/>
        <v>6.4351351351351349</v>
      </c>
      <c r="M2634">
        <v>6.57063035219445</v>
      </c>
      <c r="N2634">
        <v>3.9650355573587199</v>
      </c>
      <c r="O2634">
        <v>0.67972038126149503</v>
      </c>
      <c r="P2634">
        <v>0.31062670299727502</v>
      </c>
      <c r="Q2634">
        <v>0.69921639999999996</v>
      </c>
      <c r="U2634">
        <v>4.2293712611826404</v>
      </c>
      <c r="V2634">
        <v>3.4842887230382198</v>
      </c>
      <c r="X2634">
        <v>4.0729746818542401</v>
      </c>
    </row>
    <row r="2635" spans="1:24" x14ac:dyDescent="0.45">
      <c r="A2635">
        <v>1973</v>
      </c>
      <c r="B2635" t="s">
        <v>524</v>
      </c>
      <c r="C2635" t="s">
        <v>67</v>
      </c>
      <c r="D2635">
        <v>13</v>
      </c>
      <c r="E2635">
        <v>20</v>
      </c>
      <c r="F2635">
        <v>0</v>
      </c>
      <c r="G2635">
        <v>40</v>
      </c>
      <c r="H2635">
        <v>40</v>
      </c>
      <c r="I2635">
        <f t="shared" si="125"/>
        <v>33</v>
      </c>
      <c r="J2635" s="2">
        <f t="shared" si="126"/>
        <v>0.82499999999999996</v>
      </c>
      <c r="K2635">
        <v>293.10000000000002</v>
      </c>
      <c r="L2635" s="1">
        <f t="shared" si="124"/>
        <v>7.3275000000000006</v>
      </c>
      <c r="M2635">
        <v>6.8420459290969697</v>
      </c>
      <c r="N2635">
        <v>3.46704569501326</v>
      </c>
      <c r="O2635">
        <v>0.889772788985705</v>
      </c>
      <c r="P2635">
        <v>0.29530201342281798</v>
      </c>
      <c r="Q2635">
        <v>0.71389793999999995</v>
      </c>
      <c r="U2635">
        <v>3.8965911793511898</v>
      </c>
      <c r="V2635">
        <v>3.5165438964938298</v>
      </c>
      <c r="X2635">
        <v>4.5138368606567303</v>
      </c>
    </row>
    <row r="2636" spans="1:24" x14ac:dyDescent="0.45">
      <c r="A2636">
        <v>1973</v>
      </c>
      <c r="B2636" t="s">
        <v>676</v>
      </c>
      <c r="C2636" t="s">
        <v>47</v>
      </c>
      <c r="D2636">
        <v>14</v>
      </c>
      <c r="E2636">
        <v>10</v>
      </c>
      <c r="F2636">
        <v>0</v>
      </c>
      <c r="G2636">
        <v>32</v>
      </c>
      <c r="H2636">
        <v>32</v>
      </c>
      <c r="I2636">
        <f t="shared" si="125"/>
        <v>24</v>
      </c>
      <c r="J2636" s="2">
        <f t="shared" si="126"/>
        <v>0.75</v>
      </c>
      <c r="K2636">
        <v>224</v>
      </c>
      <c r="L2636" s="1">
        <f t="shared" si="124"/>
        <v>7</v>
      </c>
      <c r="M2636">
        <v>4.90178571428571</v>
      </c>
      <c r="N2636">
        <v>2.4508928571428501</v>
      </c>
      <c r="O2636">
        <v>0.52232142857142805</v>
      </c>
      <c r="P2636">
        <v>0.26792963464140701</v>
      </c>
      <c r="Q2636">
        <v>0.72924747999999995</v>
      </c>
      <c r="U2636">
        <v>3.0133928571428501</v>
      </c>
      <c r="V2636">
        <v>3.1011217526027099</v>
      </c>
      <c r="X2636">
        <v>4.3342304229736301</v>
      </c>
    </row>
    <row r="2637" spans="1:24" x14ac:dyDescent="0.45">
      <c r="A2637">
        <v>1973</v>
      </c>
      <c r="B2637" t="s">
        <v>677</v>
      </c>
      <c r="C2637" t="s">
        <v>54</v>
      </c>
      <c r="D2637">
        <v>20</v>
      </c>
      <c r="E2637">
        <v>12</v>
      </c>
      <c r="F2637">
        <v>1</v>
      </c>
      <c r="G2637">
        <v>43</v>
      </c>
      <c r="H2637">
        <v>36</v>
      </c>
      <c r="I2637">
        <f t="shared" si="125"/>
        <v>32</v>
      </c>
      <c r="J2637" s="2">
        <f t="shared" si="126"/>
        <v>0.88888888888888884</v>
      </c>
      <c r="K2637">
        <v>314.10000000000002</v>
      </c>
      <c r="L2637" s="1">
        <f t="shared" si="124"/>
        <v>8.7250000000000014</v>
      </c>
      <c r="M2637">
        <v>3.8653236860239999</v>
      </c>
      <c r="N2637">
        <v>2.4909863754376902</v>
      </c>
      <c r="O2637">
        <v>0.60127257338151097</v>
      </c>
      <c r="P2637">
        <v>0.26512968299711798</v>
      </c>
      <c r="Q2637">
        <v>0.71029083000000004</v>
      </c>
      <c r="U2637">
        <v>3.1781550307308399</v>
      </c>
      <c r="V2637">
        <v>3.4339122951061598</v>
      </c>
      <c r="X2637">
        <v>5.0534634590148899</v>
      </c>
    </row>
    <row r="2638" spans="1:24" x14ac:dyDescent="0.45">
      <c r="A2638">
        <v>1973</v>
      </c>
      <c r="B2638" t="s">
        <v>713</v>
      </c>
      <c r="C2638" t="s">
        <v>79</v>
      </c>
      <c r="D2638">
        <v>23</v>
      </c>
      <c r="E2638">
        <v>15</v>
      </c>
      <c r="F2638">
        <v>0</v>
      </c>
      <c r="G2638">
        <v>40</v>
      </c>
      <c r="H2638">
        <v>40</v>
      </c>
      <c r="I2638">
        <f t="shared" si="125"/>
        <v>38</v>
      </c>
      <c r="J2638" s="2">
        <f t="shared" si="126"/>
        <v>0.95</v>
      </c>
      <c r="K2638">
        <v>288.10000000000002</v>
      </c>
      <c r="L2638" s="1">
        <f t="shared" si="124"/>
        <v>7.2025000000000006</v>
      </c>
      <c r="M2638">
        <v>6.3052027570393401</v>
      </c>
      <c r="N2638">
        <v>2.9028903782408801</v>
      </c>
      <c r="O2638">
        <v>0.99884400111514404</v>
      </c>
      <c r="P2638">
        <v>0.28458049886621301</v>
      </c>
      <c r="Q2638">
        <v>0.76494724999999997</v>
      </c>
      <c r="U2638">
        <v>3.52716787893785</v>
      </c>
      <c r="V2638">
        <v>3.6787023431313401</v>
      </c>
      <c r="X2638">
        <v>4.36734771728515</v>
      </c>
    </row>
    <row r="2639" spans="1:24" x14ac:dyDescent="0.45">
      <c r="A2639">
        <v>1973</v>
      </c>
      <c r="B2639" t="s">
        <v>714</v>
      </c>
      <c r="C2639" t="s">
        <v>95</v>
      </c>
      <c r="D2639">
        <v>18</v>
      </c>
      <c r="E2639">
        <v>13</v>
      </c>
      <c r="F2639">
        <v>0</v>
      </c>
      <c r="G2639">
        <v>38</v>
      </c>
      <c r="H2639">
        <v>38</v>
      </c>
      <c r="I2639">
        <f t="shared" si="125"/>
        <v>31</v>
      </c>
      <c r="J2639" s="2">
        <f t="shared" si="126"/>
        <v>0.81578947368421051</v>
      </c>
      <c r="K2639">
        <v>267</v>
      </c>
      <c r="L2639" s="1">
        <f t="shared" si="124"/>
        <v>7.0263157894736841</v>
      </c>
      <c r="M2639">
        <v>4.7191011235955003</v>
      </c>
      <c r="N2639">
        <v>2.8314606741573001</v>
      </c>
      <c r="O2639">
        <v>0.97752808988763995</v>
      </c>
      <c r="P2639">
        <v>0.27002288329519403</v>
      </c>
      <c r="Q2639">
        <v>0.74254215000000001</v>
      </c>
      <c r="U2639">
        <v>3.2696629213483099</v>
      </c>
      <c r="V2639">
        <v>3.8725235717573399</v>
      </c>
      <c r="X2639">
        <v>2.5212447643279998</v>
      </c>
    </row>
    <row r="2640" spans="1:24" x14ac:dyDescent="0.45">
      <c r="A2640">
        <v>1973</v>
      </c>
      <c r="B2640" t="s">
        <v>616</v>
      </c>
      <c r="C2640" t="s">
        <v>35</v>
      </c>
      <c r="D2640">
        <v>13</v>
      </c>
      <c r="E2640">
        <v>13</v>
      </c>
      <c r="F2640">
        <v>0</v>
      </c>
      <c r="G2640">
        <v>35</v>
      </c>
      <c r="H2640">
        <v>30</v>
      </c>
      <c r="I2640">
        <f t="shared" si="125"/>
        <v>26</v>
      </c>
      <c r="J2640" s="2">
        <f t="shared" si="126"/>
        <v>0.8666666666666667</v>
      </c>
      <c r="K2640">
        <v>221.1</v>
      </c>
      <c r="L2640" s="1">
        <f t="shared" si="124"/>
        <v>7.37</v>
      </c>
      <c r="M2640">
        <v>4.1069283714868599</v>
      </c>
      <c r="N2640">
        <v>3.37500054290504</v>
      </c>
      <c r="O2640">
        <v>0.97590377144242202</v>
      </c>
      <c r="P2640">
        <v>0.27309782608695599</v>
      </c>
      <c r="Q2640">
        <v>0.74891461999999998</v>
      </c>
      <c r="U2640">
        <v>3.57831382862221</v>
      </c>
      <c r="V2640">
        <v>4.2145041177054798</v>
      </c>
      <c r="X2640">
        <v>2.19942307472229</v>
      </c>
    </row>
    <row r="2641" spans="1:24" x14ac:dyDescent="0.45">
      <c r="A2641">
        <v>1973</v>
      </c>
      <c r="B2641" t="s">
        <v>727</v>
      </c>
      <c r="C2641" t="s">
        <v>115</v>
      </c>
      <c r="D2641">
        <v>10</v>
      </c>
      <c r="E2641">
        <v>10</v>
      </c>
      <c r="F2641">
        <v>0</v>
      </c>
      <c r="G2641">
        <v>29</v>
      </c>
      <c r="H2641">
        <v>24</v>
      </c>
      <c r="I2641">
        <f t="shared" si="125"/>
        <v>20</v>
      </c>
      <c r="J2641" s="2">
        <f t="shared" si="126"/>
        <v>0.83333333333333337</v>
      </c>
      <c r="K2641">
        <v>170.1</v>
      </c>
      <c r="L2641" s="1">
        <f t="shared" si="124"/>
        <v>7.0874999999999995</v>
      </c>
      <c r="M2641">
        <v>5.7592967028556803</v>
      </c>
      <c r="N2641">
        <v>4.6497074298284398</v>
      </c>
      <c r="O2641">
        <v>0.63405101315842305</v>
      </c>
      <c r="P2641">
        <v>0.29245283018867901</v>
      </c>
      <c r="Q2641">
        <v>0.71015689999999998</v>
      </c>
      <c r="U2641">
        <v>4.1741691699596197</v>
      </c>
      <c r="V2641">
        <v>3.8217678077764101</v>
      </c>
      <c r="X2641">
        <v>2.28424000740051</v>
      </c>
    </row>
    <row r="2642" spans="1:24" x14ac:dyDescent="0.45">
      <c r="A2642">
        <v>1973</v>
      </c>
      <c r="B2642" t="s">
        <v>692</v>
      </c>
      <c r="C2642" t="s">
        <v>27</v>
      </c>
      <c r="D2642">
        <v>12</v>
      </c>
      <c r="E2642">
        <v>15</v>
      </c>
      <c r="F2642">
        <v>0</v>
      </c>
      <c r="G2642">
        <v>34</v>
      </c>
      <c r="H2642">
        <v>31</v>
      </c>
      <c r="I2642">
        <f t="shared" si="125"/>
        <v>27</v>
      </c>
      <c r="J2642" s="2">
        <f t="shared" si="126"/>
        <v>0.87096774193548387</v>
      </c>
      <c r="K2642">
        <v>200</v>
      </c>
      <c r="L2642" s="1">
        <f t="shared" si="124"/>
        <v>6.4516129032258061</v>
      </c>
      <c r="M2642">
        <v>4.1850000798225402</v>
      </c>
      <c r="N2642">
        <v>2.3850000454902598</v>
      </c>
      <c r="O2642">
        <v>1.03500001974105</v>
      </c>
      <c r="P2642">
        <v>0.28776978417266103</v>
      </c>
      <c r="Q2642">
        <v>0.70502430999999999</v>
      </c>
      <c r="U2642">
        <v>4.4100000841140696</v>
      </c>
      <c r="V2642">
        <v>3.97040749368667</v>
      </c>
      <c r="X2642">
        <v>1.82982057332992</v>
      </c>
    </row>
    <row r="2643" spans="1:24" x14ac:dyDescent="0.45">
      <c r="A2643">
        <v>1973</v>
      </c>
      <c r="B2643" t="s">
        <v>744</v>
      </c>
      <c r="C2643" t="s">
        <v>33</v>
      </c>
      <c r="D2643">
        <v>9</v>
      </c>
      <c r="E2643">
        <v>9</v>
      </c>
      <c r="F2643">
        <v>0</v>
      </c>
      <c r="G2643">
        <v>30</v>
      </c>
      <c r="H2643">
        <v>28</v>
      </c>
      <c r="I2643">
        <f t="shared" si="125"/>
        <v>18</v>
      </c>
      <c r="J2643" s="2">
        <f t="shared" si="126"/>
        <v>0.6428571428571429</v>
      </c>
      <c r="K2643">
        <v>193</v>
      </c>
      <c r="L2643" s="1">
        <f t="shared" si="124"/>
        <v>6.8928571428571432</v>
      </c>
      <c r="M2643">
        <v>5.7823834196891104</v>
      </c>
      <c r="N2643">
        <v>3.1709844559585401</v>
      </c>
      <c r="O2643">
        <v>0.8860103626943</v>
      </c>
      <c r="P2643">
        <v>0.23529411764705799</v>
      </c>
      <c r="Q2643">
        <v>0.69402229000000004</v>
      </c>
      <c r="U2643">
        <v>3.3108808290155398</v>
      </c>
      <c r="V2643">
        <v>3.6327649798417898</v>
      </c>
      <c r="X2643">
        <v>1.8973746299743599</v>
      </c>
    </row>
    <row r="2644" spans="1:24" x14ac:dyDescent="0.45">
      <c r="A2644">
        <v>1973</v>
      </c>
      <c r="B2644" t="s">
        <v>745</v>
      </c>
      <c r="C2644" t="s">
        <v>75</v>
      </c>
      <c r="D2644">
        <v>12</v>
      </c>
      <c r="E2644">
        <v>14</v>
      </c>
      <c r="F2644">
        <v>0</v>
      </c>
      <c r="G2644">
        <v>37</v>
      </c>
      <c r="H2644">
        <v>33</v>
      </c>
      <c r="I2644">
        <f t="shared" si="125"/>
        <v>26</v>
      </c>
      <c r="J2644" s="2">
        <f t="shared" si="126"/>
        <v>0.78787878787878785</v>
      </c>
      <c r="K2644">
        <v>212.2</v>
      </c>
      <c r="L2644" s="1">
        <f t="shared" si="124"/>
        <v>6.4303030303030297</v>
      </c>
      <c r="M2644">
        <v>4.1473347288665501</v>
      </c>
      <c r="N2644">
        <v>3.21630040197814</v>
      </c>
      <c r="O2644">
        <v>0.67711587410066099</v>
      </c>
      <c r="P2644">
        <v>0.31891891891891799</v>
      </c>
      <c r="Q2644">
        <v>0.70057581999999996</v>
      </c>
      <c r="U2644">
        <v>4.2319742131291296</v>
      </c>
      <c r="V2644">
        <v>3.7926799886958702</v>
      </c>
      <c r="X2644">
        <v>2.8065640926361</v>
      </c>
    </row>
    <row r="2645" spans="1:24" x14ac:dyDescent="0.45">
      <c r="A2645">
        <v>1973</v>
      </c>
      <c r="B2645" t="s">
        <v>678</v>
      </c>
      <c r="C2645" t="s">
        <v>99</v>
      </c>
      <c r="D2645">
        <v>12</v>
      </c>
      <c r="E2645">
        <v>14</v>
      </c>
      <c r="F2645">
        <v>0</v>
      </c>
      <c r="G2645">
        <v>28</v>
      </c>
      <c r="H2645">
        <v>28</v>
      </c>
      <c r="I2645">
        <f t="shared" si="125"/>
        <v>26</v>
      </c>
      <c r="J2645" s="2">
        <f t="shared" si="126"/>
        <v>0.9285714285714286</v>
      </c>
      <c r="K2645">
        <v>192</v>
      </c>
      <c r="L2645" s="1">
        <f t="shared" si="124"/>
        <v>6.8571428571428568</v>
      </c>
      <c r="M2645">
        <v>5.71875</v>
      </c>
      <c r="N2645">
        <v>2.578125</v>
      </c>
      <c r="O2645">
        <v>0.328125</v>
      </c>
      <c r="P2645">
        <v>0.27569331158238097</v>
      </c>
      <c r="Q2645">
        <v>0.66461267999999996</v>
      </c>
      <c r="U2645">
        <v>3.046875</v>
      </c>
      <c r="V2645">
        <v>2.7216574668884199</v>
      </c>
      <c r="X2645">
        <v>4.4377169609069798</v>
      </c>
    </row>
    <row r="2646" spans="1:24" x14ac:dyDescent="0.45">
      <c r="A2646">
        <v>1973</v>
      </c>
      <c r="B2646" t="s">
        <v>582</v>
      </c>
      <c r="C2646" t="s">
        <v>49</v>
      </c>
      <c r="D2646">
        <v>9</v>
      </c>
      <c r="E2646">
        <v>12</v>
      </c>
      <c r="F2646">
        <v>4</v>
      </c>
      <c r="G2646">
        <v>46</v>
      </c>
      <c r="H2646">
        <v>26</v>
      </c>
      <c r="I2646">
        <f t="shared" si="125"/>
        <v>21</v>
      </c>
      <c r="J2646" s="2">
        <f t="shared" si="126"/>
        <v>0.80769230769230771</v>
      </c>
      <c r="K2646">
        <v>201.1</v>
      </c>
      <c r="L2646" s="1">
        <f t="shared" si="124"/>
        <v>7.7346153846153847</v>
      </c>
      <c r="M2646">
        <v>6.6605972043518697</v>
      </c>
      <c r="N2646">
        <v>3.3079476048458898</v>
      </c>
      <c r="O2646">
        <v>0.80463590388143402</v>
      </c>
      <c r="P2646">
        <v>0.290584415584415</v>
      </c>
      <c r="Q2646">
        <v>0.69655725000000002</v>
      </c>
      <c r="U2646">
        <v>4.2019874980474903</v>
      </c>
      <c r="V2646">
        <v>3.40977847713437</v>
      </c>
      <c r="X2646">
        <v>2.55756258964538</v>
      </c>
    </row>
    <row r="2647" spans="1:24" x14ac:dyDescent="0.45">
      <c r="A2647">
        <v>1973</v>
      </c>
      <c r="B2647" t="s">
        <v>746</v>
      </c>
      <c r="C2647" t="s">
        <v>47</v>
      </c>
      <c r="D2647">
        <v>13</v>
      </c>
      <c r="E2647">
        <v>9</v>
      </c>
      <c r="F2647">
        <v>0</v>
      </c>
      <c r="G2647">
        <v>35</v>
      </c>
      <c r="H2647">
        <v>29</v>
      </c>
      <c r="I2647">
        <f t="shared" si="125"/>
        <v>22</v>
      </c>
      <c r="J2647" s="2">
        <f t="shared" si="126"/>
        <v>0.75862068965517238</v>
      </c>
      <c r="K2647">
        <v>203.2</v>
      </c>
      <c r="L2647" s="1">
        <f t="shared" si="124"/>
        <v>7.0068965517241377</v>
      </c>
      <c r="M2647">
        <v>4.6841235674003698</v>
      </c>
      <c r="N2647">
        <v>2.78396023345493</v>
      </c>
      <c r="O2647">
        <v>0.75122736458307804</v>
      </c>
      <c r="P2647">
        <v>0.26847662141779699</v>
      </c>
      <c r="Q2647">
        <v>0.75668895999999997</v>
      </c>
      <c r="U2647">
        <v>3.1374789932587301</v>
      </c>
      <c r="V2647">
        <v>3.6112337979746698</v>
      </c>
      <c r="X2647">
        <v>2.5587673187255802</v>
      </c>
    </row>
    <row r="2648" spans="1:24" x14ac:dyDescent="0.45">
      <c r="A2648">
        <v>1973</v>
      </c>
      <c r="B2648" t="s">
        <v>695</v>
      </c>
      <c r="C2648" t="s">
        <v>79</v>
      </c>
      <c r="D2648">
        <v>6</v>
      </c>
      <c r="E2648">
        <v>13</v>
      </c>
      <c r="F2648">
        <v>0</v>
      </c>
      <c r="G2648">
        <v>34</v>
      </c>
      <c r="H2648">
        <v>29</v>
      </c>
      <c r="I2648">
        <f t="shared" si="125"/>
        <v>19</v>
      </c>
      <c r="J2648" s="2">
        <f t="shared" si="126"/>
        <v>0.65517241379310343</v>
      </c>
      <c r="K2648">
        <v>169.2</v>
      </c>
      <c r="L2648" s="1">
        <f t="shared" si="124"/>
        <v>5.8344827586206893</v>
      </c>
      <c r="M2648">
        <v>6.3123758855904004</v>
      </c>
      <c r="N2648">
        <v>3.39489123258643</v>
      </c>
      <c r="O2648">
        <v>1.2200390367107501</v>
      </c>
      <c r="P2648">
        <v>0.32536764705882298</v>
      </c>
      <c r="Q2648">
        <v>0.68568994999999999</v>
      </c>
      <c r="U2648">
        <v>5.3575627264254599</v>
      </c>
      <c r="V2648">
        <v>4.1096114650440603</v>
      </c>
      <c r="X2648">
        <v>1.6730531454086299</v>
      </c>
    </row>
    <row r="2649" spans="1:24" x14ac:dyDescent="0.45">
      <c r="A2649">
        <v>1973</v>
      </c>
      <c r="B2649" t="s">
        <v>728</v>
      </c>
      <c r="C2649" t="s">
        <v>47</v>
      </c>
      <c r="D2649">
        <v>12</v>
      </c>
      <c r="E2649">
        <v>10</v>
      </c>
      <c r="F2649">
        <v>0</v>
      </c>
      <c r="G2649">
        <v>25</v>
      </c>
      <c r="H2649">
        <v>25</v>
      </c>
      <c r="I2649">
        <f t="shared" si="125"/>
        <v>22</v>
      </c>
      <c r="J2649" s="2">
        <f t="shared" si="126"/>
        <v>0.88</v>
      </c>
      <c r="K2649">
        <v>195</v>
      </c>
      <c r="L2649" s="1">
        <f t="shared" si="124"/>
        <v>7.8</v>
      </c>
      <c r="M2649">
        <v>6.5538461538461501</v>
      </c>
      <c r="N2649">
        <v>2.6307692307692299</v>
      </c>
      <c r="O2649">
        <v>0.55384615384615299</v>
      </c>
      <c r="P2649">
        <v>0.25520833333333298</v>
      </c>
      <c r="Q2649">
        <v>0.73194857000000002</v>
      </c>
      <c r="U2649">
        <v>2.7692307692307598</v>
      </c>
      <c r="V2649">
        <v>2.8320741335550901</v>
      </c>
      <c r="X2649">
        <v>4.4781532287597603</v>
      </c>
    </row>
    <row r="2650" spans="1:24" x14ac:dyDescent="0.45">
      <c r="A2650">
        <v>1973</v>
      </c>
      <c r="B2650" t="s">
        <v>729</v>
      </c>
      <c r="C2650" t="s">
        <v>73</v>
      </c>
      <c r="D2650">
        <v>10</v>
      </c>
      <c r="E2650">
        <v>17</v>
      </c>
      <c r="F2650">
        <v>1</v>
      </c>
      <c r="G2650">
        <v>36</v>
      </c>
      <c r="H2650">
        <v>31</v>
      </c>
      <c r="I2650">
        <f t="shared" si="125"/>
        <v>27</v>
      </c>
      <c r="J2650" s="2">
        <f t="shared" si="126"/>
        <v>0.87096774193548387</v>
      </c>
      <c r="K2650">
        <v>199.1</v>
      </c>
      <c r="L2650" s="1">
        <f t="shared" si="124"/>
        <v>6.4225806451612906</v>
      </c>
      <c r="M2650">
        <v>5.4180611684136499</v>
      </c>
      <c r="N2650">
        <v>2.7993316036803901</v>
      </c>
      <c r="O2650">
        <v>0.90301019473560895</v>
      </c>
      <c r="P2650">
        <v>0.26136363636363602</v>
      </c>
      <c r="Q2650">
        <v>0.72727273000000003</v>
      </c>
      <c r="U2650">
        <v>3.2056861913114099</v>
      </c>
      <c r="V2650">
        <v>3.67410331709159</v>
      </c>
      <c r="X2650">
        <v>1.93378186225891</v>
      </c>
    </row>
    <row r="2651" spans="1:24" x14ac:dyDescent="0.45">
      <c r="A2651">
        <v>1973</v>
      </c>
      <c r="B2651" t="s">
        <v>660</v>
      </c>
      <c r="C2651" t="s">
        <v>71</v>
      </c>
      <c r="D2651">
        <v>13</v>
      </c>
      <c r="E2651">
        <v>10</v>
      </c>
      <c r="F2651">
        <v>1</v>
      </c>
      <c r="G2651">
        <v>38</v>
      </c>
      <c r="H2651">
        <v>36</v>
      </c>
      <c r="I2651">
        <f t="shared" si="125"/>
        <v>23</v>
      </c>
      <c r="J2651" s="2">
        <f t="shared" si="126"/>
        <v>0.63888888888888884</v>
      </c>
      <c r="K2651">
        <v>242.1</v>
      </c>
      <c r="L2651" s="1">
        <f t="shared" si="124"/>
        <v>6.7249999999999996</v>
      </c>
      <c r="M2651">
        <v>3.3425039298733599</v>
      </c>
      <c r="N2651">
        <v>2.5254474136820901</v>
      </c>
      <c r="O2651">
        <v>0.89133438129956399</v>
      </c>
      <c r="P2651">
        <v>0.26723095525997498</v>
      </c>
      <c r="Q2651">
        <v>0.77666427999999998</v>
      </c>
      <c r="U2651">
        <v>3.23108713221092</v>
      </c>
      <c r="V2651">
        <v>3.9519276155766301</v>
      </c>
      <c r="X2651">
        <v>1.6294161081314</v>
      </c>
    </row>
    <row r="2652" spans="1:24" x14ac:dyDescent="0.45">
      <c r="A2652">
        <v>1973</v>
      </c>
      <c r="B2652" t="s">
        <v>731</v>
      </c>
      <c r="C2652" t="s">
        <v>71</v>
      </c>
      <c r="D2652">
        <v>18</v>
      </c>
      <c r="E2652">
        <v>8</v>
      </c>
      <c r="F2652">
        <v>2</v>
      </c>
      <c r="G2652">
        <v>45</v>
      </c>
      <c r="H2652">
        <v>30</v>
      </c>
      <c r="I2652">
        <f t="shared" si="125"/>
        <v>26</v>
      </c>
      <c r="J2652" s="2">
        <f t="shared" si="126"/>
        <v>0.8666666666666667</v>
      </c>
      <c r="K2652">
        <v>228.1</v>
      </c>
      <c r="L2652" s="1">
        <f t="shared" si="124"/>
        <v>7.6033333333333335</v>
      </c>
      <c r="M2652">
        <v>6.0306578746624098</v>
      </c>
      <c r="N2652">
        <v>2.7197084532791198</v>
      </c>
      <c r="O2652">
        <v>0.94598554896665299</v>
      </c>
      <c r="P2652">
        <v>0.25108225108225102</v>
      </c>
      <c r="Q2652">
        <v>0.74027072999999999</v>
      </c>
      <c r="U2652">
        <v>3.5080297440846699</v>
      </c>
      <c r="V2652">
        <v>3.5376703922152601</v>
      </c>
      <c r="X2652">
        <v>2.5038592815399099</v>
      </c>
    </row>
    <row r="2653" spans="1:24" x14ac:dyDescent="0.45">
      <c r="A2653">
        <v>1973</v>
      </c>
      <c r="B2653" t="s">
        <v>717</v>
      </c>
      <c r="C2653" t="s">
        <v>128</v>
      </c>
      <c r="D2653">
        <v>11</v>
      </c>
      <c r="E2653">
        <v>8</v>
      </c>
      <c r="F2653">
        <v>5</v>
      </c>
      <c r="G2653">
        <v>38</v>
      </c>
      <c r="H2653">
        <v>22</v>
      </c>
      <c r="I2653">
        <f t="shared" si="125"/>
        <v>19</v>
      </c>
      <c r="J2653" s="2">
        <f t="shared" si="126"/>
        <v>0.86363636363636365</v>
      </c>
      <c r="K2653">
        <v>177.1</v>
      </c>
      <c r="L2653" s="1">
        <f t="shared" si="124"/>
        <v>8.0499999999999989</v>
      </c>
      <c r="M2653">
        <v>6.5977456855550098</v>
      </c>
      <c r="N2653">
        <v>4.9736852091107</v>
      </c>
      <c r="O2653">
        <v>0.76127834833327002</v>
      </c>
      <c r="P2653">
        <v>0.27443609022556298</v>
      </c>
      <c r="Q2653">
        <v>0.71369294999999999</v>
      </c>
      <c r="U2653">
        <v>4.1616549708885398</v>
      </c>
      <c r="V2653">
        <v>3.9075129995056002</v>
      </c>
      <c r="X2653">
        <v>1.92552709579467</v>
      </c>
    </row>
    <row r="2654" spans="1:24" x14ac:dyDescent="0.45">
      <c r="A2654">
        <v>1973</v>
      </c>
      <c r="B2654" t="s">
        <v>697</v>
      </c>
      <c r="C2654" t="s">
        <v>105</v>
      </c>
      <c r="D2654">
        <v>21</v>
      </c>
      <c r="E2654">
        <v>13</v>
      </c>
      <c r="F2654">
        <v>0</v>
      </c>
      <c r="G2654">
        <v>40</v>
      </c>
      <c r="H2654">
        <v>40</v>
      </c>
      <c r="I2654">
        <f t="shared" si="125"/>
        <v>34</v>
      </c>
      <c r="J2654" s="2">
        <f t="shared" si="126"/>
        <v>0.85</v>
      </c>
      <c r="K2654">
        <v>297.10000000000002</v>
      </c>
      <c r="L2654" s="1">
        <f t="shared" si="124"/>
        <v>7.4275000000000002</v>
      </c>
      <c r="M2654">
        <v>4.7522424776388501</v>
      </c>
      <c r="N2654">
        <v>1.9977579842303399</v>
      </c>
      <c r="O2654">
        <v>0.665919328076782</v>
      </c>
      <c r="P2654">
        <v>0.26326742976066497</v>
      </c>
      <c r="Q2654">
        <v>0.75111393999999998</v>
      </c>
      <c r="U2654">
        <v>2.96636791597839</v>
      </c>
      <c r="V2654">
        <v>3.1775151320903099</v>
      </c>
      <c r="X2654">
        <v>5.0166220664978001</v>
      </c>
    </row>
    <row r="2655" spans="1:24" x14ac:dyDescent="0.45">
      <c r="A2655">
        <v>1973</v>
      </c>
      <c r="B2655" t="s">
        <v>618</v>
      </c>
      <c r="C2655" t="s">
        <v>29</v>
      </c>
      <c r="D2655">
        <v>14</v>
      </c>
      <c r="E2655">
        <v>17</v>
      </c>
      <c r="F2655">
        <v>0</v>
      </c>
      <c r="G2655">
        <v>42</v>
      </c>
      <c r="H2655">
        <v>34</v>
      </c>
      <c r="I2655">
        <f t="shared" si="125"/>
        <v>31</v>
      </c>
      <c r="J2655" s="2">
        <f t="shared" si="126"/>
        <v>0.91176470588235292</v>
      </c>
      <c r="K2655">
        <v>239.2</v>
      </c>
      <c r="L2655" s="1">
        <f t="shared" si="124"/>
        <v>7.0352941176470587</v>
      </c>
      <c r="M2655">
        <v>5.0319881259049799</v>
      </c>
      <c r="N2655">
        <v>2.7413069641124101</v>
      </c>
      <c r="O2655">
        <v>0.450625802319849</v>
      </c>
      <c r="P2655">
        <v>0.29873417721518902</v>
      </c>
      <c r="Q2655">
        <v>0.70733290000000004</v>
      </c>
      <c r="U2655">
        <v>3.6801107189454298</v>
      </c>
      <c r="V2655">
        <v>3.06193034166678</v>
      </c>
      <c r="X2655">
        <v>5.3206791877746502</v>
      </c>
    </row>
    <row r="2656" spans="1:24" x14ac:dyDescent="0.45">
      <c r="A2656">
        <v>1973</v>
      </c>
      <c r="B2656" t="s">
        <v>698</v>
      </c>
      <c r="C2656" t="s">
        <v>105</v>
      </c>
      <c r="D2656">
        <v>21</v>
      </c>
      <c r="E2656">
        <v>5</v>
      </c>
      <c r="F2656">
        <v>0</v>
      </c>
      <c r="G2656">
        <v>36</v>
      </c>
      <c r="H2656">
        <v>36</v>
      </c>
      <c r="I2656">
        <f t="shared" si="125"/>
        <v>26</v>
      </c>
      <c r="J2656" s="2">
        <f t="shared" si="126"/>
        <v>0.72222222222222221</v>
      </c>
      <c r="K2656">
        <v>256.10000000000002</v>
      </c>
      <c r="L2656" s="1">
        <f t="shared" si="124"/>
        <v>7.1138888888888898</v>
      </c>
      <c r="M2656">
        <v>4.3537064573851101</v>
      </c>
      <c r="N2656">
        <v>2.42262698031913</v>
      </c>
      <c r="O2656">
        <v>1.36931090191951</v>
      </c>
      <c r="P2656">
        <v>0.226765799256505</v>
      </c>
      <c r="Q2656">
        <v>0.78770008000000002</v>
      </c>
      <c r="U2656">
        <v>3.33550091493214</v>
      </c>
      <c r="V2656">
        <v>4.3950565067751803</v>
      </c>
      <c r="X2656">
        <v>0.52962028980255105</v>
      </c>
    </row>
    <row r="2657" spans="1:24" x14ac:dyDescent="0.45">
      <c r="A2657">
        <v>1973</v>
      </c>
      <c r="B2657" t="s">
        <v>601</v>
      </c>
      <c r="C2657" t="s">
        <v>29</v>
      </c>
      <c r="D2657">
        <v>14</v>
      </c>
      <c r="E2657">
        <v>16</v>
      </c>
      <c r="F2657">
        <v>0</v>
      </c>
      <c r="G2657">
        <v>38</v>
      </c>
      <c r="H2657">
        <v>38</v>
      </c>
      <c r="I2657">
        <f t="shared" si="125"/>
        <v>30</v>
      </c>
      <c r="J2657" s="2">
        <f t="shared" si="126"/>
        <v>0.78947368421052633</v>
      </c>
      <c r="K2657">
        <v>271</v>
      </c>
      <c r="L2657" s="1">
        <f t="shared" si="124"/>
        <v>7.1315789473684212</v>
      </c>
      <c r="M2657">
        <v>5.6457564575645698</v>
      </c>
      <c r="N2657">
        <v>1.8929889298892899</v>
      </c>
      <c r="O2657">
        <v>1.16236162361623</v>
      </c>
      <c r="P2657">
        <v>0.27198124267291901</v>
      </c>
      <c r="Q2657">
        <v>0.69892472999999999</v>
      </c>
      <c r="U2657">
        <v>3.88560885608856</v>
      </c>
      <c r="V2657">
        <v>3.6650384631983899</v>
      </c>
      <c r="X2657">
        <v>4.1906056404113698</v>
      </c>
    </row>
    <row r="2658" spans="1:24" x14ac:dyDescent="0.45">
      <c r="A2658">
        <v>1973</v>
      </c>
      <c r="B2658" t="s">
        <v>499</v>
      </c>
      <c r="C2658" t="s">
        <v>33</v>
      </c>
      <c r="D2658">
        <v>16</v>
      </c>
      <c r="E2658">
        <v>7</v>
      </c>
      <c r="F2658">
        <v>0</v>
      </c>
      <c r="G2658">
        <v>36</v>
      </c>
      <c r="H2658">
        <v>31</v>
      </c>
      <c r="I2658">
        <f t="shared" si="125"/>
        <v>23</v>
      </c>
      <c r="J2658" s="2">
        <f t="shared" si="126"/>
        <v>0.74193548387096775</v>
      </c>
      <c r="K2658">
        <v>218</v>
      </c>
      <c r="L2658" s="1">
        <f t="shared" si="124"/>
        <v>7.032258064516129</v>
      </c>
      <c r="M2658">
        <v>4.78899082568807</v>
      </c>
      <c r="N2658">
        <v>2.0642201834862299</v>
      </c>
      <c r="O2658">
        <v>0.66055045871559603</v>
      </c>
      <c r="P2658">
        <v>0.26495726495726402</v>
      </c>
      <c r="Q2658">
        <v>0.71917808000000005</v>
      </c>
      <c r="U2658">
        <v>3.09633027522935</v>
      </c>
      <c r="V2658">
        <v>3.1984349898242002</v>
      </c>
      <c r="X2658">
        <v>3.3123977184295601</v>
      </c>
    </row>
    <row r="2659" spans="1:24" x14ac:dyDescent="0.45">
      <c r="A2659">
        <v>1973</v>
      </c>
      <c r="B2659" t="s">
        <v>700</v>
      </c>
      <c r="C2659" t="s">
        <v>27</v>
      </c>
      <c r="D2659">
        <v>15</v>
      </c>
      <c r="E2659">
        <v>13</v>
      </c>
      <c r="F2659">
        <v>0</v>
      </c>
      <c r="G2659">
        <v>36</v>
      </c>
      <c r="H2659">
        <v>35</v>
      </c>
      <c r="I2659">
        <f t="shared" si="125"/>
        <v>28</v>
      </c>
      <c r="J2659" s="2">
        <f t="shared" si="126"/>
        <v>0.8</v>
      </c>
      <c r="K2659">
        <v>224.1</v>
      </c>
      <c r="L2659" s="1">
        <f t="shared" si="124"/>
        <v>6.402857142857143</v>
      </c>
      <c r="M2659">
        <v>4.3729555956618196</v>
      </c>
      <c r="N2659">
        <v>1.7251109230592501</v>
      </c>
      <c r="O2659">
        <v>1.2035657602738901</v>
      </c>
      <c r="P2659">
        <v>0.28758169934640498</v>
      </c>
      <c r="Q2659">
        <v>0.67843136999999998</v>
      </c>
      <c r="U2659">
        <v>4.3729555956618196</v>
      </c>
      <c r="V2659">
        <v>3.9606522186133502</v>
      </c>
      <c r="X2659">
        <v>2.7029791474342302</v>
      </c>
    </row>
    <row r="2660" spans="1:24" x14ac:dyDescent="0.45">
      <c r="A2660">
        <v>1973</v>
      </c>
      <c r="B2660" t="s">
        <v>732</v>
      </c>
      <c r="C2660" t="s">
        <v>73</v>
      </c>
      <c r="D2660">
        <v>8</v>
      </c>
      <c r="E2660">
        <v>18</v>
      </c>
      <c r="F2660">
        <v>0</v>
      </c>
      <c r="G2660">
        <v>34</v>
      </c>
      <c r="H2660">
        <v>31</v>
      </c>
      <c r="I2660">
        <f t="shared" si="125"/>
        <v>26</v>
      </c>
      <c r="J2660" s="2">
        <f t="shared" si="126"/>
        <v>0.83870967741935487</v>
      </c>
      <c r="K2660">
        <v>191.2</v>
      </c>
      <c r="L2660" s="1">
        <f t="shared" si="124"/>
        <v>6.1677419354838703</v>
      </c>
      <c r="M2660">
        <v>6.0573901791320397</v>
      </c>
      <c r="N2660">
        <v>3.0991298590908101</v>
      </c>
      <c r="O2660">
        <v>1.4086953904958199</v>
      </c>
      <c r="P2660">
        <v>0.29918699186991798</v>
      </c>
      <c r="Q2660">
        <v>0.66527197000000005</v>
      </c>
      <c r="U2660">
        <v>4.7895643276857998</v>
      </c>
      <c r="V2660">
        <v>4.3027984484999404</v>
      </c>
      <c r="X2660">
        <v>0.44618681073188698</v>
      </c>
    </row>
    <row r="2661" spans="1:24" x14ac:dyDescent="0.45">
      <c r="A2661">
        <v>1973</v>
      </c>
      <c r="B2661" t="s">
        <v>564</v>
      </c>
      <c r="C2661" t="s">
        <v>58</v>
      </c>
      <c r="D2661">
        <v>14</v>
      </c>
      <c r="E2661">
        <v>15</v>
      </c>
      <c r="F2661">
        <v>0</v>
      </c>
      <c r="G2661">
        <v>35</v>
      </c>
      <c r="H2661">
        <v>35</v>
      </c>
      <c r="I2661">
        <f t="shared" si="125"/>
        <v>29</v>
      </c>
      <c r="J2661" s="2">
        <f t="shared" si="126"/>
        <v>0.82857142857142863</v>
      </c>
      <c r="K2661">
        <v>263</v>
      </c>
      <c r="L2661" s="1">
        <f t="shared" si="124"/>
        <v>7.5142857142857142</v>
      </c>
      <c r="M2661">
        <v>5.3384030418250896</v>
      </c>
      <c r="N2661">
        <v>2.6007604562737598</v>
      </c>
      <c r="O2661">
        <v>0.61596958174904903</v>
      </c>
      <c r="P2661">
        <v>0.26438188494491999</v>
      </c>
      <c r="Q2661">
        <v>0.76523545999999998</v>
      </c>
      <c r="U2661">
        <v>2.8403041825095001</v>
      </c>
      <c r="V2661">
        <v>3.18137704863747</v>
      </c>
      <c r="X2661">
        <v>4.3969259262084899</v>
      </c>
    </row>
    <row r="2662" spans="1:24" x14ac:dyDescent="0.45">
      <c r="A2662">
        <v>1973</v>
      </c>
      <c r="B2662" t="s">
        <v>639</v>
      </c>
      <c r="C2662" t="s">
        <v>35</v>
      </c>
      <c r="D2662">
        <v>17</v>
      </c>
      <c r="E2662">
        <v>11</v>
      </c>
      <c r="F2662">
        <v>1</v>
      </c>
      <c r="G2662">
        <v>38</v>
      </c>
      <c r="H2662">
        <v>33</v>
      </c>
      <c r="I2662">
        <f t="shared" si="125"/>
        <v>28</v>
      </c>
      <c r="J2662" s="2">
        <f t="shared" si="126"/>
        <v>0.84848484848484851</v>
      </c>
      <c r="K2662">
        <v>284.2</v>
      </c>
      <c r="L2662" s="1">
        <f t="shared" si="124"/>
        <v>8.6121212121212114</v>
      </c>
      <c r="M2662">
        <v>3.7939107358759498</v>
      </c>
      <c r="N2662">
        <v>2.40281013272143</v>
      </c>
      <c r="O2662">
        <v>0.63231845597932501</v>
      </c>
      <c r="P2662">
        <v>0.26785714285714202</v>
      </c>
      <c r="Q2662">
        <v>0.78048779999999995</v>
      </c>
      <c r="U2662">
        <v>2.7505852835100599</v>
      </c>
      <c r="V2662">
        <v>3.4892949886804399</v>
      </c>
      <c r="X2662">
        <v>5.19707822799682</v>
      </c>
    </row>
    <row r="2663" spans="1:24" x14ac:dyDescent="0.45">
      <c r="A2663">
        <v>1973</v>
      </c>
      <c r="B2663" t="s">
        <v>701</v>
      </c>
      <c r="C2663" t="s">
        <v>79</v>
      </c>
      <c r="D2663">
        <v>16</v>
      </c>
      <c r="E2663">
        <v>15</v>
      </c>
      <c r="F2663">
        <v>0</v>
      </c>
      <c r="G2663">
        <v>42</v>
      </c>
      <c r="H2663">
        <v>42</v>
      </c>
      <c r="I2663">
        <f t="shared" si="125"/>
        <v>31</v>
      </c>
      <c r="J2663" s="2">
        <f t="shared" si="126"/>
        <v>0.73809523809523814</v>
      </c>
      <c r="K2663">
        <v>308.2</v>
      </c>
      <c r="L2663" s="1">
        <f t="shared" si="124"/>
        <v>7.3380952380952378</v>
      </c>
      <c r="M2663">
        <v>6.2397404094562301</v>
      </c>
      <c r="N2663">
        <v>2.3034555717151499</v>
      </c>
      <c r="O2663">
        <v>1.0205182912662001</v>
      </c>
      <c r="P2663">
        <v>0.29380902413431198</v>
      </c>
      <c r="Q2663">
        <v>0.73142856999999994</v>
      </c>
      <c r="U2663">
        <v>3.8196541758820799</v>
      </c>
      <c r="V2663">
        <v>3.4692950962956299</v>
      </c>
      <c r="X2663">
        <v>5.4486842155456499</v>
      </c>
    </row>
    <row r="2664" spans="1:24" x14ac:dyDescent="0.45">
      <c r="A2664">
        <v>1973</v>
      </c>
      <c r="B2664" t="s">
        <v>702</v>
      </c>
      <c r="C2664" t="s">
        <v>67</v>
      </c>
      <c r="D2664">
        <v>13</v>
      </c>
      <c r="E2664">
        <v>16</v>
      </c>
      <c r="F2664">
        <v>0</v>
      </c>
      <c r="G2664">
        <v>38</v>
      </c>
      <c r="H2664">
        <v>30</v>
      </c>
      <c r="I2664">
        <f t="shared" si="125"/>
        <v>29</v>
      </c>
      <c r="J2664" s="2">
        <f t="shared" si="126"/>
        <v>0.96666666666666667</v>
      </c>
      <c r="K2664">
        <v>199.1</v>
      </c>
      <c r="L2664" s="1">
        <f t="shared" si="124"/>
        <v>6.6366666666666667</v>
      </c>
      <c r="M2664">
        <v>4.7859540320987302</v>
      </c>
      <c r="N2664">
        <v>3.61204077894243</v>
      </c>
      <c r="O2664">
        <v>1.12876274341951</v>
      </c>
      <c r="P2664">
        <v>0.28978978978978898</v>
      </c>
      <c r="Q2664">
        <v>0.67279412000000005</v>
      </c>
      <c r="U2664">
        <v>4.87625505157229</v>
      </c>
      <c r="V2664">
        <v>4.4717623224413803</v>
      </c>
      <c r="X2664">
        <v>0.77549684047698897</v>
      </c>
    </row>
    <row r="2665" spans="1:24" x14ac:dyDescent="0.45">
      <c r="A2665">
        <v>1973</v>
      </c>
      <c r="B2665" t="s">
        <v>747</v>
      </c>
      <c r="C2665" t="s">
        <v>65</v>
      </c>
      <c r="D2665">
        <v>11</v>
      </c>
      <c r="E2665">
        <v>15</v>
      </c>
      <c r="F2665">
        <v>0</v>
      </c>
      <c r="G2665">
        <v>34</v>
      </c>
      <c r="H2665">
        <v>32</v>
      </c>
      <c r="I2665">
        <f t="shared" si="125"/>
        <v>26</v>
      </c>
      <c r="J2665" s="2">
        <f t="shared" si="126"/>
        <v>0.8125</v>
      </c>
      <c r="K2665">
        <v>207.1</v>
      </c>
      <c r="L2665" s="1">
        <f t="shared" si="124"/>
        <v>6.4718749999999998</v>
      </c>
      <c r="M2665">
        <v>3.77652797970531</v>
      </c>
      <c r="N2665">
        <v>1.6061096005643301</v>
      </c>
      <c r="O2665">
        <v>0.95498408682203395</v>
      </c>
      <c r="P2665">
        <v>0.28205128205128199</v>
      </c>
      <c r="Q2665">
        <v>0.69269521000000001</v>
      </c>
      <c r="U2665">
        <v>3.81993634728813</v>
      </c>
      <c r="V2665">
        <v>3.6554398084125599</v>
      </c>
      <c r="X2665">
        <v>2.8134310245513898</v>
      </c>
    </row>
    <row r="2666" spans="1:24" x14ac:dyDescent="0.45">
      <c r="A2666">
        <v>1973</v>
      </c>
      <c r="B2666" t="s">
        <v>620</v>
      </c>
      <c r="C2666" t="s">
        <v>58</v>
      </c>
      <c r="D2666">
        <v>14</v>
      </c>
      <c r="E2666">
        <v>16</v>
      </c>
      <c r="F2666">
        <v>0</v>
      </c>
      <c r="G2666">
        <v>34</v>
      </c>
      <c r="H2666">
        <v>34</v>
      </c>
      <c r="I2666">
        <f t="shared" si="125"/>
        <v>30</v>
      </c>
      <c r="J2666" s="2">
        <f t="shared" si="126"/>
        <v>0.88235294117647056</v>
      </c>
      <c r="K2666">
        <v>242</v>
      </c>
      <c r="L2666" s="1">
        <f t="shared" si="124"/>
        <v>7.117647058823529</v>
      </c>
      <c r="M2666">
        <v>7.6239669421487601</v>
      </c>
      <c r="N2666">
        <v>3.6818181818181799</v>
      </c>
      <c r="O2666">
        <v>0.59504132231404905</v>
      </c>
      <c r="P2666">
        <v>0.28156748911465801</v>
      </c>
      <c r="Q2666">
        <v>0.75537076000000003</v>
      </c>
      <c r="U2666">
        <v>3.1983471074380101</v>
      </c>
      <c r="V2666">
        <v>2.9827628387892502</v>
      </c>
      <c r="X2666">
        <v>4.6796917915344203</v>
      </c>
    </row>
    <row r="2667" spans="1:24" x14ac:dyDescent="0.45">
      <c r="A2667">
        <v>1973</v>
      </c>
      <c r="B2667" t="s">
        <v>683</v>
      </c>
      <c r="C2667" t="s">
        <v>371</v>
      </c>
      <c r="D2667">
        <v>7</v>
      </c>
      <c r="E2667">
        <v>17</v>
      </c>
      <c r="F2667">
        <v>0</v>
      </c>
      <c r="G2667">
        <v>34</v>
      </c>
      <c r="H2667">
        <v>28</v>
      </c>
      <c r="I2667">
        <f t="shared" si="125"/>
        <v>24</v>
      </c>
      <c r="J2667" s="2">
        <f t="shared" si="126"/>
        <v>0.8571428571428571</v>
      </c>
      <c r="K2667">
        <v>185</v>
      </c>
      <c r="L2667" s="1">
        <f t="shared" si="124"/>
        <v>6.6071428571428568</v>
      </c>
      <c r="M2667">
        <v>6.5189189189189101</v>
      </c>
      <c r="N2667">
        <v>3.8918918918918899</v>
      </c>
      <c r="O2667">
        <v>0.97297297297297303</v>
      </c>
      <c r="P2667">
        <v>0.28035714285714203</v>
      </c>
      <c r="Q2667">
        <v>0.68534483000000002</v>
      </c>
      <c r="U2667">
        <v>4.3783783783783701</v>
      </c>
      <c r="V2667">
        <v>3.8681101695911302</v>
      </c>
      <c r="X2667">
        <v>1.46581554412841</v>
      </c>
    </row>
    <row r="2668" spans="1:24" x14ac:dyDescent="0.45">
      <c r="A2668">
        <v>1973</v>
      </c>
      <c r="B2668" t="s">
        <v>734</v>
      </c>
      <c r="C2668" t="s">
        <v>95</v>
      </c>
      <c r="D2668">
        <v>17</v>
      </c>
      <c r="E2668">
        <v>17</v>
      </c>
      <c r="F2668">
        <v>0</v>
      </c>
      <c r="G2668">
        <v>38</v>
      </c>
      <c r="H2668">
        <v>38</v>
      </c>
      <c r="I2668">
        <f t="shared" si="125"/>
        <v>34</v>
      </c>
      <c r="J2668" s="2">
        <f t="shared" si="126"/>
        <v>0.89473684210526316</v>
      </c>
      <c r="K2668">
        <v>266</v>
      </c>
      <c r="L2668" s="1">
        <f t="shared" si="124"/>
        <v>7</v>
      </c>
      <c r="M2668">
        <v>2.94360902255639</v>
      </c>
      <c r="N2668">
        <v>2.74060150375939</v>
      </c>
      <c r="O2668">
        <v>0.54135338345864603</v>
      </c>
      <c r="P2668">
        <v>0.25838926174496601</v>
      </c>
      <c r="Q2668">
        <v>0.75016097999999998</v>
      </c>
      <c r="U2668">
        <v>3.21428571428571</v>
      </c>
      <c r="V2668">
        <v>3.66315182779068</v>
      </c>
      <c r="X2668">
        <v>3.1819150447845401</v>
      </c>
    </row>
    <row r="2669" spans="1:24" x14ac:dyDescent="0.45">
      <c r="A2669">
        <v>1973</v>
      </c>
      <c r="B2669" t="s">
        <v>605</v>
      </c>
      <c r="C2669" t="s">
        <v>62</v>
      </c>
      <c r="D2669">
        <v>14</v>
      </c>
      <c r="E2669">
        <v>9</v>
      </c>
      <c r="F2669">
        <v>0</v>
      </c>
      <c r="G2669">
        <v>34</v>
      </c>
      <c r="H2669">
        <v>32</v>
      </c>
      <c r="I2669">
        <f t="shared" si="125"/>
        <v>23</v>
      </c>
      <c r="J2669" s="2">
        <f t="shared" si="126"/>
        <v>0.71875</v>
      </c>
      <c r="K2669">
        <v>235</v>
      </c>
      <c r="L2669" s="1">
        <f t="shared" si="124"/>
        <v>7.34375</v>
      </c>
      <c r="M2669">
        <v>5.5531914893616996</v>
      </c>
      <c r="N2669">
        <v>2.8340425531914799</v>
      </c>
      <c r="O2669">
        <v>0.76595744680850997</v>
      </c>
      <c r="P2669">
        <v>0.2630173564753</v>
      </c>
      <c r="Q2669">
        <v>0.78947367999999996</v>
      </c>
      <c r="U2669">
        <v>2.9489361702127601</v>
      </c>
      <c r="V2669">
        <v>3.4207266158245901</v>
      </c>
      <c r="X2669">
        <v>3.5082657337188698</v>
      </c>
    </row>
    <row r="2670" spans="1:24" x14ac:dyDescent="0.45">
      <c r="A2670">
        <v>1973</v>
      </c>
      <c r="B2670" t="s">
        <v>703</v>
      </c>
      <c r="C2670" t="s">
        <v>33</v>
      </c>
      <c r="D2670">
        <v>14</v>
      </c>
      <c r="E2670">
        <v>10</v>
      </c>
      <c r="F2670">
        <v>0</v>
      </c>
      <c r="G2670">
        <v>33</v>
      </c>
      <c r="H2670">
        <v>33</v>
      </c>
      <c r="I2670">
        <f t="shared" si="125"/>
        <v>24</v>
      </c>
      <c r="J2670" s="2">
        <f t="shared" si="126"/>
        <v>0.72727272727272729</v>
      </c>
      <c r="K2670">
        <v>249.2</v>
      </c>
      <c r="L2670" s="1">
        <f t="shared" si="124"/>
        <v>7.5515151515151508</v>
      </c>
      <c r="M2670">
        <v>6.3805064332288204</v>
      </c>
      <c r="N2670">
        <v>2.7757005387492599</v>
      </c>
      <c r="O2670">
        <v>0.86515341467509399</v>
      </c>
      <c r="P2670">
        <v>0.23529411764705799</v>
      </c>
      <c r="Q2670">
        <v>0.77017115000000003</v>
      </c>
      <c r="U2670">
        <v>2.7036044208596701</v>
      </c>
      <c r="V2670">
        <v>3.39451282261872</v>
      </c>
      <c r="X2670">
        <v>3.2392601966857901</v>
      </c>
    </row>
    <row r="2671" spans="1:24" x14ac:dyDescent="0.45">
      <c r="A2671">
        <v>1973</v>
      </c>
      <c r="B2671" t="s">
        <v>748</v>
      </c>
      <c r="C2671" t="s">
        <v>233</v>
      </c>
      <c r="D2671">
        <v>7</v>
      </c>
      <c r="E2671">
        <v>16</v>
      </c>
      <c r="F2671">
        <v>0</v>
      </c>
      <c r="G2671">
        <v>35</v>
      </c>
      <c r="H2671">
        <v>32</v>
      </c>
      <c r="I2671">
        <f t="shared" si="125"/>
        <v>23</v>
      </c>
      <c r="J2671" s="2">
        <f t="shared" si="126"/>
        <v>0.71875</v>
      </c>
      <c r="K2671">
        <v>176.1</v>
      </c>
      <c r="L2671" s="1">
        <f t="shared" si="124"/>
        <v>5.5031249999999998</v>
      </c>
      <c r="M2671">
        <v>7.7069958850585403</v>
      </c>
      <c r="N2671">
        <v>5.5633281554396099</v>
      </c>
      <c r="O2671">
        <v>0.91871474126525698</v>
      </c>
      <c r="P2671">
        <v>0.269230769230769</v>
      </c>
      <c r="Q2671">
        <v>0.69386038999999999</v>
      </c>
      <c r="U2671">
        <v>4.4914942906301398</v>
      </c>
      <c r="V2671">
        <v>4.0852565450309504</v>
      </c>
      <c r="X2671">
        <v>1.57000184059143</v>
      </c>
    </row>
    <row r="2672" spans="1:24" x14ac:dyDescent="0.45">
      <c r="A2672">
        <v>1973</v>
      </c>
      <c r="B2672" t="s">
        <v>749</v>
      </c>
      <c r="C2672" t="s">
        <v>99</v>
      </c>
      <c r="D2672">
        <v>12</v>
      </c>
      <c r="E2672">
        <v>13</v>
      </c>
      <c r="F2672">
        <v>0</v>
      </c>
      <c r="G2672">
        <v>33</v>
      </c>
      <c r="H2672">
        <v>29</v>
      </c>
      <c r="I2672">
        <f t="shared" si="125"/>
        <v>25</v>
      </c>
      <c r="J2672" s="2">
        <f t="shared" si="126"/>
        <v>0.86206896551724133</v>
      </c>
      <c r="K2672">
        <v>201.1</v>
      </c>
      <c r="L2672" s="1">
        <f t="shared" si="124"/>
        <v>6.9344827586206899</v>
      </c>
      <c r="M2672">
        <v>4.9619214072688402</v>
      </c>
      <c r="N2672">
        <v>3.1291396262055802</v>
      </c>
      <c r="O2672">
        <v>0.49172194126087598</v>
      </c>
      <c r="P2672">
        <v>0.30860534124629002</v>
      </c>
      <c r="Q2672">
        <v>0.74567722999999997</v>
      </c>
      <c r="U2672">
        <v>3.53145757814629</v>
      </c>
      <c r="V2672">
        <v>3.2756724931541301</v>
      </c>
      <c r="X2672">
        <v>3.1141183376312198</v>
      </c>
    </row>
    <row r="2673" spans="1:24" x14ac:dyDescent="0.45">
      <c r="A2673">
        <v>1973</v>
      </c>
      <c r="B2673" t="s">
        <v>721</v>
      </c>
      <c r="C2673" t="s">
        <v>128</v>
      </c>
      <c r="D2673">
        <v>15</v>
      </c>
      <c r="E2673">
        <v>10</v>
      </c>
      <c r="F2673">
        <v>0</v>
      </c>
      <c r="G2673">
        <v>38</v>
      </c>
      <c r="H2673">
        <v>37</v>
      </c>
      <c r="I2673">
        <f t="shared" si="125"/>
        <v>25</v>
      </c>
      <c r="J2673" s="2">
        <f t="shared" si="126"/>
        <v>0.67567567567567566</v>
      </c>
      <c r="K2673">
        <v>256.10000000000002</v>
      </c>
      <c r="L2673" s="1">
        <f t="shared" si="124"/>
        <v>6.9216216216216226</v>
      </c>
      <c r="M2673">
        <v>3.9323800260252599</v>
      </c>
      <c r="N2673">
        <v>2.45773751626579</v>
      </c>
      <c r="O2673">
        <v>0.63198964703977401</v>
      </c>
      <c r="P2673">
        <v>0.27126436781609198</v>
      </c>
      <c r="Q2673">
        <v>0.70673712</v>
      </c>
      <c r="U2673">
        <v>3.40572198682545</v>
      </c>
      <c r="V2673">
        <v>3.47047906017995</v>
      </c>
      <c r="X2673">
        <v>4.4039282798767001</v>
      </c>
    </row>
    <row r="2674" spans="1:24" x14ac:dyDescent="0.45">
      <c r="A2674">
        <v>1973</v>
      </c>
      <c r="B2674" t="s">
        <v>537</v>
      </c>
      <c r="C2674" t="s">
        <v>128</v>
      </c>
      <c r="D2674">
        <v>13</v>
      </c>
      <c r="E2674">
        <v>10</v>
      </c>
      <c r="F2674">
        <v>4</v>
      </c>
      <c r="G2674">
        <v>42</v>
      </c>
      <c r="H2674">
        <v>30</v>
      </c>
      <c r="I2674">
        <f t="shared" si="125"/>
        <v>23</v>
      </c>
      <c r="J2674" s="2">
        <f t="shared" si="126"/>
        <v>0.76666666666666672</v>
      </c>
      <c r="K2674">
        <v>245</v>
      </c>
      <c r="L2674" s="1">
        <f t="shared" si="124"/>
        <v>8.1666666666666661</v>
      </c>
      <c r="M2674">
        <v>4.8122448979591796</v>
      </c>
      <c r="N2674">
        <v>3.26938775510204</v>
      </c>
      <c r="O2674">
        <v>0.77142857142857102</v>
      </c>
      <c r="P2674">
        <v>0.24839124839124799</v>
      </c>
      <c r="Q2674">
        <v>0.73582197000000005</v>
      </c>
      <c r="U2674">
        <v>3.3061224489795902</v>
      </c>
      <c r="V2674">
        <v>3.7613258342353602</v>
      </c>
      <c r="X2674">
        <v>3.2007381916046098</v>
      </c>
    </row>
    <row r="2675" spans="1:24" x14ac:dyDescent="0.45">
      <c r="A2675">
        <v>1973</v>
      </c>
      <c r="B2675" t="s">
        <v>643</v>
      </c>
      <c r="C2675" t="s">
        <v>27</v>
      </c>
      <c r="D2675">
        <v>13</v>
      </c>
      <c r="E2675">
        <v>13</v>
      </c>
      <c r="F2675">
        <v>0</v>
      </c>
      <c r="G2675">
        <v>36</v>
      </c>
      <c r="H2675">
        <v>35</v>
      </c>
      <c r="I2675">
        <f t="shared" si="125"/>
        <v>26</v>
      </c>
      <c r="J2675" s="2">
        <f t="shared" si="126"/>
        <v>0.74285714285714288</v>
      </c>
      <c r="K2675">
        <v>240.1</v>
      </c>
      <c r="L2675" s="1">
        <f t="shared" si="124"/>
        <v>6.8599999999999994</v>
      </c>
      <c r="M2675">
        <v>6.02912710676872</v>
      </c>
      <c r="N2675">
        <v>3.7822474396499399</v>
      </c>
      <c r="O2675">
        <v>1.0110958502034499</v>
      </c>
      <c r="P2675">
        <v>0.25244072524407202</v>
      </c>
      <c r="Q2675">
        <v>0.76500732000000005</v>
      </c>
      <c r="U2675">
        <v>3.5950074673900398</v>
      </c>
      <c r="V2675">
        <v>3.97178770297388</v>
      </c>
      <c r="X2675">
        <v>1.56094554066658</v>
      </c>
    </row>
    <row r="2676" spans="1:24" x14ac:dyDescent="0.45">
      <c r="A2676">
        <v>1973</v>
      </c>
      <c r="B2676" t="s">
        <v>722</v>
      </c>
      <c r="C2676" t="s">
        <v>33</v>
      </c>
      <c r="D2676">
        <v>16</v>
      </c>
      <c r="E2676">
        <v>11</v>
      </c>
      <c r="F2676">
        <v>0</v>
      </c>
      <c r="G2676">
        <v>33</v>
      </c>
      <c r="H2676">
        <v>33</v>
      </c>
      <c r="I2676">
        <f t="shared" si="125"/>
        <v>27</v>
      </c>
      <c r="J2676" s="2">
        <f t="shared" si="126"/>
        <v>0.81818181818181823</v>
      </c>
      <c r="K2676">
        <v>236.2</v>
      </c>
      <c r="L2676" s="1">
        <f t="shared" si="124"/>
        <v>7.1575757575757573</v>
      </c>
      <c r="M2676">
        <v>3.27042204321301</v>
      </c>
      <c r="N2676">
        <v>2.31971796088364</v>
      </c>
      <c r="O2676">
        <v>0.76056326586349099</v>
      </c>
      <c r="P2676">
        <v>0.26136363636363602</v>
      </c>
      <c r="Q2676">
        <v>0.73664121999999999</v>
      </c>
      <c r="U2676">
        <v>3.3084502065061798</v>
      </c>
      <c r="V2676">
        <v>3.7358298260227998</v>
      </c>
      <c r="X2676">
        <v>2.0603961944579998</v>
      </c>
    </row>
    <row r="2677" spans="1:24" x14ac:dyDescent="0.45">
      <c r="A2677">
        <v>1973</v>
      </c>
      <c r="B2677" t="s">
        <v>610</v>
      </c>
      <c r="C2677" t="s">
        <v>95</v>
      </c>
      <c r="D2677">
        <v>22</v>
      </c>
      <c r="E2677">
        <v>9</v>
      </c>
      <c r="F2677">
        <v>1</v>
      </c>
      <c r="G2677">
        <v>38</v>
      </c>
      <c r="H2677">
        <v>37</v>
      </c>
      <c r="I2677">
        <f t="shared" si="125"/>
        <v>31</v>
      </c>
      <c r="J2677" s="2">
        <f t="shared" si="126"/>
        <v>0.83783783783783783</v>
      </c>
      <c r="K2677">
        <v>296.10000000000002</v>
      </c>
      <c r="L2677" s="1">
        <f t="shared" si="124"/>
        <v>8.0027027027027025</v>
      </c>
      <c r="M2677">
        <v>4.7986504981848999</v>
      </c>
      <c r="N2677">
        <v>3.4319462423727498</v>
      </c>
      <c r="O2677">
        <v>0.48593929095543298</v>
      </c>
      <c r="P2677">
        <v>0.232222222222222</v>
      </c>
      <c r="Q2677">
        <v>0.80037665000000002</v>
      </c>
      <c r="U2677">
        <v>2.3993252490924499</v>
      </c>
      <c r="V2677">
        <v>3.37530628514748</v>
      </c>
      <c r="X2677">
        <v>4.5907554626464799</v>
      </c>
    </row>
    <row r="2678" spans="1:24" x14ac:dyDescent="0.45">
      <c r="A2678">
        <v>1973</v>
      </c>
      <c r="B2678" t="s">
        <v>750</v>
      </c>
      <c r="C2678" t="s">
        <v>29</v>
      </c>
      <c r="D2678">
        <v>7</v>
      </c>
      <c r="E2678">
        <v>12</v>
      </c>
      <c r="F2678">
        <v>0</v>
      </c>
      <c r="G2678">
        <v>30</v>
      </c>
      <c r="H2678">
        <v>29</v>
      </c>
      <c r="I2678">
        <f t="shared" si="125"/>
        <v>19</v>
      </c>
      <c r="J2678" s="2">
        <f t="shared" si="126"/>
        <v>0.65517241379310343</v>
      </c>
      <c r="K2678">
        <v>162</v>
      </c>
      <c r="L2678" s="1">
        <f t="shared" si="124"/>
        <v>5.5862068965517242</v>
      </c>
      <c r="M2678">
        <v>2.6666666666666599</v>
      </c>
      <c r="N2678">
        <v>2.2222222222222201</v>
      </c>
      <c r="O2678">
        <v>1.1111111111111101</v>
      </c>
      <c r="P2678">
        <v>0.29502572898799301</v>
      </c>
      <c r="Q2678">
        <v>0.74038462000000005</v>
      </c>
      <c r="U2678">
        <v>4.2777777777777697</v>
      </c>
      <c r="V2678">
        <v>4.3925679607155796</v>
      </c>
      <c r="X2678">
        <v>1.1725326776504501</v>
      </c>
    </row>
    <row r="2679" spans="1:24" x14ac:dyDescent="0.45">
      <c r="A2679">
        <v>1973</v>
      </c>
      <c r="B2679" t="s">
        <v>751</v>
      </c>
      <c r="C2679" t="s">
        <v>35</v>
      </c>
      <c r="D2679">
        <v>15</v>
      </c>
      <c r="E2679">
        <v>15</v>
      </c>
      <c r="F2679">
        <v>1</v>
      </c>
      <c r="G2679">
        <v>34</v>
      </c>
      <c r="H2679">
        <v>30</v>
      </c>
      <c r="I2679">
        <f t="shared" si="125"/>
        <v>30</v>
      </c>
      <c r="J2679" s="2">
        <f t="shared" si="126"/>
        <v>1</v>
      </c>
      <c r="K2679">
        <v>219.1</v>
      </c>
      <c r="L2679" s="1">
        <f t="shared" si="124"/>
        <v>7.3033333333333328</v>
      </c>
      <c r="M2679">
        <v>4.8829795160463201</v>
      </c>
      <c r="N2679">
        <v>2.8313074504806401</v>
      </c>
      <c r="O2679">
        <v>1.27203668065072</v>
      </c>
      <c r="P2679">
        <v>0.28789986091794101</v>
      </c>
      <c r="Q2679">
        <v>0.74742268000000001</v>
      </c>
      <c r="U2679">
        <v>4.3085113376879303</v>
      </c>
      <c r="V2679">
        <v>4.3708788845862196</v>
      </c>
      <c r="X2679">
        <v>1.8211040496826101</v>
      </c>
    </row>
    <row r="2680" spans="1:24" x14ac:dyDescent="0.45">
      <c r="A2680">
        <v>1973</v>
      </c>
      <c r="B2680" t="s">
        <v>586</v>
      </c>
      <c r="C2680" t="s">
        <v>88</v>
      </c>
      <c r="D2680">
        <v>19</v>
      </c>
      <c r="E2680">
        <v>19</v>
      </c>
      <c r="F2680">
        <v>0</v>
      </c>
      <c r="G2680">
        <v>41</v>
      </c>
      <c r="H2680">
        <v>41</v>
      </c>
      <c r="I2680">
        <f t="shared" si="125"/>
        <v>38</v>
      </c>
      <c r="J2680" s="2">
        <f t="shared" si="126"/>
        <v>0.92682926829268297</v>
      </c>
      <c r="K2680">
        <v>344</v>
      </c>
      <c r="L2680" s="1">
        <f t="shared" si="124"/>
        <v>8.3902439024390247</v>
      </c>
      <c r="M2680">
        <v>6.2267441860465098</v>
      </c>
      <c r="N2680">
        <v>3.0087209302325499</v>
      </c>
      <c r="O2680">
        <v>0.88953488372093004</v>
      </c>
      <c r="P2680">
        <v>0.27603143418467502</v>
      </c>
      <c r="Q2680">
        <v>0.75374289999999999</v>
      </c>
      <c r="U2680">
        <v>3.375</v>
      </c>
      <c r="V2680">
        <v>3.5130818854930701</v>
      </c>
      <c r="X2680">
        <v>5.7280073165893501</v>
      </c>
    </row>
    <row r="2681" spans="1:24" x14ac:dyDescent="0.45">
      <c r="A2681">
        <v>1973</v>
      </c>
      <c r="B2681" t="s">
        <v>735</v>
      </c>
      <c r="C2681" t="s">
        <v>79</v>
      </c>
      <c r="D2681">
        <v>14</v>
      </c>
      <c r="E2681">
        <v>13</v>
      </c>
      <c r="F2681">
        <v>0</v>
      </c>
      <c r="G2681">
        <v>35</v>
      </c>
      <c r="H2681">
        <v>34</v>
      </c>
      <c r="I2681">
        <f t="shared" si="125"/>
        <v>27</v>
      </c>
      <c r="J2681" s="2">
        <f t="shared" si="126"/>
        <v>0.79411764705882348</v>
      </c>
      <c r="K2681">
        <v>203</v>
      </c>
      <c r="L2681" s="1">
        <f t="shared" si="124"/>
        <v>5.9705882352941178</v>
      </c>
      <c r="M2681">
        <v>2.92610837438423</v>
      </c>
      <c r="N2681">
        <v>2.43842364532019</v>
      </c>
      <c r="O2681">
        <v>0.97536945812807796</v>
      </c>
      <c r="P2681">
        <v>0.281944444444444</v>
      </c>
      <c r="Q2681">
        <v>0.74249604999999996</v>
      </c>
      <c r="U2681">
        <v>4.0344827586206797</v>
      </c>
      <c r="V2681">
        <v>4.1959493388096103</v>
      </c>
      <c r="X2681">
        <v>1.8620898723602199</v>
      </c>
    </row>
    <row r="2682" spans="1:24" x14ac:dyDescent="0.45">
      <c r="A2682">
        <v>1973</v>
      </c>
      <c r="B2682" t="s">
        <v>752</v>
      </c>
      <c r="C2682" t="s">
        <v>62</v>
      </c>
      <c r="D2682">
        <v>8</v>
      </c>
      <c r="E2682">
        <v>15</v>
      </c>
      <c r="F2682">
        <v>0</v>
      </c>
      <c r="G2682">
        <v>31</v>
      </c>
      <c r="H2682">
        <v>31</v>
      </c>
      <c r="I2682">
        <f t="shared" si="125"/>
        <v>23</v>
      </c>
      <c r="J2682" s="2">
        <f t="shared" si="126"/>
        <v>0.74193548387096775</v>
      </c>
      <c r="K2682">
        <v>184.1</v>
      </c>
      <c r="L2682" s="1">
        <f t="shared" si="124"/>
        <v>5.9387096774193546</v>
      </c>
      <c r="M2682">
        <v>2.8806515509706698</v>
      </c>
      <c r="N2682">
        <v>2.3924055253824199</v>
      </c>
      <c r="O2682">
        <v>0.87884284605884799</v>
      </c>
      <c r="P2682">
        <v>0.28810975609756001</v>
      </c>
      <c r="Q2682">
        <v>0.71488646</v>
      </c>
      <c r="U2682">
        <v>3.95479280726481</v>
      </c>
      <c r="V2682">
        <v>4.1060949254113401</v>
      </c>
      <c r="X2682">
        <v>1.2503846883773799</v>
      </c>
    </row>
    <row r="2683" spans="1:24" x14ac:dyDescent="0.45">
      <c r="A2683">
        <v>1973</v>
      </c>
      <c r="B2683" t="s">
        <v>645</v>
      </c>
      <c r="C2683" t="s">
        <v>233</v>
      </c>
      <c r="D2683">
        <v>15</v>
      </c>
      <c r="E2683">
        <v>11</v>
      </c>
      <c r="F2683">
        <v>1</v>
      </c>
      <c r="G2683">
        <v>36</v>
      </c>
      <c r="H2683">
        <v>34</v>
      </c>
      <c r="I2683">
        <f t="shared" si="125"/>
        <v>26</v>
      </c>
      <c r="J2683" s="2">
        <f t="shared" si="126"/>
        <v>0.76470588235294112</v>
      </c>
      <c r="K2683">
        <v>249.2</v>
      </c>
      <c r="L2683" s="1">
        <f t="shared" si="124"/>
        <v>7.3294117647058821</v>
      </c>
      <c r="M2683">
        <v>5.9118816669464698</v>
      </c>
      <c r="N2683">
        <v>3.8931903660379201</v>
      </c>
      <c r="O2683">
        <v>0.93724953256468502</v>
      </c>
      <c r="P2683">
        <v>0.23489932885906001</v>
      </c>
      <c r="Q2683">
        <v>0.78947367999999996</v>
      </c>
      <c r="U2683">
        <v>2.8117485976940499</v>
      </c>
      <c r="V2683">
        <v>3.9152070073768801</v>
      </c>
      <c r="X2683">
        <v>2.72564697265625</v>
      </c>
    </row>
    <row r="2684" spans="1:24" x14ac:dyDescent="0.45">
      <c r="A2684">
        <v>1973</v>
      </c>
      <c r="B2684" t="s">
        <v>489</v>
      </c>
      <c r="C2684" t="s">
        <v>29</v>
      </c>
      <c r="D2684">
        <v>14</v>
      </c>
      <c r="E2684">
        <v>15</v>
      </c>
      <c r="F2684">
        <v>0</v>
      </c>
      <c r="G2684">
        <v>36</v>
      </c>
      <c r="H2684">
        <v>36</v>
      </c>
      <c r="I2684">
        <f t="shared" si="125"/>
        <v>29</v>
      </c>
      <c r="J2684" s="2">
        <f t="shared" si="126"/>
        <v>0.80555555555555558</v>
      </c>
      <c r="K2684">
        <v>237</v>
      </c>
      <c r="L2684" s="1">
        <f t="shared" si="124"/>
        <v>6.583333333333333</v>
      </c>
      <c r="M2684">
        <v>6.3797468354430302</v>
      </c>
      <c r="N2684">
        <v>2.3544303797468298</v>
      </c>
      <c r="O2684">
        <v>0.569620253164557</v>
      </c>
      <c r="P2684">
        <v>0.30411686586985298</v>
      </c>
      <c r="Q2684">
        <v>0.74482758999999998</v>
      </c>
      <c r="U2684">
        <v>3</v>
      </c>
      <c r="V2684">
        <v>2.8185720238504501</v>
      </c>
      <c r="X2684">
        <v>6.1156849861145002</v>
      </c>
    </row>
    <row r="2685" spans="1:24" x14ac:dyDescent="0.45">
      <c r="A2685">
        <v>1973</v>
      </c>
      <c r="B2685" t="s">
        <v>505</v>
      </c>
      <c r="C2685" t="s">
        <v>49</v>
      </c>
      <c r="D2685">
        <v>16</v>
      </c>
      <c r="E2685">
        <v>13</v>
      </c>
      <c r="F2685">
        <v>0</v>
      </c>
      <c r="G2685">
        <v>41</v>
      </c>
      <c r="H2685">
        <v>40</v>
      </c>
      <c r="I2685">
        <f t="shared" si="125"/>
        <v>29</v>
      </c>
      <c r="J2685" s="2">
        <f t="shared" si="126"/>
        <v>0.72499999999999998</v>
      </c>
      <c r="K2685">
        <v>279.10000000000002</v>
      </c>
      <c r="L2685" s="1">
        <f t="shared" si="124"/>
        <v>6.9775000000000009</v>
      </c>
      <c r="M2685">
        <v>5.7028643771780603</v>
      </c>
      <c r="N2685">
        <v>3.76969001203295</v>
      </c>
      <c r="O2685">
        <v>0.54773273679111301</v>
      </c>
      <c r="P2685">
        <v>0.28733031674208098</v>
      </c>
      <c r="Q2685">
        <v>0.72984749000000004</v>
      </c>
      <c r="U2685">
        <v>3.7374704392805298</v>
      </c>
      <c r="V2685">
        <v>3.3780566907549798</v>
      </c>
      <c r="X2685">
        <v>4.0210165977478001</v>
      </c>
    </row>
    <row r="2686" spans="1:24" x14ac:dyDescent="0.45">
      <c r="A2686">
        <v>1973</v>
      </c>
      <c r="B2686" t="s">
        <v>684</v>
      </c>
      <c r="C2686" t="s">
        <v>49</v>
      </c>
      <c r="D2686">
        <v>17</v>
      </c>
      <c r="E2686">
        <v>11</v>
      </c>
      <c r="F2686">
        <v>0</v>
      </c>
      <c r="G2686">
        <v>39</v>
      </c>
      <c r="H2686">
        <v>36</v>
      </c>
      <c r="I2686">
        <f t="shared" si="125"/>
        <v>28</v>
      </c>
      <c r="J2686" s="2">
        <f t="shared" si="126"/>
        <v>0.77777777777777779</v>
      </c>
      <c r="K2686">
        <v>249.1</v>
      </c>
      <c r="L2686" s="1">
        <f t="shared" si="124"/>
        <v>6.9194444444444443</v>
      </c>
      <c r="M2686">
        <v>4.2954551588290197</v>
      </c>
      <c r="N2686">
        <v>2.2379682340117601</v>
      </c>
      <c r="O2686">
        <v>0.54144392758349003</v>
      </c>
      <c r="P2686">
        <v>0.29088785046728899</v>
      </c>
      <c r="Q2686">
        <v>0.76872963999999999</v>
      </c>
      <c r="U2686">
        <v>2.8516046852730401</v>
      </c>
      <c r="V2686">
        <v>3.1630011351101999</v>
      </c>
      <c r="X2686">
        <v>4.2464933395385698</v>
      </c>
    </row>
    <row r="2687" spans="1:24" x14ac:dyDescent="0.45">
      <c r="A2687">
        <v>1973</v>
      </c>
      <c r="B2687" t="s">
        <v>671</v>
      </c>
      <c r="C2687" t="s">
        <v>99</v>
      </c>
      <c r="D2687">
        <v>10</v>
      </c>
      <c r="E2687">
        <v>6</v>
      </c>
      <c r="F2687">
        <v>5</v>
      </c>
      <c r="G2687">
        <v>41</v>
      </c>
      <c r="H2687">
        <v>18</v>
      </c>
      <c r="I2687">
        <f t="shared" si="125"/>
        <v>16</v>
      </c>
      <c r="J2687" s="2">
        <f t="shared" si="126"/>
        <v>0.88888888888888884</v>
      </c>
      <c r="K2687">
        <v>170.1</v>
      </c>
      <c r="L2687" s="1">
        <f t="shared" si="124"/>
        <v>9.4499999999999993</v>
      </c>
      <c r="M2687">
        <v>6.44618530044397</v>
      </c>
      <c r="N2687">
        <v>2.7475543903531698</v>
      </c>
      <c r="O2687">
        <v>0.63405101315842305</v>
      </c>
      <c r="P2687">
        <v>0.25889328063241102</v>
      </c>
      <c r="Q2687">
        <v>0.76581575999999996</v>
      </c>
      <c r="U2687">
        <v>2.8532295592128998</v>
      </c>
      <c r="V2687">
        <v>2.99984982775623</v>
      </c>
      <c r="X2687">
        <v>2.93003797531127</v>
      </c>
    </row>
    <row r="2688" spans="1:24" x14ac:dyDescent="0.45">
      <c r="A2688">
        <v>1973</v>
      </c>
      <c r="B2688" t="s">
        <v>455</v>
      </c>
      <c r="C2688" t="s">
        <v>371</v>
      </c>
      <c r="D2688">
        <v>21</v>
      </c>
      <c r="E2688">
        <v>16</v>
      </c>
      <c r="F2688">
        <v>1</v>
      </c>
      <c r="G2688">
        <v>41</v>
      </c>
      <c r="H2688">
        <v>39</v>
      </c>
      <c r="I2688">
        <f t="shared" si="125"/>
        <v>37</v>
      </c>
      <c r="J2688" s="2">
        <f t="shared" si="126"/>
        <v>0.94871794871794868</v>
      </c>
      <c r="K2688">
        <v>326</v>
      </c>
      <c r="L2688" s="1">
        <f t="shared" si="124"/>
        <v>8.3589743589743595</v>
      </c>
      <c r="M2688">
        <v>10.573619631901799</v>
      </c>
      <c r="N2688">
        <v>4.4723926380368102</v>
      </c>
      <c r="O2688">
        <v>0.496932515337423</v>
      </c>
      <c r="P2688">
        <v>0.28025477707006302</v>
      </c>
      <c r="Q2688">
        <v>0.77003666999999998</v>
      </c>
      <c r="U2688">
        <v>2.8711656441717701</v>
      </c>
      <c r="V2688">
        <v>2.4887203503240101</v>
      </c>
      <c r="X2688">
        <v>8.6580476760864205</v>
      </c>
    </row>
    <row r="2689" spans="1:24" x14ac:dyDescent="0.45">
      <c r="A2689">
        <v>1973</v>
      </c>
      <c r="B2689" t="s">
        <v>736</v>
      </c>
      <c r="C2689" t="s">
        <v>128</v>
      </c>
      <c r="D2689">
        <v>8</v>
      </c>
      <c r="E2689">
        <v>7</v>
      </c>
      <c r="F2689">
        <v>2</v>
      </c>
      <c r="G2689">
        <v>39</v>
      </c>
      <c r="H2689">
        <v>20</v>
      </c>
      <c r="I2689">
        <f t="shared" si="125"/>
        <v>15</v>
      </c>
      <c r="J2689" s="2">
        <f t="shared" si="126"/>
        <v>0.75</v>
      </c>
      <c r="K2689">
        <v>186</v>
      </c>
      <c r="L2689" s="1">
        <f t="shared" si="124"/>
        <v>9.3000000000000007</v>
      </c>
      <c r="M2689">
        <v>6</v>
      </c>
      <c r="N2689">
        <v>3.19354838709677</v>
      </c>
      <c r="O2689">
        <v>1.1612903225806399</v>
      </c>
      <c r="P2689">
        <v>0.27482269503546097</v>
      </c>
      <c r="Q2689">
        <v>0.72847682000000002</v>
      </c>
      <c r="U2689">
        <v>3.87096774193548</v>
      </c>
      <c r="V2689">
        <v>3.9740096174260602</v>
      </c>
      <c r="X2689">
        <v>1.8184198141098</v>
      </c>
    </row>
    <row r="2690" spans="1:24" x14ac:dyDescent="0.45">
      <c r="A2690">
        <v>1973</v>
      </c>
      <c r="B2690" t="s">
        <v>540</v>
      </c>
      <c r="C2690" t="s">
        <v>58</v>
      </c>
      <c r="D2690">
        <v>19</v>
      </c>
      <c r="E2690">
        <v>10</v>
      </c>
      <c r="F2690">
        <v>0</v>
      </c>
      <c r="G2690">
        <v>36</v>
      </c>
      <c r="H2690">
        <v>36</v>
      </c>
      <c r="I2690">
        <f t="shared" si="125"/>
        <v>29</v>
      </c>
      <c r="J2690" s="2">
        <f t="shared" si="126"/>
        <v>0.80555555555555558</v>
      </c>
      <c r="K2690">
        <v>290</v>
      </c>
      <c r="L2690" s="1">
        <f t="shared" si="124"/>
        <v>8.0555555555555554</v>
      </c>
      <c r="M2690">
        <v>7.7896551724137897</v>
      </c>
      <c r="N2690">
        <v>1.9862068965517199</v>
      </c>
      <c r="O2690">
        <v>0.71379310344827496</v>
      </c>
      <c r="P2690">
        <v>0.24347826086956501</v>
      </c>
      <c r="Q2690">
        <v>0.83594975999999999</v>
      </c>
      <c r="U2690">
        <v>2.0793103448275798</v>
      </c>
      <c r="V2690">
        <v>2.5688557427504901</v>
      </c>
      <c r="X2690">
        <v>7.2988915443420401</v>
      </c>
    </row>
    <row r="2691" spans="1:24" x14ac:dyDescent="0.45">
      <c r="A2691">
        <v>1973</v>
      </c>
      <c r="B2691" t="s">
        <v>707</v>
      </c>
      <c r="C2691" t="s">
        <v>371</v>
      </c>
      <c r="D2691">
        <v>20</v>
      </c>
      <c r="E2691">
        <v>14</v>
      </c>
      <c r="F2691">
        <v>0</v>
      </c>
      <c r="G2691">
        <v>40</v>
      </c>
      <c r="H2691">
        <v>40</v>
      </c>
      <c r="I2691">
        <f t="shared" si="125"/>
        <v>34</v>
      </c>
      <c r="J2691" s="2">
        <f t="shared" si="126"/>
        <v>0.85</v>
      </c>
      <c r="K2691">
        <v>315.2</v>
      </c>
      <c r="L2691" s="1">
        <f t="shared" ref="L2691:L2754" si="127">K2691/H2691</f>
        <v>7.88</v>
      </c>
      <c r="M2691">
        <v>6.8711716796377598</v>
      </c>
      <c r="N2691">
        <v>3.7064411549913201</v>
      </c>
      <c r="O2691">
        <v>0.42766628711438298</v>
      </c>
      <c r="P2691">
        <v>0.27806925498425999</v>
      </c>
      <c r="Q2691">
        <v>0.74120602999999996</v>
      </c>
      <c r="U2691">
        <v>3.22175269626169</v>
      </c>
      <c r="V2691">
        <v>2.9772342618874599</v>
      </c>
      <c r="X2691">
        <v>6.2271022796630797</v>
      </c>
    </row>
    <row r="2692" spans="1:24" x14ac:dyDescent="0.45">
      <c r="A2692">
        <v>1973</v>
      </c>
      <c r="B2692" t="s">
        <v>647</v>
      </c>
      <c r="C2692" t="s">
        <v>54</v>
      </c>
      <c r="D2692">
        <v>13</v>
      </c>
      <c r="E2692">
        <v>15</v>
      </c>
      <c r="F2692">
        <v>0</v>
      </c>
      <c r="G2692">
        <v>38</v>
      </c>
      <c r="H2692">
        <v>38</v>
      </c>
      <c r="I2692">
        <f t="shared" ref="I2692:I2755" si="128">SUM(D2692:E2692)</f>
        <v>28</v>
      </c>
      <c r="J2692" s="2">
        <f t="shared" ref="J2692:J2755" si="129">I2692/H2692</f>
        <v>0.73684210526315785</v>
      </c>
      <c r="K2692">
        <v>276.10000000000002</v>
      </c>
      <c r="L2692" s="1">
        <f t="shared" si="127"/>
        <v>7.2657894736842108</v>
      </c>
      <c r="M2692">
        <v>4.3642946518400496</v>
      </c>
      <c r="N2692">
        <v>3.2243669442698901</v>
      </c>
      <c r="O2692">
        <v>0.97708089220299699</v>
      </c>
      <c r="P2692">
        <v>0.26048565121412798</v>
      </c>
      <c r="Q2692">
        <v>0.73765431999999997</v>
      </c>
      <c r="U2692">
        <v>3.7129073903713898</v>
      </c>
      <c r="V2692">
        <v>4.0925487132205198</v>
      </c>
      <c r="X2692">
        <v>2.3875138759613002</v>
      </c>
    </row>
    <row r="2693" spans="1:24" x14ac:dyDescent="0.45">
      <c r="A2693">
        <v>1973</v>
      </c>
      <c r="B2693" t="s">
        <v>624</v>
      </c>
      <c r="C2693" t="s">
        <v>75</v>
      </c>
      <c r="D2693">
        <v>20</v>
      </c>
      <c r="E2693">
        <v>11</v>
      </c>
      <c r="F2693">
        <v>0</v>
      </c>
      <c r="G2693">
        <v>38</v>
      </c>
      <c r="H2693">
        <v>38</v>
      </c>
      <c r="I2693">
        <f t="shared" si="128"/>
        <v>31</v>
      </c>
      <c r="J2693" s="2">
        <f t="shared" si="129"/>
        <v>0.81578947368421051</v>
      </c>
      <c r="K2693">
        <v>262</v>
      </c>
      <c r="L2693" s="1">
        <f t="shared" si="127"/>
        <v>6.8947368421052628</v>
      </c>
      <c r="M2693">
        <v>3.7786259541984699</v>
      </c>
      <c r="N2693">
        <v>2.67938931297709</v>
      </c>
      <c r="O2693">
        <v>0.65267175572518998</v>
      </c>
      <c r="P2693">
        <v>0.28665931642778297</v>
      </c>
      <c r="Q2693">
        <v>0.67680381999999994</v>
      </c>
      <c r="U2693">
        <v>3.9847328244274798</v>
      </c>
      <c r="V2693">
        <v>3.61884258139224</v>
      </c>
      <c r="X2693">
        <v>4.0566487312316797</v>
      </c>
    </row>
    <row r="2694" spans="1:24" x14ac:dyDescent="0.45">
      <c r="A2694">
        <v>1973</v>
      </c>
      <c r="B2694" t="s">
        <v>625</v>
      </c>
      <c r="C2694" t="s">
        <v>37</v>
      </c>
      <c r="D2694">
        <v>6</v>
      </c>
      <c r="E2694">
        <v>11</v>
      </c>
      <c r="F2694">
        <v>1</v>
      </c>
      <c r="G2694">
        <v>36</v>
      </c>
      <c r="H2694">
        <v>22</v>
      </c>
      <c r="I2694">
        <f t="shared" si="128"/>
        <v>17</v>
      </c>
      <c r="J2694" s="2">
        <f t="shared" si="129"/>
        <v>0.77272727272727271</v>
      </c>
      <c r="K2694">
        <v>176.1</v>
      </c>
      <c r="L2694" s="1">
        <f t="shared" si="127"/>
        <v>8.004545454545454</v>
      </c>
      <c r="M2694">
        <v>7.0434796830336301</v>
      </c>
      <c r="N2694">
        <v>4.1852560435417203</v>
      </c>
      <c r="O2694">
        <v>0.56143678632876803</v>
      </c>
      <c r="P2694">
        <v>0.29174664107485598</v>
      </c>
      <c r="Q2694">
        <v>0.69737954000000002</v>
      </c>
      <c r="U2694">
        <v>4.2362957513897896</v>
      </c>
      <c r="V2694">
        <v>3.32533200595969</v>
      </c>
      <c r="X2694">
        <v>3.0994291305541899</v>
      </c>
    </row>
    <row r="2695" spans="1:24" x14ac:dyDescent="0.45">
      <c r="A2695">
        <v>1973</v>
      </c>
      <c r="B2695" t="s">
        <v>753</v>
      </c>
      <c r="C2695" t="s">
        <v>62</v>
      </c>
      <c r="D2695">
        <v>16</v>
      </c>
      <c r="E2695">
        <v>16</v>
      </c>
      <c r="F2695">
        <v>0</v>
      </c>
      <c r="G2695">
        <v>38</v>
      </c>
      <c r="H2695">
        <v>38</v>
      </c>
      <c r="I2695">
        <f t="shared" si="128"/>
        <v>32</v>
      </c>
      <c r="J2695" s="2">
        <f t="shared" si="129"/>
        <v>0.84210526315789469</v>
      </c>
      <c r="K2695">
        <v>273</v>
      </c>
      <c r="L2695" s="1">
        <f t="shared" si="127"/>
        <v>7.1842105263157894</v>
      </c>
      <c r="M2695">
        <v>3.1318681318681301</v>
      </c>
      <c r="N2695">
        <v>2.6043956043956</v>
      </c>
      <c r="O2695">
        <v>0.42857142857142799</v>
      </c>
      <c r="P2695">
        <v>0.26451612903225802</v>
      </c>
      <c r="Q2695">
        <v>0.71120689999999998</v>
      </c>
      <c r="U2695">
        <v>3.0659340659340599</v>
      </c>
      <c r="V2695">
        <v>3.4115613130422702</v>
      </c>
      <c r="X2695">
        <v>4.1412892341613698</v>
      </c>
    </row>
    <row r="2696" spans="1:24" x14ac:dyDescent="0.45">
      <c r="A2696">
        <v>1973</v>
      </c>
      <c r="B2696" t="s">
        <v>522</v>
      </c>
      <c r="C2696" t="s">
        <v>33</v>
      </c>
      <c r="D2696">
        <v>18</v>
      </c>
      <c r="E2696">
        <v>10</v>
      </c>
      <c r="F2696">
        <v>0</v>
      </c>
      <c r="G2696">
        <v>33</v>
      </c>
      <c r="H2696">
        <v>33</v>
      </c>
      <c r="I2696">
        <f t="shared" si="128"/>
        <v>28</v>
      </c>
      <c r="J2696" s="2">
        <f t="shared" si="129"/>
        <v>0.84848484848484851</v>
      </c>
      <c r="K2696">
        <v>256.10000000000002</v>
      </c>
      <c r="L2696" s="1">
        <f t="shared" si="127"/>
        <v>7.7606060606060616</v>
      </c>
      <c r="M2696">
        <v>7.0221071893308302</v>
      </c>
      <c r="N2696">
        <v>1.96619001301263</v>
      </c>
      <c r="O2696">
        <v>0.63198964703977401</v>
      </c>
      <c r="P2696">
        <v>0.24484181568088001</v>
      </c>
      <c r="Q2696">
        <v>0.77221742999999998</v>
      </c>
      <c r="U2696">
        <v>2.42262698031913</v>
      </c>
      <c r="V2696">
        <v>2.6317273681209898</v>
      </c>
      <c r="X2696">
        <v>5.9804401397704998</v>
      </c>
    </row>
    <row r="2697" spans="1:24" x14ac:dyDescent="0.45">
      <c r="A2697">
        <v>1973</v>
      </c>
      <c r="B2697" t="s">
        <v>651</v>
      </c>
      <c r="C2697" t="s">
        <v>35</v>
      </c>
      <c r="D2697">
        <v>20</v>
      </c>
      <c r="E2697">
        <v>13</v>
      </c>
      <c r="F2697">
        <v>0</v>
      </c>
      <c r="G2697">
        <v>35</v>
      </c>
      <c r="H2697">
        <v>35</v>
      </c>
      <c r="I2697">
        <f t="shared" si="128"/>
        <v>33</v>
      </c>
      <c r="J2697" s="2">
        <f t="shared" si="129"/>
        <v>0.94285714285714284</v>
      </c>
      <c r="K2697">
        <v>272</v>
      </c>
      <c r="L2697" s="1">
        <f t="shared" si="127"/>
        <v>7.7714285714285714</v>
      </c>
      <c r="M2697">
        <v>6.8161764705882302</v>
      </c>
      <c r="N2697">
        <v>2.58088235294117</v>
      </c>
      <c r="O2697">
        <v>1.0588235294117601</v>
      </c>
      <c r="P2697">
        <v>0.239327296248382</v>
      </c>
      <c r="Q2697">
        <v>0.76594090000000004</v>
      </c>
      <c r="U2697">
        <v>3.34191176470588</v>
      </c>
      <c r="V2697">
        <v>3.5176133492413602</v>
      </c>
      <c r="X2697">
        <v>4.9560441970825098</v>
      </c>
    </row>
    <row r="2698" spans="1:24" x14ac:dyDescent="0.45">
      <c r="A2698">
        <v>1973</v>
      </c>
      <c r="B2698" t="s">
        <v>737</v>
      </c>
      <c r="C2698" t="s">
        <v>88</v>
      </c>
      <c r="D2698">
        <v>14</v>
      </c>
      <c r="E2698">
        <v>16</v>
      </c>
      <c r="F2698">
        <v>0</v>
      </c>
      <c r="G2698">
        <v>42</v>
      </c>
      <c r="H2698">
        <v>40</v>
      </c>
      <c r="I2698">
        <f t="shared" si="128"/>
        <v>30</v>
      </c>
      <c r="J2698" s="2">
        <f t="shared" si="129"/>
        <v>0.75</v>
      </c>
      <c r="K2698">
        <v>274.2</v>
      </c>
      <c r="L2698" s="1">
        <f t="shared" si="127"/>
        <v>6.8549999999999995</v>
      </c>
      <c r="M2698">
        <v>4.5218443252530598</v>
      </c>
      <c r="N2698">
        <v>3.1128638470944998</v>
      </c>
      <c r="O2698">
        <v>1.01577662378873</v>
      </c>
      <c r="P2698">
        <v>0.27982646420824298</v>
      </c>
      <c r="Q2698">
        <v>0.69420539000000003</v>
      </c>
      <c r="U2698">
        <v>4.4235433616605997</v>
      </c>
      <c r="V2698">
        <v>4.1527859900851496</v>
      </c>
      <c r="X2698">
        <v>2.4972658157348602</v>
      </c>
    </row>
    <row r="2699" spans="1:24" x14ac:dyDescent="0.45">
      <c r="A2699">
        <v>1973</v>
      </c>
      <c r="B2699" t="s">
        <v>592</v>
      </c>
      <c r="C2699" t="s">
        <v>233</v>
      </c>
      <c r="D2699">
        <v>9</v>
      </c>
      <c r="E2699">
        <v>12</v>
      </c>
      <c r="F2699">
        <v>0</v>
      </c>
      <c r="G2699">
        <v>35</v>
      </c>
      <c r="H2699">
        <v>34</v>
      </c>
      <c r="I2699">
        <f t="shared" si="128"/>
        <v>21</v>
      </c>
      <c r="J2699" s="2">
        <f t="shared" si="129"/>
        <v>0.61764705882352944</v>
      </c>
      <c r="K2699">
        <v>208</v>
      </c>
      <c r="L2699" s="1">
        <f t="shared" si="127"/>
        <v>6.117647058823529</v>
      </c>
      <c r="M2699">
        <v>3.8942307692307598</v>
      </c>
      <c r="N2699">
        <v>4.9759615384615303</v>
      </c>
      <c r="O2699">
        <v>0.73557692307692302</v>
      </c>
      <c r="P2699">
        <v>0.27338129496402802</v>
      </c>
      <c r="Q2699">
        <v>0.69490403999999995</v>
      </c>
      <c r="U2699">
        <v>4.4567307692307603</v>
      </c>
      <c r="V2699">
        <v>4.47886900534996</v>
      </c>
      <c r="X2699">
        <v>0.97183412313461304</v>
      </c>
    </row>
    <row r="2700" spans="1:24" x14ac:dyDescent="0.45">
      <c r="A2700">
        <v>1973</v>
      </c>
      <c r="B2700" t="s">
        <v>687</v>
      </c>
      <c r="C2700" t="s">
        <v>67</v>
      </c>
      <c r="D2700">
        <v>13</v>
      </c>
      <c r="E2700">
        <v>9</v>
      </c>
      <c r="F2700">
        <v>0</v>
      </c>
      <c r="G2700">
        <v>34</v>
      </c>
      <c r="H2700">
        <v>28</v>
      </c>
      <c r="I2700">
        <f t="shared" si="128"/>
        <v>22</v>
      </c>
      <c r="J2700" s="2">
        <f t="shared" si="129"/>
        <v>0.7857142857142857</v>
      </c>
      <c r="K2700">
        <v>223.1</v>
      </c>
      <c r="L2700" s="1">
        <f t="shared" si="127"/>
        <v>7.9678571428571425</v>
      </c>
      <c r="M2700">
        <v>6.8104488469170397</v>
      </c>
      <c r="N2700">
        <v>3.9895528748212201</v>
      </c>
      <c r="O2700">
        <v>0.64477622219332897</v>
      </c>
      <c r="P2700">
        <v>0.248803827751196</v>
      </c>
      <c r="Q2700">
        <v>0.81206497</v>
      </c>
      <c r="U2700">
        <v>2.4985078609991498</v>
      </c>
      <c r="V2700">
        <v>3.4474971597501298</v>
      </c>
      <c r="X2700">
        <v>3.5304391384124698</v>
      </c>
    </row>
    <row r="2701" spans="1:24" x14ac:dyDescent="0.45">
      <c r="A2701">
        <v>1973</v>
      </c>
      <c r="B2701" t="s">
        <v>738</v>
      </c>
      <c r="C2701" t="s">
        <v>49</v>
      </c>
      <c r="D2701">
        <v>11</v>
      </c>
      <c r="E2701">
        <v>16</v>
      </c>
      <c r="F2701">
        <v>2</v>
      </c>
      <c r="G2701">
        <v>37</v>
      </c>
      <c r="H2701">
        <v>32</v>
      </c>
      <c r="I2701">
        <f t="shared" si="128"/>
        <v>27</v>
      </c>
      <c r="J2701" s="2">
        <f t="shared" si="129"/>
        <v>0.84375</v>
      </c>
      <c r="K2701">
        <v>239.1</v>
      </c>
      <c r="L2701" s="1">
        <f t="shared" si="127"/>
        <v>7.4718749999999998</v>
      </c>
      <c r="M2701">
        <v>5.6030649003786799</v>
      </c>
      <c r="N2701">
        <v>3.4596105425157</v>
      </c>
      <c r="O2701">
        <v>0.78969371079162698</v>
      </c>
      <c r="P2701">
        <v>0.230876216968011</v>
      </c>
      <c r="Q2701">
        <v>0.74824630000000003</v>
      </c>
      <c r="U2701">
        <v>3.1963793055851499</v>
      </c>
      <c r="V2701">
        <v>3.7018978866520298</v>
      </c>
      <c r="X2701">
        <v>2.42358946800231</v>
      </c>
    </row>
    <row r="2702" spans="1:24" x14ac:dyDescent="0.45">
      <c r="A2702">
        <v>1973</v>
      </c>
      <c r="B2702" t="s">
        <v>654</v>
      </c>
      <c r="C2702" t="s">
        <v>47</v>
      </c>
      <c r="D2702">
        <v>16</v>
      </c>
      <c r="E2702">
        <v>12</v>
      </c>
      <c r="F2702">
        <v>0</v>
      </c>
      <c r="G2702">
        <v>35</v>
      </c>
      <c r="H2702">
        <v>34</v>
      </c>
      <c r="I2702">
        <f t="shared" si="128"/>
        <v>28</v>
      </c>
      <c r="J2702" s="2">
        <f t="shared" si="129"/>
        <v>0.82352941176470584</v>
      </c>
      <c r="K2702">
        <v>259</v>
      </c>
      <c r="L2702" s="1">
        <f t="shared" si="127"/>
        <v>7.617647058823529</v>
      </c>
      <c r="M2702">
        <v>5.0038610038610001</v>
      </c>
      <c r="N2702">
        <v>2.0501930501930499</v>
      </c>
      <c r="O2702">
        <v>0.62548262548262501</v>
      </c>
      <c r="P2702">
        <v>0.28055878928987099</v>
      </c>
      <c r="Q2702">
        <v>0.70317781999999995</v>
      </c>
      <c r="U2702">
        <v>3.3706563706563699</v>
      </c>
      <c r="V2702">
        <v>3.0750599765409299</v>
      </c>
      <c r="X2702">
        <v>5.0884246826171804</v>
      </c>
    </row>
    <row r="2703" spans="1:24" x14ac:dyDescent="0.45">
      <c r="A2703">
        <v>1973</v>
      </c>
      <c r="B2703" t="s">
        <v>673</v>
      </c>
      <c r="C2703" t="s">
        <v>37</v>
      </c>
      <c r="D2703">
        <v>24</v>
      </c>
      <c r="E2703">
        <v>20</v>
      </c>
      <c r="F2703">
        <v>0</v>
      </c>
      <c r="G2703">
        <v>49</v>
      </c>
      <c r="H2703">
        <v>48</v>
      </c>
      <c r="I2703">
        <f t="shared" si="128"/>
        <v>44</v>
      </c>
      <c r="J2703" s="2">
        <f t="shared" si="129"/>
        <v>0.91666666666666663</v>
      </c>
      <c r="K2703">
        <v>359.1</v>
      </c>
      <c r="L2703" s="1">
        <f t="shared" si="127"/>
        <v>7.4812500000000002</v>
      </c>
      <c r="M2703">
        <v>4.98423033786018</v>
      </c>
      <c r="N2703">
        <v>2.2792209082677202</v>
      </c>
      <c r="O2703">
        <v>0.62615959018344003</v>
      </c>
      <c r="P2703">
        <v>0.29445822994210002</v>
      </c>
      <c r="Q2703">
        <v>0.70495494999999997</v>
      </c>
      <c r="U2703">
        <v>3.45640093781258</v>
      </c>
      <c r="V2703">
        <v>3.1804353310241602</v>
      </c>
      <c r="X2703">
        <v>7.3903546333312899</v>
      </c>
    </row>
    <row r="2704" spans="1:24" x14ac:dyDescent="0.45">
      <c r="A2704">
        <v>1973</v>
      </c>
      <c r="B2704" t="s">
        <v>739</v>
      </c>
      <c r="C2704" t="s">
        <v>371</v>
      </c>
      <c r="D2704">
        <v>11</v>
      </c>
      <c r="E2704">
        <v>19</v>
      </c>
      <c r="F2704">
        <v>0</v>
      </c>
      <c r="G2704">
        <v>37</v>
      </c>
      <c r="H2704">
        <v>36</v>
      </c>
      <c r="I2704">
        <f t="shared" si="128"/>
        <v>30</v>
      </c>
      <c r="J2704" s="2">
        <f t="shared" si="129"/>
        <v>0.83333333333333337</v>
      </c>
      <c r="K2704">
        <v>257</v>
      </c>
      <c r="L2704" s="1">
        <f t="shared" si="127"/>
        <v>7.1388888888888893</v>
      </c>
      <c r="M2704">
        <v>2.2762645914396802</v>
      </c>
      <c r="N2704">
        <v>2.66147859922178</v>
      </c>
      <c r="O2704">
        <v>0.91050583657587503</v>
      </c>
      <c r="P2704">
        <v>0.265021459227467</v>
      </c>
      <c r="Q2704">
        <v>0.73510772999999996</v>
      </c>
      <c r="U2704">
        <v>3.67704280155642</v>
      </c>
      <c r="V2704">
        <v>4.29692497661605</v>
      </c>
      <c r="X2704">
        <v>0.8441162109375</v>
      </c>
    </row>
    <row r="2705" spans="1:24" x14ac:dyDescent="0.45">
      <c r="A2705">
        <v>1972</v>
      </c>
      <c r="B2705" t="s">
        <v>740</v>
      </c>
      <c r="C2705" t="s">
        <v>73</v>
      </c>
      <c r="D2705">
        <v>10</v>
      </c>
      <c r="E2705">
        <v>21</v>
      </c>
      <c r="F2705">
        <v>0</v>
      </c>
      <c r="G2705">
        <v>38</v>
      </c>
      <c r="H2705">
        <v>37</v>
      </c>
      <c r="I2705">
        <f t="shared" si="128"/>
        <v>31</v>
      </c>
      <c r="J2705" s="2">
        <f t="shared" si="129"/>
        <v>0.83783783783783783</v>
      </c>
      <c r="K2705">
        <v>250</v>
      </c>
      <c r="L2705" s="1">
        <f t="shared" si="127"/>
        <v>6.756756756756757</v>
      </c>
      <c r="M2705">
        <v>5.7240000000000002</v>
      </c>
      <c r="N2705">
        <v>4.3920000000000003</v>
      </c>
      <c r="O2705">
        <v>0.68400000000000005</v>
      </c>
      <c r="P2705">
        <v>0.259501965923984</v>
      </c>
      <c r="Q2705">
        <v>0.72495332999999995</v>
      </c>
      <c r="U2705">
        <v>3.6</v>
      </c>
      <c r="V2705">
        <v>3.6867504959106401</v>
      </c>
      <c r="X2705">
        <v>1.23225474357604</v>
      </c>
    </row>
    <row r="2706" spans="1:24" x14ac:dyDescent="0.45">
      <c r="A2706">
        <v>1972</v>
      </c>
      <c r="B2706" t="s">
        <v>724</v>
      </c>
      <c r="C2706" t="s">
        <v>37</v>
      </c>
      <c r="D2706">
        <v>21</v>
      </c>
      <c r="E2706">
        <v>16</v>
      </c>
      <c r="F2706">
        <v>0</v>
      </c>
      <c r="G2706">
        <v>43</v>
      </c>
      <c r="H2706">
        <v>41</v>
      </c>
      <c r="I2706">
        <f t="shared" si="128"/>
        <v>37</v>
      </c>
      <c r="J2706" s="2">
        <f t="shared" si="129"/>
        <v>0.90243902439024393</v>
      </c>
      <c r="K2706">
        <v>252.1</v>
      </c>
      <c r="L2706" s="1">
        <f t="shared" si="127"/>
        <v>6.1487804878048777</v>
      </c>
      <c r="M2706">
        <v>5.5997365893215196</v>
      </c>
      <c r="N2706">
        <v>2.60369917847434</v>
      </c>
      <c r="O2706">
        <v>0.78467646474569097</v>
      </c>
      <c r="P2706">
        <v>0.294981640146878</v>
      </c>
      <c r="Q2706">
        <v>0.75514139000000002</v>
      </c>
      <c r="U2706">
        <v>3.6023783154234001</v>
      </c>
      <c r="V2706">
        <v>3.2270200975866499</v>
      </c>
      <c r="X2706">
        <v>3.2428383827209402</v>
      </c>
    </row>
    <row r="2707" spans="1:24" x14ac:dyDescent="0.45">
      <c r="A2707">
        <v>1972</v>
      </c>
      <c r="B2707" t="s">
        <v>628</v>
      </c>
      <c r="C2707" t="s">
        <v>65</v>
      </c>
      <c r="D2707">
        <v>8</v>
      </c>
      <c r="E2707">
        <v>10</v>
      </c>
      <c r="F2707">
        <v>2</v>
      </c>
      <c r="G2707">
        <v>44</v>
      </c>
      <c r="H2707">
        <v>18</v>
      </c>
      <c r="I2707">
        <f t="shared" si="128"/>
        <v>18</v>
      </c>
      <c r="J2707" s="2">
        <f t="shared" si="129"/>
        <v>1</v>
      </c>
      <c r="K2707">
        <v>179</v>
      </c>
      <c r="L2707" s="1">
        <f t="shared" si="127"/>
        <v>9.9444444444444446</v>
      </c>
      <c r="M2707">
        <v>4.32402234636871</v>
      </c>
      <c r="N2707">
        <v>2.0614525139664801</v>
      </c>
      <c r="O2707">
        <v>0.80446927374301602</v>
      </c>
      <c r="P2707">
        <v>0.25597269624573299</v>
      </c>
      <c r="Q2707">
        <v>0.76759062</v>
      </c>
      <c r="U2707">
        <v>2.8659217877094898</v>
      </c>
      <c r="V2707">
        <v>3.3372979819441602</v>
      </c>
      <c r="X2707">
        <v>1.85370922088623</v>
      </c>
    </row>
    <row r="2708" spans="1:24" x14ac:dyDescent="0.45">
      <c r="A2708">
        <v>1972</v>
      </c>
      <c r="B2708" t="s">
        <v>658</v>
      </c>
      <c r="C2708" t="s">
        <v>71</v>
      </c>
      <c r="D2708">
        <v>12</v>
      </c>
      <c r="E2708">
        <v>12</v>
      </c>
      <c r="F2708">
        <v>1</v>
      </c>
      <c r="G2708">
        <v>36</v>
      </c>
      <c r="H2708">
        <v>31</v>
      </c>
      <c r="I2708">
        <f t="shared" si="128"/>
        <v>24</v>
      </c>
      <c r="J2708" s="2">
        <f t="shared" si="129"/>
        <v>0.77419354838709675</v>
      </c>
      <c r="K2708">
        <v>217.2</v>
      </c>
      <c r="L2708" s="1">
        <f t="shared" si="127"/>
        <v>7.0064516129032253</v>
      </c>
      <c r="M2708">
        <v>5.6646238820105497</v>
      </c>
      <c r="N2708">
        <v>2.64624765291004</v>
      </c>
      <c r="O2708">
        <v>0.74425715238094903</v>
      </c>
      <c r="P2708">
        <v>0.26518518518518502</v>
      </c>
      <c r="Q2708">
        <v>0.76194399000000002</v>
      </c>
      <c r="U2708">
        <v>3.1837667074073899</v>
      </c>
      <c r="V2708">
        <v>3.1935436277742499</v>
      </c>
      <c r="X2708">
        <v>2.5203557014465301</v>
      </c>
    </row>
    <row r="2709" spans="1:24" x14ac:dyDescent="0.45">
      <c r="A2709">
        <v>1972</v>
      </c>
      <c r="B2709" t="s">
        <v>754</v>
      </c>
      <c r="C2709" t="s">
        <v>99</v>
      </c>
      <c r="D2709">
        <v>19</v>
      </c>
      <c r="E2709">
        <v>8</v>
      </c>
      <c r="F2709">
        <v>0</v>
      </c>
      <c r="G2709">
        <v>33</v>
      </c>
      <c r="H2709">
        <v>32</v>
      </c>
      <c r="I2709">
        <f t="shared" si="128"/>
        <v>27</v>
      </c>
      <c r="J2709" s="2">
        <f t="shared" si="129"/>
        <v>0.84375</v>
      </c>
      <c r="K2709">
        <v>249.2</v>
      </c>
      <c r="L2709" s="1">
        <f t="shared" si="127"/>
        <v>7.7874999999999996</v>
      </c>
      <c r="M2709">
        <v>4.21762289654108</v>
      </c>
      <c r="N2709">
        <v>3.02803695136283</v>
      </c>
      <c r="O2709">
        <v>0.64886506100632002</v>
      </c>
      <c r="P2709">
        <v>0.26092384519350798</v>
      </c>
      <c r="Q2709">
        <v>0.81090406999999998</v>
      </c>
      <c r="U2709">
        <v>2.48731606719089</v>
      </c>
      <c r="V2709">
        <v>3.4561602249579799</v>
      </c>
      <c r="X2709">
        <v>2.22383689880371</v>
      </c>
    </row>
    <row r="2710" spans="1:24" x14ac:dyDescent="0.45">
      <c r="A2710">
        <v>1972</v>
      </c>
      <c r="B2710" t="s">
        <v>478</v>
      </c>
      <c r="C2710" t="s">
        <v>115</v>
      </c>
      <c r="D2710">
        <v>17</v>
      </c>
      <c r="E2710">
        <v>17</v>
      </c>
      <c r="F2710">
        <v>0</v>
      </c>
      <c r="G2710">
        <v>39</v>
      </c>
      <c r="H2710">
        <v>38</v>
      </c>
      <c r="I2710">
        <f t="shared" si="128"/>
        <v>34</v>
      </c>
      <c r="J2710" s="2">
        <f t="shared" si="129"/>
        <v>0.89473684210526316</v>
      </c>
      <c r="K2710">
        <v>287.10000000000002</v>
      </c>
      <c r="L2710" s="1">
        <f t="shared" si="127"/>
        <v>7.5552631578947373</v>
      </c>
      <c r="M2710">
        <v>7.1415318281722797</v>
      </c>
      <c r="N2710">
        <v>2.1612530532626599</v>
      </c>
      <c r="O2710">
        <v>0.68909517640258899</v>
      </c>
      <c r="P2710">
        <v>0.271411338962605</v>
      </c>
      <c r="Q2710">
        <v>0.78929539000000004</v>
      </c>
      <c r="U2710">
        <v>2.72505819759205</v>
      </c>
      <c r="V2710">
        <v>2.6319291667135398</v>
      </c>
      <c r="X2710">
        <v>5.9331722259521396</v>
      </c>
    </row>
    <row r="2711" spans="1:24" x14ac:dyDescent="0.45">
      <c r="A2711">
        <v>1972</v>
      </c>
      <c r="B2711" t="s">
        <v>755</v>
      </c>
      <c r="C2711" t="s">
        <v>31</v>
      </c>
      <c r="D2711">
        <v>8</v>
      </c>
      <c r="E2711">
        <v>10</v>
      </c>
      <c r="F2711">
        <v>0</v>
      </c>
      <c r="G2711">
        <v>29</v>
      </c>
      <c r="H2711">
        <v>29</v>
      </c>
      <c r="I2711">
        <f t="shared" si="128"/>
        <v>18</v>
      </c>
      <c r="J2711" s="2">
        <f t="shared" si="129"/>
        <v>0.62068965517241381</v>
      </c>
      <c r="K2711">
        <v>173.1</v>
      </c>
      <c r="L2711" s="1">
        <f t="shared" si="127"/>
        <v>5.9689655172413794</v>
      </c>
      <c r="M2711">
        <v>5.4519241967852397</v>
      </c>
      <c r="N2711">
        <v>2.4923082042446798</v>
      </c>
      <c r="O2711">
        <v>0.57115396347273995</v>
      </c>
      <c r="P2711">
        <v>0.303350970017636</v>
      </c>
      <c r="Q2711">
        <v>0.67689531000000003</v>
      </c>
      <c r="U2711">
        <v>3.6346161311901599</v>
      </c>
      <c r="V2711">
        <v>2.9468275315663002</v>
      </c>
      <c r="X2711">
        <v>2.5775074958801198</v>
      </c>
    </row>
    <row r="2712" spans="1:24" x14ac:dyDescent="0.45">
      <c r="A2712">
        <v>1972</v>
      </c>
      <c r="B2712" t="s">
        <v>742</v>
      </c>
      <c r="C2712" t="s">
        <v>37</v>
      </c>
      <c r="D2712">
        <v>15</v>
      </c>
      <c r="E2712">
        <v>14</v>
      </c>
      <c r="F2712">
        <v>0</v>
      </c>
      <c r="G2712">
        <v>40</v>
      </c>
      <c r="H2712">
        <v>40</v>
      </c>
      <c r="I2712">
        <f t="shared" si="128"/>
        <v>29</v>
      </c>
      <c r="J2712" s="2">
        <f t="shared" si="129"/>
        <v>0.72499999999999998</v>
      </c>
      <c r="K2712">
        <v>260</v>
      </c>
      <c r="L2712" s="1">
        <f t="shared" si="127"/>
        <v>6.5</v>
      </c>
      <c r="M2712">
        <v>7.2346153846153802</v>
      </c>
      <c r="N2712">
        <v>2.25</v>
      </c>
      <c r="O2712">
        <v>0.65769230769230702</v>
      </c>
      <c r="P2712">
        <v>0.27069645203679299</v>
      </c>
      <c r="Q2712">
        <v>0.74604371000000003</v>
      </c>
      <c r="U2712">
        <v>2.9769230769230699</v>
      </c>
      <c r="V2712">
        <v>2.5141351112952601</v>
      </c>
      <c r="X2712">
        <v>5.8737874031066797</v>
      </c>
    </row>
    <row r="2713" spans="1:24" x14ac:dyDescent="0.45">
      <c r="A2713">
        <v>1972</v>
      </c>
      <c r="B2713" t="s">
        <v>689</v>
      </c>
      <c r="C2713" t="s">
        <v>99</v>
      </c>
      <c r="D2713">
        <v>14</v>
      </c>
      <c r="E2713">
        <v>11</v>
      </c>
      <c r="F2713">
        <v>0</v>
      </c>
      <c r="G2713">
        <v>28</v>
      </c>
      <c r="H2713">
        <v>27</v>
      </c>
      <c r="I2713">
        <f t="shared" si="128"/>
        <v>25</v>
      </c>
      <c r="J2713" s="2">
        <f t="shared" si="129"/>
        <v>0.92592592592592593</v>
      </c>
      <c r="K2713">
        <v>195.2</v>
      </c>
      <c r="L2713" s="1">
        <f t="shared" si="127"/>
        <v>7.2296296296296294</v>
      </c>
      <c r="M2713">
        <v>5.5195901370428704</v>
      </c>
      <c r="N2713">
        <v>1.9778531324403601</v>
      </c>
      <c r="O2713">
        <v>0.64395218265500198</v>
      </c>
      <c r="P2713">
        <v>0.27403846153846101</v>
      </c>
      <c r="Q2713">
        <v>0.69723018000000003</v>
      </c>
      <c r="U2713">
        <v>3.0817711598489299</v>
      </c>
      <c r="V2713">
        <v>2.7769446349302398</v>
      </c>
      <c r="X2713">
        <v>3.5265641212463299</v>
      </c>
    </row>
    <row r="2714" spans="1:24" x14ac:dyDescent="0.45">
      <c r="A2714">
        <v>1972</v>
      </c>
      <c r="B2714" t="s">
        <v>711</v>
      </c>
      <c r="C2714" t="s">
        <v>31</v>
      </c>
      <c r="D2714">
        <v>5</v>
      </c>
      <c r="E2714">
        <v>12</v>
      </c>
      <c r="F2714">
        <v>1</v>
      </c>
      <c r="G2714">
        <v>39</v>
      </c>
      <c r="H2714">
        <v>25</v>
      </c>
      <c r="I2714">
        <f t="shared" si="128"/>
        <v>17</v>
      </c>
      <c r="J2714" s="2">
        <f t="shared" si="129"/>
        <v>0.68</v>
      </c>
      <c r="K2714">
        <v>176.1</v>
      </c>
      <c r="L2714" s="1">
        <f t="shared" si="127"/>
        <v>7.0439999999999996</v>
      </c>
      <c r="M2714">
        <v>6.7882811437932897</v>
      </c>
      <c r="N2714">
        <v>4.3383751670859301</v>
      </c>
      <c r="O2714">
        <v>0.71455590987297701</v>
      </c>
      <c r="P2714">
        <v>0.26990291262135901</v>
      </c>
      <c r="Q2714">
        <v>0.68280034999999994</v>
      </c>
      <c r="U2714">
        <v>4.2873354592378599</v>
      </c>
      <c r="V2714">
        <v>3.5896770123656001</v>
      </c>
      <c r="X2714">
        <v>0.94907110929489102</v>
      </c>
    </row>
    <row r="2715" spans="1:24" x14ac:dyDescent="0.45">
      <c r="A2715">
        <v>1972</v>
      </c>
      <c r="B2715" t="s">
        <v>743</v>
      </c>
      <c r="C2715" t="s">
        <v>65</v>
      </c>
      <c r="D2715">
        <v>14</v>
      </c>
      <c r="E2715">
        <v>7</v>
      </c>
      <c r="F2715">
        <v>0</v>
      </c>
      <c r="G2715">
        <v>35</v>
      </c>
      <c r="H2715">
        <v>28</v>
      </c>
      <c r="I2715">
        <f t="shared" si="128"/>
        <v>21</v>
      </c>
      <c r="J2715" s="2">
        <f t="shared" si="129"/>
        <v>0.75</v>
      </c>
      <c r="K2715">
        <v>214</v>
      </c>
      <c r="L2715" s="1">
        <f t="shared" si="127"/>
        <v>7.6428571428571432</v>
      </c>
      <c r="M2715">
        <v>4.5</v>
      </c>
      <c r="N2715">
        <v>3.23831775700934</v>
      </c>
      <c r="O2715">
        <v>0.84112149532710201</v>
      </c>
      <c r="P2715">
        <v>0.231797919762258</v>
      </c>
      <c r="Q2715">
        <v>0.76651981999999996</v>
      </c>
      <c r="U2715">
        <v>2.9018691588785002</v>
      </c>
      <c r="V2715">
        <v>3.7211804024527</v>
      </c>
      <c r="X2715">
        <v>1.5698384046554501</v>
      </c>
    </row>
    <row r="2716" spans="1:24" x14ac:dyDescent="0.45">
      <c r="A2716">
        <v>1972</v>
      </c>
      <c r="B2716" t="s">
        <v>581</v>
      </c>
      <c r="C2716" t="s">
        <v>73</v>
      </c>
      <c r="D2716">
        <v>7</v>
      </c>
      <c r="E2716">
        <v>11</v>
      </c>
      <c r="F2716">
        <v>2</v>
      </c>
      <c r="G2716">
        <v>42</v>
      </c>
      <c r="H2716">
        <v>20</v>
      </c>
      <c r="I2716">
        <f t="shared" si="128"/>
        <v>18</v>
      </c>
      <c r="J2716" s="2">
        <f t="shared" si="129"/>
        <v>0.9</v>
      </c>
      <c r="K2716">
        <v>163.19999999999999</v>
      </c>
      <c r="L2716" s="1">
        <f t="shared" si="127"/>
        <v>8.16</v>
      </c>
      <c r="M2716">
        <v>5.6089600832961803</v>
      </c>
      <c r="N2716">
        <v>2.6945004321716901</v>
      </c>
      <c r="O2716">
        <v>0.549898047381979</v>
      </c>
      <c r="P2716">
        <v>0.31511839708561001</v>
      </c>
      <c r="Q2716">
        <v>0.64864865000000005</v>
      </c>
      <c r="U2716">
        <v>4.0142557458884403</v>
      </c>
      <c r="V2716">
        <v>2.9180986517714</v>
      </c>
      <c r="X2716">
        <v>2.1837401390075599</v>
      </c>
    </row>
    <row r="2717" spans="1:24" x14ac:dyDescent="0.45">
      <c r="A2717">
        <v>1972</v>
      </c>
      <c r="B2717" t="s">
        <v>524</v>
      </c>
      <c r="C2717" t="s">
        <v>67</v>
      </c>
      <c r="D2717">
        <v>27</v>
      </c>
      <c r="E2717">
        <v>10</v>
      </c>
      <c r="F2717">
        <v>0</v>
      </c>
      <c r="G2717">
        <v>41</v>
      </c>
      <c r="H2717">
        <v>41</v>
      </c>
      <c r="I2717">
        <f t="shared" si="128"/>
        <v>37</v>
      </c>
      <c r="J2717" s="2">
        <f t="shared" si="129"/>
        <v>0.90243902439024393</v>
      </c>
      <c r="K2717">
        <v>346.1</v>
      </c>
      <c r="L2717" s="1">
        <f t="shared" si="127"/>
        <v>8.4414634146341463</v>
      </c>
      <c r="M2717">
        <v>8.0558233798733703</v>
      </c>
      <c r="N2717">
        <v>2.2608278517709102</v>
      </c>
      <c r="O2717">
        <v>0.44177095954144302</v>
      </c>
      <c r="P2717">
        <v>0.256410256410256</v>
      </c>
      <c r="Q2717">
        <v>0.81257782999999995</v>
      </c>
      <c r="U2717">
        <v>1.9749760544205699</v>
      </c>
      <c r="V2717">
        <v>2.0089525904329002</v>
      </c>
      <c r="X2717">
        <v>11.1005334854125</v>
      </c>
    </row>
    <row r="2718" spans="1:24" x14ac:dyDescent="0.45">
      <c r="A2718">
        <v>1972</v>
      </c>
      <c r="B2718" t="s">
        <v>676</v>
      </c>
      <c r="C2718" t="s">
        <v>47</v>
      </c>
      <c r="D2718">
        <v>14</v>
      </c>
      <c r="E2718">
        <v>15</v>
      </c>
      <c r="F2718">
        <v>0</v>
      </c>
      <c r="G2718">
        <v>33</v>
      </c>
      <c r="H2718">
        <v>33</v>
      </c>
      <c r="I2718">
        <f t="shared" si="128"/>
        <v>29</v>
      </c>
      <c r="J2718" s="2">
        <f t="shared" si="129"/>
        <v>0.87878787878787878</v>
      </c>
      <c r="K2718">
        <v>230.2</v>
      </c>
      <c r="L2718" s="1">
        <f t="shared" si="127"/>
        <v>6.9757575757575756</v>
      </c>
      <c r="M2718">
        <v>5.9696522577635003</v>
      </c>
      <c r="N2718">
        <v>2.3410401010837201</v>
      </c>
      <c r="O2718">
        <v>0.81936403537930502</v>
      </c>
      <c r="P2718">
        <v>0.28415300546448002</v>
      </c>
      <c r="Q2718">
        <v>0.65759637000000004</v>
      </c>
      <c r="U2718">
        <v>3.9407508368242699</v>
      </c>
      <c r="V2718">
        <v>3.1010625262357601</v>
      </c>
      <c r="X2718">
        <v>3.52500891685485</v>
      </c>
    </row>
    <row r="2719" spans="1:24" x14ac:dyDescent="0.45">
      <c r="A2719">
        <v>1972</v>
      </c>
      <c r="B2719" t="s">
        <v>713</v>
      </c>
      <c r="C2719" t="s">
        <v>79</v>
      </c>
      <c r="D2719">
        <v>19</v>
      </c>
      <c r="E2719">
        <v>14</v>
      </c>
      <c r="F2719">
        <v>0</v>
      </c>
      <c r="G2719">
        <v>40</v>
      </c>
      <c r="H2719">
        <v>39</v>
      </c>
      <c r="I2719">
        <f t="shared" si="128"/>
        <v>33</v>
      </c>
      <c r="J2719" s="2">
        <f t="shared" si="129"/>
        <v>0.84615384615384615</v>
      </c>
      <c r="K2719">
        <v>280</v>
      </c>
      <c r="L2719" s="1">
        <f t="shared" si="127"/>
        <v>7.1794871794871797</v>
      </c>
      <c r="M2719">
        <v>7.1357142857142799</v>
      </c>
      <c r="N2719">
        <v>3.5357142857142798</v>
      </c>
      <c r="O2719">
        <v>0.73928571428571399</v>
      </c>
      <c r="P2719">
        <v>0.24711907810499301</v>
      </c>
      <c r="Q2719">
        <v>0.77939234000000002</v>
      </c>
      <c r="U2719">
        <v>2.7964285714285699</v>
      </c>
      <c r="V2719">
        <v>3.1558933530535001</v>
      </c>
      <c r="X2719">
        <v>3.8799045085906898</v>
      </c>
    </row>
    <row r="2720" spans="1:24" x14ac:dyDescent="0.45">
      <c r="A2720">
        <v>1972</v>
      </c>
      <c r="B2720" t="s">
        <v>756</v>
      </c>
      <c r="C2720" t="s">
        <v>115</v>
      </c>
      <c r="D2720">
        <v>8</v>
      </c>
      <c r="E2720">
        <v>9</v>
      </c>
      <c r="F2720">
        <v>0</v>
      </c>
      <c r="G2720">
        <v>31</v>
      </c>
      <c r="H2720">
        <v>19</v>
      </c>
      <c r="I2720">
        <f t="shared" si="128"/>
        <v>17</v>
      </c>
      <c r="J2720" s="2">
        <f t="shared" si="129"/>
        <v>0.89473684210526316</v>
      </c>
      <c r="K2720">
        <v>161.19999999999999</v>
      </c>
      <c r="L2720" s="1">
        <f t="shared" si="127"/>
        <v>8.4842105263157883</v>
      </c>
      <c r="M2720">
        <v>4.62061753910268</v>
      </c>
      <c r="N2720">
        <v>2.95051481412581</v>
      </c>
      <c r="O2720">
        <v>0.66804108999074896</v>
      </c>
      <c r="P2720">
        <v>0.244532803180914</v>
      </c>
      <c r="Q2720">
        <v>0.77878104000000004</v>
      </c>
      <c r="U2720">
        <v>2.6164942691304298</v>
      </c>
      <c r="V2720">
        <v>3.4317399591370799</v>
      </c>
      <c r="X2720">
        <v>1.43673920631408</v>
      </c>
    </row>
    <row r="2721" spans="1:24" x14ac:dyDescent="0.45">
      <c r="A2721">
        <v>1972</v>
      </c>
      <c r="B2721" t="s">
        <v>714</v>
      </c>
      <c r="C2721" t="s">
        <v>95</v>
      </c>
      <c r="D2721">
        <v>18</v>
      </c>
      <c r="E2721">
        <v>12</v>
      </c>
      <c r="F2721">
        <v>0</v>
      </c>
      <c r="G2721">
        <v>35</v>
      </c>
      <c r="H2721">
        <v>35</v>
      </c>
      <c r="I2721">
        <f t="shared" si="128"/>
        <v>30</v>
      </c>
      <c r="J2721" s="2">
        <f t="shared" si="129"/>
        <v>0.8571428571428571</v>
      </c>
      <c r="K2721">
        <v>248.1</v>
      </c>
      <c r="L2721" s="1">
        <f t="shared" si="127"/>
        <v>7.0885714285714281</v>
      </c>
      <c r="M2721">
        <v>4.7838933033220501</v>
      </c>
      <c r="N2721">
        <v>2.57315473133231</v>
      </c>
      <c r="O2721">
        <v>0.76107393461941797</v>
      </c>
      <c r="P2721">
        <v>0.230065359477124</v>
      </c>
      <c r="Q2721">
        <v>0.79631182</v>
      </c>
      <c r="U2721">
        <v>2.57315473133231</v>
      </c>
      <c r="V2721">
        <v>3.29271035562234</v>
      </c>
      <c r="X2721">
        <v>2.3897528648376398</v>
      </c>
    </row>
    <row r="2722" spans="1:24" x14ac:dyDescent="0.45">
      <c r="A2722">
        <v>1972</v>
      </c>
      <c r="B2722" t="s">
        <v>691</v>
      </c>
      <c r="C2722" t="s">
        <v>49</v>
      </c>
      <c r="D2722">
        <v>15</v>
      </c>
      <c r="E2722">
        <v>8</v>
      </c>
      <c r="F2722">
        <v>0</v>
      </c>
      <c r="G2722">
        <v>31</v>
      </c>
      <c r="H2722">
        <v>31</v>
      </c>
      <c r="I2722">
        <f t="shared" si="128"/>
        <v>23</v>
      </c>
      <c r="J2722" s="2">
        <f t="shared" si="129"/>
        <v>0.74193548387096775</v>
      </c>
      <c r="K2722">
        <v>214.2</v>
      </c>
      <c r="L2722" s="1">
        <f t="shared" si="127"/>
        <v>6.9096774193548383</v>
      </c>
      <c r="M2722">
        <v>4.8214277717638998</v>
      </c>
      <c r="N2722">
        <v>2.1381984031300698</v>
      </c>
      <c r="O2722">
        <v>0.58695642438864903</v>
      </c>
      <c r="P2722">
        <v>0.27777777777777701</v>
      </c>
      <c r="Q2722">
        <v>0.72534637000000002</v>
      </c>
      <c r="U2722">
        <v>3.3959621696771798</v>
      </c>
      <c r="V2722">
        <v>2.9577566143760201</v>
      </c>
      <c r="X2722">
        <v>3.3120481967925999</v>
      </c>
    </row>
    <row r="2723" spans="1:24" x14ac:dyDescent="0.45">
      <c r="A2723">
        <v>1972</v>
      </c>
      <c r="B2723" t="s">
        <v>692</v>
      </c>
      <c r="C2723" t="s">
        <v>95</v>
      </c>
      <c r="D2723">
        <v>16</v>
      </c>
      <c r="E2723">
        <v>18</v>
      </c>
      <c r="F2723">
        <v>0</v>
      </c>
      <c r="G2723">
        <v>38</v>
      </c>
      <c r="H2723">
        <v>36</v>
      </c>
      <c r="I2723">
        <f t="shared" si="128"/>
        <v>34</v>
      </c>
      <c r="J2723" s="2">
        <f t="shared" si="129"/>
        <v>0.94444444444444442</v>
      </c>
      <c r="K2723">
        <v>268.10000000000002</v>
      </c>
      <c r="L2723" s="1">
        <f t="shared" si="127"/>
        <v>7.4472222222222229</v>
      </c>
      <c r="M2723">
        <v>5.4000004094284</v>
      </c>
      <c r="N2723">
        <v>2.31428588975503</v>
      </c>
      <c r="O2723">
        <v>0.43602487777993298</v>
      </c>
      <c r="P2723">
        <v>0.25305623471882599</v>
      </c>
      <c r="Q2723">
        <v>0.74235808000000003</v>
      </c>
      <c r="U2723">
        <v>2.6496896418934401</v>
      </c>
      <c r="V2723">
        <v>2.6447132474788102</v>
      </c>
      <c r="X2723">
        <v>4.94728183746337</v>
      </c>
    </row>
    <row r="2724" spans="1:24" x14ac:dyDescent="0.45">
      <c r="A2724">
        <v>1972</v>
      </c>
      <c r="B2724" t="s">
        <v>744</v>
      </c>
      <c r="C2724" t="s">
        <v>33</v>
      </c>
      <c r="D2724">
        <v>9</v>
      </c>
      <c r="E2724">
        <v>9</v>
      </c>
      <c r="F2724">
        <v>0</v>
      </c>
      <c r="G2724">
        <v>31</v>
      </c>
      <c r="H2724">
        <v>30</v>
      </c>
      <c r="I2724">
        <f t="shared" si="128"/>
        <v>18</v>
      </c>
      <c r="J2724" s="2">
        <f t="shared" si="129"/>
        <v>0.6</v>
      </c>
      <c r="K2724">
        <v>202.2</v>
      </c>
      <c r="L2724" s="1">
        <f t="shared" si="127"/>
        <v>6.7399999999999993</v>
      </c>
      <c r="M2724">
        <v>5.1957227714423198</v>
      </c>
      <c r="N2724">
        <v>2.9753284246720999</v>
      </c>
      <c r="O2724">
        <v>0.57730253016025801</v>
      </c>
      <c r="P2724">
        <v>0.27560240963855398</v>
      </c>
      <c r="Q2724">
        <v>0.75059571000000003</v>
      </c>
      <c r="U2724">
        <v>2.9753284246720999</v>
      </c>
      <c r="V2724">
        <v>3.17342141245047</v>
      </c>
      <c r="X2724">
        <v>2.21992635726928</v>
      </c>
    </row>
    <row r="2725" spans="1:24" x14ac:dyDescent="0.45">
      <c r="A2725">
        <v>1972</v>
      </c>
      <c r="B2725" t="s">
        <v>745</v>
      </c>
      <c r="C2725" t="s">
        <v>75</v>
      </c>
      <c r="D2725">
        <v>12</v>
      </c>
      <c r="E2725">
        <v>17</v>
      </c>
      <c r="F2725">
        <v>0</v>
      </c>
      <c r="G2725">
        <v>34</v>
      </c>
      <c r="H2725">
        <v>33</v>
      </c>
      <c r="I2725">
        <f t="shared" si="128"/>
        <v>29</v>
      </c>
      <c r="J2725" s="2">
        <f t="shared" si="129"/>
        <v>0.87878787878787878</v>
      </c>
      <c r="K2725">
        <v>239.1</v>
      </c>
      <c r="L2725" s="1">
        <f t="shared" si="127"/>
        <v>7.2454545454545451</v>
      </c>
      <c r="M2725">
        <v>5.0766024265176002</v>
      </c>
      <c r="N2725">
        <v>1.91782758335109</v>
      </c>
      <c r="O2725">
        <v>0.82729817321027599</v>
      </c>
      <c r="P2725">
        <v>0.27368421052631497</v>
      </c>
      <c r="Q2725">
        <v>0.77673692000000005</v>
      </c>
      <c r="U2725">
        <v>3.0083569934919101</v>
      </c>
      <c r="V2725">
        <v>3.18008765949812</v>
      </c>
      <c r="X2725">
        <v>2.9141933917999201</v>
      </c>
    </row>
    <row r="2726" spans="1:24" x14ac:dyDescent="0.45">
      <c r="A2726">
        <v>1972</v>
      </c>
      <c r="B2726" t="s">
        <v>678</v>
      </c>
      <c r="C2726" t="s">
        <v>99</v>
      </c>
      <c r="D2726">
        <v>15</v>
      </c>
      <c r="E2726">
        <v>7</v>
      </c>
      <c r="F2726">
        <v>0</v>
      </c>
      <c r="G2726">
        <v>25</v>
      </c>
      <c r="H2726">
        <v>25</v>
      </c>
      <c r="I2726">
        <f t="shared" si="128"/>
        <v>22</v>
      </c>
      <c r="J2726" s="2">
        <f t="shared" si="129"/>
        <v>0.88</v>
      </c>
      <c r="K2726">
        <v>163.1</v>
      </c>
      <c r="L2726" s="1">
        <f t="shared" si="127"/>
        <v>6.524</v>
      </c>
      <c r="M2726">
        <v>5.2897970714515896</v>
      </c>
      <c r="N2726">
        <v>1.81836774331148</v>
      </c>
      <c r="O2726">
        <v>0.33061231696572402</v>
      </c>
      <c r="P2726">
        <v>0.28571428571428498</v>
      </c>
      <c r="Q2726">
        <v>0.71895425000000002</v>
      </c>
      <c r="U2726">
        <v>2.70000058855342</v>
      </c>
      <c r="V2726">
        <v>2.3620157940255599</v>
      </c>
      <c r="X2726">
        <v>3.9322082996368399</v>
      </c>
    </row>
    <row r="2727" spans="1:24" x14ac:dyDescent="0.45">
      <c r="A2727">
        <v>1972</v>
      </c>
      <c r="B2727" t="s">
        <v>582</v>
      </c>
      <c r="C2727" t="s">
        <v>49</v>
      </c>
      <c r="D2727">
        <v>6</v>
      </c>
      <c r="E2727">
        <v>8</v>
      </c>
      <c r="F2727">
        <v>0</v>
      </c>
      <c r="G2727">
        <v>30</v>
      </c>
      <c r="H2727">
        <v>24</v>
      </c>
      <c r="I2727">
        <f t="shared" si="128"/>
        <v>14</v>
      </c>
      <c r="J2727" s="2">
        <f t="shared" si="129"/>
        <v>0.58333333333333337</v>
      </c>
      <c r="K2727">
        <v>156.1</v>
      </c>
      <c r="L2727" s="1">
        <f t="shared" si="127"/>
        <v>6.5041666666666664</v>
      </c>
      <c r="M2727">
        <v>6.5053319719497198</v>
      </c>
      <c r="N2727">
        <v>3.5692971881493998</v>
      </c>
      <c r="O2727">
        <v>1.09381688023933</v>
      </c>
      <c r="P2727">
        <v>0.30188679245283001</v>
      </c>
      <c r="Q2727">
        <v>0.75604839000000001</v>
      </c>
      <c r="U2727">
        <v>3.9147130450670802</v>
      </c>
      <c r="V2727">
        <v>3.7228446140950999</v>
      </c>
      <c r="X2727">
        <v>0.76731300354003895</v>
      </c>
    </row>
    <row r="2728" spans="1:24" x14ac:dyDescent="0.45">
      <c r="A2728">
        <v>1972</v>
      </c>
      <c r="B2728" t="s">
        <v>695</v>
      </c>
      <c r="C2728" t="s">
        <v>27</v>
      </c>
      <c r="D2728">
        <v>14</v>
      </c>
      <c r="E2728">
        <v>13</v>
      </c>
      <c r="F2728">
        <v>1</v>
      </c>
      <c r="G2728">
        <v>39</v>
      </c>
      <c r="H2728">
        <v>31</v>
      </c>
      <c r="I2728">
        <f t="shared" si="128"/>
        <v>27</v>
      </c>
      <c r="J2728" s="2">
        <f t="shared" si="129"/>
        <v>0.87096774193548387</v>
      </c>
      <c r="K2728">
        <v>233.1</v>
      </c>
      <c r="L2728" s="1">
        <f t="shared" si="127"/>
        <v>7.5193548387096776</v>
      </c>
      <c r="M2728">
        <v>5.4385697688516501</v>
      </c>
      <c r="N2728">
        <v>2.6999991760256399</v>
      </c>
      <c r="O2728">
        <v>0.80999975280769199</v>
      </c>
      <c r="P2728">
        <v>0.27248322147651</v>
      </c>
      <c r="Q2728">
        <v>0.76023392000000001</v>
      </c>
      <c r="U2728">
        <v>3.2399990112307702</v>
      </c>
      <c r="V2728">
        <v>3.37589305485325</v>
      </c>
      <c r="X2728">
        <v>2.7195242643356301</v>
      </c>
    </row>
    <row r="2729" spans="1:24" x14ac:dyDescent="0.45">
      <c r="A2729">
        <v>1972</v>
      </c>
      <c r="B2729" t="s">
        <v>757</v>
      </c>
      <c r="C2729" t="s">
        <v>58</v>
      </c>
      <c r="D2729">
        <v>7</v>
      </c>
      <c r="E2729">
        <v>10</v>
      </c>
      <c r="F2729">
        <v>0</v>
      </c>
      <c r="G2729">
        <v>32</v>
      </c>
      <c r="H2729">
        <v>26</v>
      </c>
      <c r="I2729">
        <f t="shared" si="128"/>
        <v>17</v>
      </c>
      <c r="J2729" s="2">
        <f t="shared" si="129"/>
        <v>0.65384615384615385</v>
      </c>
      <c r="K2729">
        <v>164</v>
      </c>
      <c r="L2729" s="1">
        <f t="shared" si="127"/>
        <v>6.3076923076923075</v>
      </c>
      <c r="M2729">
        <v>6.58536585365853</v>
      </c>
      <c r="N2729">
        <v>4.1158536585365804</v>
      </c>
      <c r="O2729">
        <v>1.09756097560975</v>
      </c>
      <c r="P2729">
        <v>0.27087576374745398</v>
      </c>
      <c r="Q2729">
        <v>0.73786408000000003</v>
      </c>
      <c r="U2729">
        <v>4.0060975609755998</v>
      </c>
      <c r="V2729">
        <v>4.0024090324960104</v>
      </c>
      <c r="X2729">
        <v>0.36374104022979697</v>
      </c>
    </row>
    <row r="2730" spans="1:24" x14ac:dyDescent="0.45">
      <c r="A2730">
        <v>1972</v>
      </c>
      <c r="B2730" t="s">
        <v>728</v>
      </c>
      <c r="C2730" t="s">
        <v>47</v>
      </c>
      <c r="D2730">
        <v>19</v>
      </c>
      <c r="E2730">
        <v>11</v>
      </c>
      <c r="F2730">
        <v>0</v>
      </c>
      <c r="G2730">
        <v>34</v>
      </c>
      <c r="H2730">
        <v>34</v>
      </c>
      <c r="I2730">
        <f t="shared" si="128"/>
        <v>30</v>
      </c>
      <c r="J2730" s="2">
        <f t="shared" si="129"/>
        <v>0.88235294117647056</v>
      </c>
      <c r="K2730">
        <v>278</v>
      </c>
      <c r="L2730" s="1">
        <f t="shared" si="127"/>
        <v>8.1764705882352935</v>
      </c>
      <c r="M2730">
        <v>6.7338129496402797</v>
      </c>
      <c r="N2730">
        <v>2.8489208633093499</v>
      </c>
      <c r="O2730">
        <v>0.45323741007194202</v>
      </c>
      <c r="P2730">
        <v>0.26302729528535901</v>
      </c>
      <c r="Q2730">
        <v>0.78681909999999999</v>
      </c>
      <c r="U2730">
        <v>2.4604316546762499</v>
      </c>
      <c r="V2730">
        <v>2.5390382656948098</v>
      </c>
      <c r="X2730">
        <v>6.42767238616943</v>
      </c>
    </row>
    <row r="2731" spans="1:24" x14ac:dyDescent="0.45">
      <c r="A2731">
        <v>1972</v>
      </c>
      <c r="B2731" t="s">
        <v>660</v>
      </c>
      <c r="C2731" t="s">
        <v>71</v>
      </c>
      <c r="D2731">
        <v>14</v>
      </c>
      <c r="E2731">
        <v>8</v>
      </c>
      <c r="F2731">
        <v>1</v>
      </c>
      <c r="G2731">
        <v>30</v>
      </c>
      <c r="H2731">
        <v>28</v>
      </c>
      <c r="I2731">
        <f t="shared" si="128"/>
        <v>22</v>
      </c>
      <c r="J2731" s="2">
        <f t="shared" si="129"/>
        <v>0.7857142857142857</v>
      </c>
      <c r="K2731">
        <v>197.2</v>
      </c>
      <c r="L2731" s="1">
        <f t="shared" si="127"/>
        <v>7.0428571428571427</v>
      </c>
      <c r="M2731">
        <v>3.5969639389591901</v>
      </c>
      <c r="N2731">
        <v>2.2765594550374599</v>
      </c>
      <c r="O2731">
        <v>0.81956140381348697</v>
      </c>
      <c r="P2731">
        <v>0.26426426426426403</v>
      </c>
      <c r="Q2731">
        <v>0.78153565000000003</v>
      </c>
      <c r="U2731">
        <v>3.0505896697502002</v>
      </c>
      <c r="V2731">
        <v>3.5420892444405698</v>
      </c>
      <c r="X2731">
        <v>1.42283487319946</v>
      </c>
    </row>
    <row r="2732" spans="1:24" x14ac:dyDescent="0.45">
      <c r="A2732">
        <v>1972</v>
      </c>
      <c r="B2732" t="s">
        <v>758</v>
      </c>
      <c r="C2732" t="s">
        <v>31</v>
      </c>
      <c r="D2732">
        <v>10</v>
      </c>
      <c r="E2732">
        <v>14</v>
      </c>
      <c r="F2732">
        <v>0</v>
      </c>
      <c r="G2732">
        <v>30</v>
      </c>
      <c r="H2732">
        <v>28</v>
      </c>
      <c r="I2732">
        <f t="shared" si="128"/>
        <v>24</v>
      </c>
      <c r="J2732" s="2">
        <f t="shared" si="129"/>
        <v>0.8571428571428571</v>
      </c>
      <c r="K2732">
        <v>170.2</v>
      </c>
      <c r="L2732" s="1">
        <f t="shared" si="127"/>
        <v>6.0785714285714283</v>
      </c>
      <c r="M2732">
        <v>5.74804567586422</v>
      </c>
      <c r="N2732">
        <v>5.4316394918717004</v>
      </c>
      <c r="O2732">
        <v>0.63281236798505203</v>
      </c>
      <c r="P2732">
        <v>0.245647969052224</v>
      </c>
      <c r="Q2732">
        <v>0.78439965</v>
      </c>
      <c r="U2732">
        <v>3.3222649319215201</v>
      </c>
      <c r="V2732">
        <v>3.89875018298632</v>
      </c>
      <c r="X2732">
        <v>0.41340610384941101</v>
      </c>
    </row>
    <row r="2733" spans="1:24" x14ac:dyDescent="0.45">
      <c r="A2733">
        <v>1972</v>
      </c>
      <c r="B2733" t="s">
        <v>759</v>
      </c>
      <c r="C2733" t="s">
        <v>29</v>
      </c>
      <c r="D2733">
        <v>11</v>
      </c>
      <c r="E2733">
        <v>8</v>
      </c>
      <c r="F2733">
        <v>0</v>
      </c>
      <c r="G2733">
        <v>32</v>
      </c>
      <c r="H2733">
        <v>28</v>
      </c>
      <c r="I2733">
        <f t="shared" si="128"/>
        <v>19</v>
      </c>
      <c r="J2733" s="2">
        <f t="shared" si="129"/>
        <v>0.6785714285714286</v>
      </c>
      <c r="K2733">
        <v>189</v>
      </c>
      <c r="L2733" s="1">
        <f t="shared" si="127"/>
        <v>6.75</v>
      </c>
      <c r="M2733">
        <v>4.5714285714285703</v>
      </c>
      <c r="N2733">
        <v>2.2380952380952301</v>
      </c>
      <c r="O2733">
        <v>0.57142857142857095</v>
      </c>
      <c r="P2733">
        <v>0.254486133768352</v>
      </c>
      <c r="Q2733">
        <v>0.71928071999999998</v>
      </c>
      <c r="U2733">
        <v>3</v>
      </c>
      <c r="V2733">
        <v>2.9860520832122299</v>
      </c>
      <c r="X2733">
        <v>3.7892043590545601</v>
      </c>
    </row>
    <row r="2734" spans="1:24" x14ac:dyDescent="0.45">
      <c r="A2734">
        <v>1972</v>
      </c>
      <c r="B2734" t="s">
        <v>697</v>
      </c>
      <c r="C2734" t="s">
        <v>105</v>
      </c>
      <c r="D2734">
        <v>19</v>
      </c>
      <c r="E2734">
        <v>11</v>
      </c>
      <c r="F2734">
        <v>0</v>
      </c>
      <c r="G2734">
        <v>39</v>
      </c>
      <c r="H2734">
        <v>37</v>
      </c>
      <c r="I2734">
        <f t="shared" si="128"/>
        <v>30</v>
      </c>
      <c r="J2734" s="2">
        <f t="shared" si="129"/>
        <v>0.81081081081081086</v>
      </c>
      <c r="K2734">
        <v>265.10000000000002</v>
      </c>
      <c r="L2734" s="1">
        <f t="shared" si="127"/>
        <v>7.1648648648648656</v>
      </c>
      <c r="M2734">
        <v>4.5452264791691004</v>
      </c>
      <c r="N2734">
        <v>1.7638192307223299</v>
      </c>
      <c r="O2734">
        <v>0.78015081358872695</v>
      </c>
      <c r="P2734">
        <v>0.24733727810650799</v>
      </c>
      <c r="Q2734">
        <v>0.80140734999999996</v>
      </c>
      <c r="U2734">
        <v>2.51005044372025</v>
      </c>
      <c r="V2734">
        <v>3.14875055341864</v>
      </c>
      <c r="X2734">
        <v>2.6525802612304599</v>
      </c>
    </row>
    <row r="2735" spans="1:24" x14ac:dyDescent="0.45">
      <c r="A2735">
        <v>1972</v>
      </c>
      <c r="B2735" t="s">
        <v>618</v>
      </c>
      <c r="C2735" t="s">
        <v>29</v>
      </c>
      <c r="D2735">
        <v>11</v>
      </c>
      <c r="E2735">
        <v>14</v>
      </c>
      <c r="F2735">
        <v>0</v>
      </c>
      <c r="G2735">
        <v>33</v>
      </c>
      <c r="H2735">
        <v>31</v>
      </c>
      <c r="I2735">
        <f t="shared" si="128"/>
        <v>25</v>
      </c>
      <c r="J2735" s="2">
        <f t="shared" si="129"/>
        <v>0.80645161290322576</v>
      </c>
      <c r="K2735">
        <v>218.1</v>
      </c>
      <c r="L2735" s="1">
        <f t="shared" si="127"/>
        <v>7.0354838709677416</v>
      </c>
      <c r="M2735">
        <v>5.44122226135151</v>
      </c>
      <c r="N2735">
        <v>3.3389318421929701</v>
      </c>
      <c r="O2735">
        <v>0.535877949981588</v>
      </c>
      <c r="P2735">
        <v>0.27285921625544202</v>
      </c>
      <c r="Q2735">
        <v>0.77416918000000001</v>
      </c>
      <c r="U2735">
        <v>2.8030538922113801</v>
      </c>
      <c r="V2735">
        <v>3.0903536621261898</v>
      </c>
      <c r="X2735">
        <v>4.1286640167236301</v>
      </c>
    </row>
    <row r="2736" spans="1:24" x14ac:dyDescent="0.45">
      <c r="A2736">
        <v>1972</v>
      </c>
      <c r="B2736" t="s">
        <v>698</v>
      </c>
      <c r="C2736" t="s">
        <v>105</v>
      </c>
      <c r="D2736">
        <v>21</v>
      </c>
      <c r="E2736">
        <v>7</v>
      </c>
      <c r="F2736">
        <v>0</v>
      </c>
      <c r="G2736">
        <v>38</v>
      </c>
      <c r="H2736">
        <v>37</v>
      </c>
      <c r="I2736">
        <f t="shared" si="128"/>
        <v>28</v>
      </c>
      <c r="J2736" s="2">
        <f t="shared" si="129"/>
        <v>0.7567567567567568</v>
      </c>
      <c r="K2736">
        <v>295.10000000000002</v>
      </c>
      <c r="L2736" s="1">
        <f t="shared" si="127"/>
        <v>7.9756756756756761</v>
      </c>
      <c r="M2736">
        <v>5.8205421616904003</v>
      </c>
      <c r="N2736">
        <v>2.1331829911954299</v>
      </c>
      <c r="O2736">
        <v>0.63995489735863098</v>
      </c>
      <c r="P2736">
        <v>0.20741599073001099</v>
      </c>
      <c r="Q2736">
        <v>0.81691296999999996</v>
      </c>
      <c r="U2736">
        <v>2.0417608630013402</v>
      </c>
      <c r="V2736">
        <v>2.7712110181828602</v>
      </c>
      <c r="X2736">
        <v>4.5304250717162997</v>
      </c>
    </row>
    <row r="2737" spans="1:24" x14ac:dyDescent="0.45">
      <c r="A2737">
        <v>1972</v>
      </c>
      <c r="B2737" t="s">
        <v>601</v>
      </c>
      <c r="C2737" t="s">
        <v>29</v>
      </c>
      <c r="D2737">
        <v>20</v>
      </c>
      <c r="E2737">
        <v>12</v>
      </c>
      <c r="F2737">
        <v>0</v>
      </c>
      <c r="G2737">
        <v>36</v>
      </c>
      <c r="H2737">
        <v>36</v>
      </c>
      <c r="I2737">
        <f t="shared" si="128"/>
        <v>32</v>
      </c>
      <c r="J2737" s="2">
        <f t="shared" si="129"/>
        <v>0.88888888888888884</v>
      </c>
      <c r="K2737">
        <v>289.10000000000002</v>
      </c>
      <c r="L2737" s="1">
        <f t="shared" si="127"/>
        <v>8.0305555555555568</v>
      </c>
      <c r="M2737">
        <v>5.7235027066070003</v>
      </c>
      <c r="N2737">
        <v>1.9285715641827901</v>
      </c>
      <c r="O2737">
        <v>0.99539177506208798</v>
      </c>
      <c r="P2737">
        <v>0.24803591470258099</v>
      </c>
      <c r="Q2737">
        <v>0.76118326000000003</v>
      </c>
      <c r="U2737">
        <v>3.2039172759810901</v>
      </c>
      <c r="V2737">
        <v>3.2800869634135301</v>
      </c>
      <c r="X2737">
        <v>4.8290028572082502</v>
      </c>
    </row>
    <row r="2738" spans="1:24" x14ac:dyDescent="0.45">
      <c r="A2738">
        <v>1972</v>
      </c>
      <c r="B2738" t="s">
        <v>499</v>
      </c>
      <c r="C2738" t="s">
        <v>33</v>
      </c>
      <c r="D2738">
        <v>11</v>
      </c>
      <c r="E2738">
        <v>5</v>
      </c>
      <c r="F2738">
        <v>0</v>
      </c>
      <c r="G2738">
        <v>29</v>
      </c>
      <c r="H2738">
        <v>29</v>
      </c>
      <c r="I2738">
        <f t="shared" si="128"/>
        <v>16</v>
      </c>
      <c r="J2738" s="2">
        <f t="shared" si="129"/>
        <v>0.55172413793103448</v>
      </c>
      <c r="K2738">
        <v>186.2</v>
      </c>
      <c r="L2738" s="1">
        <f t="shared" si="127"/>
        <v>6.4206896551724135</v>
      </c>
      <c r="M2738">
        <v>5.6410703526226396</v>
      </c>
      <c r="N2738">
        <v>1.9285710607256901</v>
      </c>
      <c r="O2738">
        <v>0.67499987125399097</v>
      </c>
      <c r="P2738">
        <v>0.266891891891891</v>
      </c>
      <c r="Q2738">
        <v>0.75230297000000002</v>
      </c>
      <c r="U2738">
        <v>2.8928565910885302</v>
      </c>
      <c r="V2738">
        <v>2.8112504172325199</v>
      </c>
      <c r="X2738">
        <v>2.9964828491210902</v>
      </c>
    </row>
    <row r="2739" spans="1:24" x14ac:dyDescent="0.45">
      <c r="A2739">
        <v>1972</v>
      </c>
      <c r="B2739" t="s">
        <v>760</v>
      </c>
      <c r="C2739" t="s">
        <v>62</v>
      </c>
      <c r="D2739">
        <v>10</v>
      </c>
      <c r="E2739">
        <v>13</v>
      </c>
      <c r="F2739">
        <v>0</v>
      </c>
      <c r="G2739">
        <v>29</v>
      </c>
      <c r="H2739">
        <v>28</v>
      </c>
      <c r="I2739">
        <f t="shared" si="128"/>
        <v>23</v>
      </c>
      <c r="J2739" s="2">
        <f t="shared" si="129"/>
        <v>0.8214285714285714</v>
      </c>
      <c r="K2739">
        <v>175.1</v>
      </c>
      <c r="L2739" s="1">
        <f t="shared" si="127"/>
        <v>6.2535714285714281</v>
      </c>
      <c r="M2739">
        <v>4.0038030943960203</v>
      </c>
      <c r="N2739">
        <v>3.9011414765909902</v>
      </c>
      <c r="O2739">
        <v>0.66730051573267002</v>
      </c>
      <c r="P2739">
        <v>0.27556325823223499</v>
      </c>
      <c r="Q2739">
        <v>0.74850298999999998</v>
      </c>
      <c r="U2739">
        <v>3.6958182409809401</v>
      </c>
      <c r="V2739">
        <v>3.8417165683924002</v>
      </c>
      <c r="X2739">
        <v>0.22103442251682201</v>
      </c>
    </row>
    <row r="2740" spans="1:24" x14ac:dyDescent="0.45">
      <c r="A2740">
        <v>1972</v>
      </c>
      <c r="B2740" t="s">
        <v>732</v>
      </c>
      <c r="C2740" t="s">
        <v>73</v>
      </c>
      <c r="D2740">
        <v>12</v>
      </c>
      <c r="E2740">
        <v>14</v>
      </c>
      <c r="F2740">
        <v>0</v>
      </c>
      <c r="G2740">
        <v>34</v>
      </c>
      <c r="H2740">
        <v>34</v>
      </c>
      <c r="I2740">
        <f t="shared" si="128"/>
        <v>26</v>
      </c>
      <c r="J2740" s="2">
        <f t="shared" si="129"/>
        <v>0.76470588235294112</v>
      </c>
      <c r="K2740">
        <v>238.2</v>
      </c>
      <c r="L2740" s="1">
        <f t="shared" si="127"/>
        <v>7.0058823529411764</v>
      </c>
      <c r="M2740">
        <v>6.5991610267228404</v>
      </c>
      <c r="N2740">
        <v>4.3743010234277104</v>
      </c>
      <c r="O2740">
        <v>0.79189932320674095</v>
      </c>
      <c r="P2740">
        <v>0.25507246376811499</v>
      </c>
      <c r="Q2740">
        <v>0.79831932999999999</v>
      </c>
      <c r="U2740">
        <v>3.1298878012456899</v>
      </c>
      <c r="V2740">
        <v>3.5593648479120499</v>
      </c>
      <c r="X2740">
        <v>1.5775129795074401</v>
      </c>
    </row>
    <row r="2741" spans="1:24" x14ac:dyDescent="0.45">
      <c r="A2741">
        <v>1972</v>
      </c>
      <c r="B2741" t="s">
        <v>761</v>
      </c>
      <c r="C2741" t="s">
        <v>62</v>
      </c>
      <c r="D2741">
        <v>16</v>
      </c>
      <c r="E2741">
        <v>9</v>
      </c>
      <c r="F2741">
        <v>0</v>
      </c>
      <c r="G2741">
        <v>32</v>
      </c>
      <c r="H2741">
        <v>32</v>
      </c>
      <c r="I2741">
        <f t="shared" si="128"/>
        <v>25</v>
      </c>
      <c r="J2741" s="2">
        <f t="shared" si="129"/>
        <v>0.78125</v>
      </c>
      <c r="K2741">
        <v>236.1</v>
      </c>
      <c r="L2741" s="1">
        <f t="shared" si="127"/>
        <v>7.3781249999999998</v>
      </c>
      <c r="M2741">
        <v>2.2087450436099001</v>
      </c>
      <c r="N2741">
        <v>1.67559968825579</v>
      </c>
      <c r="O2741">
        <v>0.41889992206394699</v>
      </c>
      <c r="P2741">
        <v>0.23889555822328901</v>
      </c>
      <c r="Q2741">
        <v>0.74416733999999995</v>
      </c>
      <c r="U2741">
        <v>2.3991540990935101</v>
      </c>
      <c r="V2741">
        <v>3.19846852894181</v>
      </c>
      <c r="X2741">
        <v>2.2925205230712802</v>
      </c>
    </row>
    <row r="2742" spans="1:24" x14ac:dyDescent="0.45">
      <c r="A2742">
        <v>1972</v>
      </c>
      <c r="B2742" t="s">
        <v>564</v>
      </c>
      <c r="C2742" t="s">
        <v>58</v>
      </c>
      <c r="D2742">
        <v>11</v>
      </c>
      <c r="E2742">
        <v>12</v>
      </c>
      <c r="F2742">
        <v>1</v>
      </c>
      <c r="G2742">
        <v>34</v>
      </c>
      <c r="H2742">
        <v>24</v>
      </c>
      <c r="I2742">
        <f t="shared" si="128"/>
        <v>23</v>
      </c>
      <c r="J2742" s="2">
        <f t="shared" si="129"/>
        <v>0.95833333333333337</v>
      </c>
      <c r="K2742">
        <v>163</v>
      </c>
      <c r="L2742" s="1">
        <f t="shared" si="127"/>
        <v>6.791666666666667</v>
      </c>
      <c r="M2742">
        <v>8.1165644171779103</v>
      </c>
      <c r="N2742">
        <v>2.8711656441717701</v>
      </c>
      <c r="O2742">
        <v>0.77300613496932502</v>
      </c>
      <c r="P2742">
        <v>0.298097251585623</v>
      </c>
      <c r="Q2742">
        <v>0.68252327000000002</v>
      </c>
      <c r="U2742">
        <v>4.1411042944785201</v>
      </c>
      <c r="V2742">
        <v>2.7791185940701499</v>
      </c>
      <c r="X2742">
        <v>2.8863339424133301</v>
      </c>
    </row>
    <row r="2743" spans="1:24" x14ac:dyDescent="0.45">
      <c r="A2743">
        <v>1972</v>
      </c>
      <c r="B2743" t="s">
        <v>762</v>
      </c>
      <c r="C2743" t="s">
        <v>54</v>
      </c>
      <c r="D2743">
        <v>8</v>
      </c>
      <c r="E2743">
        <v>15</v>
      </c>
      <c r="F2743">
        <v>0</v>
      </c>
      <c r="G2743">
        <v>29</v>
      </c>
      <c r="H2743">
        <v>27</v>
      </c>
      <c r="I2743">
        <f t="shared" si="128"/>
        <v>23</v>
      </c>
      <c r="J2743" s="2">
        <f t="shared" si="129"/>
        <v>0.85185185185185186</v>
      </c>
      <c r="K2743">
        <v>170</v>
      </c>
      <c r="L2743" s="1">
        <f t="shared" si="127"/>
        <v>6.2962962962962967</v>
      </c>
      <c r="M2743">
        <v>5.6117647058823499</v>
      </c>
      <c r="N2743">
        <v>3.7588235294117598</v>
      </c>
      <c r="O2743">
        <v>0.58235294117646996</v>
      </c>
      <c r="P2743">
        <v>0.25849056603773501</v>
      </c>
      <c r="Q2743">
        <v>0.71290944000000001</v>
      </c>
      <c r="U2743">
        <v>3.6</v>
      </c>
      <c r="V2743">
        <v>3.31639755473417</v>
      </c>
      <c r="X2743">
        <v>1.7026611566543499</v>
      </c>
    </row>
    <row r="2744" spans="1:24" x14ac:dyDescent="0.45">
      <c r="A2744">
        <v>1972</v>
      </c>
      <c r="B2744" t="s">
        <v>701</v>
      </c>
      <c r="C2744" t="s">
        <v>79</v>
      </c>
      <c r="D2744">
        <v>22</v>
      </c>
      <c r="E2744">
        <v>14</v>
      </c>
      <c r="F2744">
        <v>0</v>
      </c>
      <c r="G2744">
        <v>41</v>
      </c>
      <c r="H2744">
        <v>41</v>
      </c>
      <c r="I2744">
        <f t="shared" si="128"/>
        <v>36</v>
      </c>
      <c r="J2744" s="2">
        <f t="shared" si="129"/>
        <v>0.87804878048780488</v>
      </c>
      <c r="K2744">
        <v>327.10000000000002</v>
      </c>
      <c r="L2744" s="1">
        <f t="shared" si="127"/>
        <v>7.9780487804878053</v>
      </c>
      <c r="M2744">
        <v>6.8737275148055303</v>
      </c>
      <c r="N2744">
        <v>2.03462334438243</v>
      </c>
      <c r="O2744">
        <v>0.79735239171744099</v>
      </c>
      <c r="P2744">
        <v>0.26436781609195398</v>
      </c>
      <c r="Q2744">
        <v>0.81801471000000003</v>
      </c>
      <c r="U2744">
        <v>2.5020368153892099</v>
      </c>
      <c r="V2744">
        <v>2.8020091767792299</v>
      </c>
      <c r="X2744">
        <v>6.1125736236572203</v>
      </c>
    </row>
    <row r="2745" spans="1:24" x14ac:dyDescent="0.45">
      <c r="A2745">
        <v>1972</v>
      </c>
      <c r="B2745" t="s">
        <v>702</v>
      </c>
      <c r="C2745" t="s">
        <v>54</v>
      </c>
      <c r="D2745">
        <v>14</v>
      </c>
      <c r="E2745">
        <v>12</v>
      </c>
      <c r="F2745">
        <v>1</v>
      </c>
      <c r="G2745">
        <v>33</v>
      </c>
      <c r="H2745">
        <v>30</v>
      </c>
      <c r="I2745">
        <f t="shared" si="128"/>
        <v>26</v>
      </c>
      <c r="J2745" s="2">
        <f t="shared" si="129"/>
        <v>0.8666666666666667</v>
      </c>
      <c r="K2745">
        <v>223</v>
      </c>
      <c r="L2745" s="1">
        <f t="shared" si="127"/>
        <v>7.4333333333333336</v>
      </c>
      <c r="M2745">
        <v>5.7713004484304902</v>
      </c>
      <c r="N2745">
        <v>3.06726457399103</v>
      </c>
      <c r="O2745">
        <v>0.68609865470852005</v>
      </c>
      <c r="P2745">
        <v>0.26392961876832799</v>
      </c>
      <c r="Q2745">
        <v>0.80322828999999996</v>
      </c>
      <c r="U2745">
        <v>2.8251121076233101</v>
      </c>
      <c r="V2745">
        <v>3.2776742627267801</v>
      </c>
      <c r="X2745">
        <v>2.3353402614593501</v>
      </c>
    </row>
    <row r="2746" spans="1:24" x14ac:dyDescent="0.45">
      <c r="A2746">
        <v>1972</v>
      </c>
      <c r="B2746" t="s">
        <v>747</v>
      </c>
      <c r="C2746" t="s">
        <v>65</v>
      </c>
      <c r="D2746">
        <v>6</v>
      </c>
      <c r="E2746">
        <v>16</v>
      </c>
      <c r="F2746">
        <v>0</v>
      </c>
      <c r="G2746">
        <v>25</v>
      </c>
      <c r="H2746">
        <v>24</v>
      </c>
      <c r="I2746">
        <f t="shared" si="128"/>
        <v>22</v>
      </c>
      <c r="J2746" s="2">
        <f t="shared" si="129"/>
        <v>0.91666666666666663</v>
      </c>
      <c r="K2746">
        <v>165</v>
      </c>
      <c r="L2746" s="1">
        <f t="shared" si="127"/>
        <v>6.875</v>
      </c>
      <c r="M2746">
        <v>3.9272727272727201</v>
      </c>
      <c r="N2746">
        <v>2.5090909090908999</v>
      </c>
      <c r="O2746">
        <v>0.81818181818181801</v>
      </c>
      <c r="P2746">
        <v>0.28596802841918201</v>
      </c>
      <c r="Q2746">
        <v>0.70098039000000001</v>
      </c>
      <c r="U2746">
        <v>3.7090909090909001</v>
      </c>
      <c r="V2746">
        <v>3.59875049591064</v>
      </c>
      <c r="X2746">
        <v>1.5238115787506099</v>
      </c>
    </row>
    <row r="2747" spans="1:24" x14ac:dyDescent="0.45">
      <c r="A2747">
        <v>1972</v>
      </c>
      <c r="B2747" t="s">
        <v>620</v>
      </c>
      <c r="C2747" t="s">
        <v>58</v>
      </c>
      <c r="D2747">
        <v>15</v>
      </c>
      <c r="E2747">
        <v>10</v>
      </c>
      <c r="F2747">
        <v>0</v>
      </c>
      <c r="G2747">
        <v>34</v>
      </c>
      <c r="H2747">
        <v>32</v>
      </c>
      <c r="I2747">
        <f t="shared" si="128"/>
        <v>25</v>
      </c>
      <c r="J2747" s="2">
        <f t="shared" si="129"/>
        <v>0.78125</v>
      </c>
      <c r="K2747">
        <v>244</v>
      </c>
      <c r="L2747" s="1">
        <f t="shared" si="127"/>
        <v>7.625</v>
      </c>
      <c r="M2747">
        <v>6.2336065573770396</v>
      </c>
      <c r="N2747">
        <v>2.6188524590163902</v>
      </c>
      <c r="O2747">
        <v>0.51639344262294995</v>
      </c>
      <c r="P2747">
        <v>0.26907630522088299</v>
      </c>
      <c r="Q2747">
        <v>0.77868852</v>
      </c>
      <c r="U2747">
        <v>2.3237704918032702</v>
      </c>
      <c r="V2747">
        <v>2.65694721722212</v>
      </c>
      <c r="X2747">
        <v>4.91937255859375</v>
      </c>
    </row>
    <row r="2748" spans="1:24" x14ac:dyDescent="0.45">
      <c r="A2748">
        <v>1972</v>
      </c>
      <c r="B2748" t="s">
        <v>683</v>
      </c>
      <c r="C2748" t="s">
        <v>371</v>
      </c>
      <c r="D2748">
        <v>12</v>
      </c>
      <c r="E2748">
        <v>11</v>
      </c>
      <c r="F2748">
        <v>1</v>
      </c>
      <c r="G2748">
        <v>35</v>
      </c>
      <c r="H2748">
        <v>30</v>
      </c>
      <c r="I2748">
        <f t="shared" si="128"/>
        <v>23</v>
      </c>
      <c r="J2748" s="2">
        <f t="shared" si="129"/>
        <v>0.76666666666666672</v>
      </c>
      <c r="K2748">
        <v>205.1</v>
      </c>
      <c r="L2748" s="1">
        <f t="shared" si="127"/>
        <v>6.8366666666666669</v>
      </c>
      <c r="M2748">
        <v>7.4074688168880298</v>
      </c>
      <c r="N2748">
        <v>3.59415646736579</v>
      </c>
      <c r="O2748">
        <v>0.65746764646935196</v>
      </c>
      <c r="P2748">
        <v>0.25214408233276098</v>
      </c>
      <c r="Q2748">
        <v>0.73991030999999996</v>
      </c>
      <c r="U2748">
        <v>2.9366888208964301</v>
      </c>
      <c r="V2748">
        <v>2.9003739595131801</v>
      </c>
      <c r="X2748">
        <v>2.5766897201538002</v>
      </c>
    </row>
    <row r="2749" spans="1:24" x14ac:dyDescent="0.45">
      <c r="A2749">
        <v>1972</v>
      </c>
      <c r="B2749" t="s">
        <v>763</v>
      </c>
      <c r="C2749" t="s">
        <v>233</v>
      </c>
      <c r="D2749">
        <v>6</v>
      </c>
      <c r="E2749">
        <v>15</v>
      </c>
      <c r="F2749">
        <v>0</v>
      </c>
      <c r="G2749">
        <v>29</v>
      </c>
      <c r="H2749">
        <v>27</v>
      </c>
      <c r="I2749">
        <f t="shared" si="128"/>
        <v>21</v>
      </c>
      <c r="J2749" s="2">
        <f t="shared" si="129"/>
        <v>0.77777777777777779</v>
      </c>
      <c r="K2749">
        <v>170</v>
      </c>
      <c r="L2749" s="1">
        <f t="shared" si="127"/>
        <v>6.2962962962962967</v>
      </c>
      <c r="M2749">
        <v>5.4</v>
      </c>
      <c r="N2749">
        <v>3.7588235294117598</v>
      </c>
      <c r="O2749">
        <v>0.68823529411764695</v>
      </c>
      <c r="P2749">
        <v>0.28305400372439399</v>
      </c>
      <c r="Q2749">
        <v>0.72587917000000002</v>
      </c>
      <c r="U2749">
        <v>3.8117647058823501</v>
      </c>
      <c r="V2749">
        <v>3.5163975547341701</v>
      </c>
      <c r="X2749">
        <v>1.78090691566467</v>
      </c>
    </row>
    <row r="2750" spans="1:24" x14ac:dyDescent="0.45">
      <c r="A2750">
        <v>1972</v>
      </c>
      <c r="B2750" t="s">
        <v>764</v>
      </c>
      <c r="C2750" t="s">
        <v>58</v>
      </c>
      <c r="D2750">
        <v>11</v>
      </c>
      <c r="E2750">
        <v>8</v>
      </c>
      <c r="F2750">
        <v>1</v>
      </c>
      <c r="G2750">
        <v>28</v>
      </c>
      <c r="H2750">
        <v>23</v>
      </c>
      <c r="I2750">
        <f t="shared" si="128"/>
        <v>19</v>
      </c>
      <c r="J2750" s="2">
        <f t="shared" si="129"/>
        <v>0.82608695652173914</v>
      </c>
      <c r="K2750">
        <v>160.19999999999999</v>
      </c>
      <c r="L2750" s="1">
        <f t="shared" si="127"/>
        <v>6.9652173913043471</v>
      </c>
      <c r="M2750">
        <v>4.5373433928619002</v>
      </c>
      <c r="N2750">
        <v>2.1286302336883001</v>
      </c>
      <c r="O2750">
        <v>0.67219902116472696</v>
      </c>
      <c r="P2750">
        <v>0.238658777120315</v>
      </c>
      <c r="Q2750">
        <v>0.76633165999999997</v>
      </c>
      <c r="U2750">
        <v>2.80082925485303</v>
      </c>
      <c r="V2750">
        <v>3.1643104922371301</v>
      </c>
      <c r="X2750">
        <v>2.0688047409057599</v>
      </c>
    </row>
    <row r="2751" spans="1:24" x14ac:dyDescent="0.45">
      <c r="A2751">
        <v>1972</v>
      </c>
      <c r="B2751" t="s">
        <v>765</v>
      </c>
      <c r="C2751" t="s">
        <v>65</v>
      </c>
      <c r="D2751">
        <v>10</v>
      </c>
      <c r="E2751">
        <v>8</v>
      </c>
      <c r="F2751">
        <v>0</v>
      </c>
      <c r="G2751">
        <v>28</v>
      </c>
      <c r="H2751">
        <v>25</v>
      </c>
      <c r="I2751">
        <f t="shared" si="128"/>
        <v>18</v>
      </c>
      <c r="J2751" s="2">
        <f t="shared" si="129"/>
        <v>0.72</v>
      </c>
      <c r="K2751">
        <v>164.1</v>
      </c>
      <c r="L2751" s="1">
        <f t="shared" si="127"/>
        <v>6.5640000000000001</v>
      </c>
      <c r="M2751">
        <v>6.6815430297480498</v>
      </c>
      <c r="N2751">
        <v>4.7099401685109203</v>
      </c>
      <c r="O2751">
        <v>0.65720095374570997</v>
      </c>
      <c r="P2751">
        <v>0.29065040650406498</v>
      </c>
      <c r="Q2751">
        <v>0.69939183000000005</v>
      </c>
      <c r="U2751">
        <v>4.3265729454925896</v>
      </c>
      <c r="V2751">
        <v>3.54276697094947</v>
      </c>
      <c r="X2751">
        <v>1.6063431501388501</v>
      </c>
    </row>
    <row r="2752" spans="1:24" x14ac:dyDescent="0.45">
      <c r="A2752">
        <v>1972</v>
      </c>
      <c r="B2752" t="s">
        <v>734</v>
      </c>
      <c r="C2752" t="s">
        <v>95</v>
      </c>
      <c r="D2752">
        <v>13</v>
      </c>
      <c r="E2752">
        <v>17</v>
      </c>
      <c r="F2752">
        <v>0</v>
      </c>
      <c r="G2752">
        <v>36</v>
      </c>
      <c r="H2752">
        <v>36</v>
      </c>
      <c r="I2752">
        <f t="shared" si="128"/>
        <v>30</v>
      </c>
      <c r="J2752" s="2">
        <f t="shared" si="129"/>
        <v>0.83333333333333337</v>
      </c>
      <c r="K2752">
        <v>241</v>
      </c>
      <c r="L2752" s="1">
        <f t="shared" si="127"/>
        <v>6.6944444444444446</v>
      </c>
      <c r="M2752">
        <v>4.4813278008298703</v>
      </c>
      <c r="N2752">
        <v>2.53941908713692</v>
      </c>
      <c r="O2752">
        <v>0.560165975103734</v>
      </c>
      <c r="P2752">
        <v>0.26485788113695002</v>
      </c>
      <c r="Q2752">
        <v>0.76208178000000004</v>
      </c>
      <c r="U2752">
        <v>2.9502074688796598</v>
      </c>
      <c r="V2752">
        <v>3.0833977988151999</v>
      </c>
      <c r="X2752">
        <v>2.9920363426208398</v>
      </c>
    </row>
    <row r="2753" spans="1:24" x14ac:dyDescent="0.45">
      <c r="A2753">
        <v>1972</v>
      </c>
      <c r="B2753" t="s">
        <v>703</v>
      </c>
      <c r="C2753" t="s">
        <v>371</v>
      </c>
      <c r="D2753">
        <v>8</v>
      </c>
      <c r="E2753">
        <v>11</v>
      </c>
      <c r="F2753">
        <v>2</v>
      </c>
      <c r="G2753">
        <v>25</v>
      </c>
      <c r="H2753">
        <v>21</v>
      </c>
      <c r="I2753">
        <f t="shared" si="128"/>
        <v>19</v>
      </c>
      <c r="J2753" s="2">
        <f t="shared" si="129"/>
        <v>0.90476190476190477</v>
      </c>
      <c r="K2753">
        <v>169.2</v>
      </c>
      <c r="L2753" s="1">
        <f t="shared" si="127"/>
        <v>8.0571428571428569</v>
      </c>
      <c r="M2753">
        <v>7.5324149223011503</v>
      </c>
      <c r="N2753">
        <v>3.6070719346230802</v>
      </c>
      <c r="O2753">
        <v>0.265225877545815</v>
      </c>
      <c r="P2753">
        <v>0.253699788583509</v>
      </c>
      <c r="Q2753">
        <v>0.73936170000000001</v>
      </c>
      <c r="U2753">
        <v>2.81139430198564</v>
      </c>
      <c r="V2753">
        <v>2.3457053204014802</v>
      </c>
      <c r="X2753">
        <v>3.5146214962005602</v>
      </c>
    </row>
    <row r="2754" spans="1:24" x14ac:dyDescent="0.45">
      <c r="A2754">
        <v>1972</v>
      </c>
      <c r="B2754" t="s">
        <v>749</v>
      </c>
      <c r="C2754" t="s">
        <v>99</v>
      </c>
      <c r="D2754">
        <v>13</v>
      </c>
      <c r="E2754">
        <v>10</v>
      </c>
      <c r="F2754">
        <v>1</v>
      </c>
      <c r="G2754">
        <v>31</v>
      </c>
      <c r="H2754">
        <v>30</v>
      </c>
      <c r="I2754">
        <f t="shared" si="128"/>
        <v>23</v>
      </c>
      <c r="J2754" s="2">
        <f t="shared" si="129"/>
        <v>0.76666666666666672</v>
      </c>
      <c r="K2754">
        <v>226</v>
      </c>
      <c r="L2754" s="1">
        <f t="shared" si="127"/>
        <v>7.5333333333333332</v>
      </c>
      <c r="M2754">
        <v>5.7345132743362797</v>
      </c>
      <c r="N2754">
        <v>1.8716814159291999</v>
      </c>
      <c r="O2754">
        <v>0.43805309734513198</v>
      </c>
      <c r="P2754">
        <v>0.28016643550624099</v>
      </c>
      <c r="Q2754">
        <v>0.72405470999999999</v>
      </c>
      <c r="U2754">
        <v>2.90707964601769</v>
      </c>
      <c r="V2754">
        <v>2.4341487259991399</v>
      </c>
      <c r="X2754">
        <v>5.2009024620056099</v>
      </c>
    </row>
    <row r="2755" spans="1:24" x14ac:dyDescent="0.45">
      <c r="A2755">
        <v>1972</v>
      </c>
      <c r="B2755" t="s">
        <v>721</v>
      </c>
      <c r="C2755" t="s">
        <v>233</v>
      </c>
      <c r="D2755">
        <v>7</v>
      </c>
      <c r="E2755">
        <v>13</v>
      </c>
      <c r="F2755">
        <v>0</v>
      </c>
      <c r="G2755">
        <v>27</v>
      </c>
      <c r="H2755">
        <v>27</v>
      </c>
      <c r="I2755">
        <f t="shared" si="128"/>
        <v>20</v>
      </c>
      <c r="J2755" s="2">
        <f t="shared" si="129"/>
        <v>0.7407407407407407</v>
      </c>
      <c r="K2755">
        <v>172</v>
      </c>
      <c r="L2755" s="1">
        <f t="shared" ref="L2755:L2818" si="130">K2755/H2755</f>
        <v>6.3703703703703702</v>
      </c>
      <c r="M2755">
        <v>2.6686046511627901</v>
      </c>
      <c r="N2755">
        <v>2.77325581395348</v>
      </c>
      <c r="O2755">
        <v>0.837209302325581</v>
      </c>
      <c r="P2755">
        <v>0.25709515859766202</v>
      </c>
      <c r="Q2755">
        <v>0.69744596999999997</v>
      </c>
      <c r="U2755">
        <v>3.92441860465116</v>
      </c>
      <c r="V2755">
        <v>3.9917737517245899</v>
      </c>
      <c r="X2755">
        <v>0.83812153339385898</v>
      </c>
    </row>
    <row r="2756" spans="1:24" x14ac:dyDescent="0.45">
      <c r="A2756">
        <v>1972</v>
      </c>
      <c r="B2756" t="s">
        <v>766</v>
      </c>
      <c r="C2756" t="s">
        <v>75</v>
      </c>
      <c r="D2756">
        <v>11</v>
      </c>
      <c r="E2756">
        <v>6</v>
      </c>
      <c r="F2756">
        <v>3</v>
      </c>
      <c r="G2756">
        <v>34</v>
      </c>
      <c r="H2756">
        <v>19</v>
      </c>
      <c r="I2756">
        <f t="shared" ref="I2756:I2819" si="131">SUM(D2756:E2756)</f>
        <v>17</v>
      </c>
      <c r="J2756" s="2">
        <f t="shared" ref="J2756:J2819" si="132">I2756/H2756</f>
        <v>0.89473684210526316</v>
      </c>
      <c r="K2756">
        <v>173.1</v>
      </c>
      <c r="L2756" s="1">
        <f t="shared" si="130"/>
        <v>9.1105263157894729</v>
      </c>
      <c r="M2756">
        <v>6.2307705106117099</v>
      </c>
      <c r="N2756">
        <v>1.6096157152413499</v>
      </c>
      <c r="O2756">
        <v>0.67500013864960196</v>
      </c>
      <c r="P2756">
        <v>0.219712525667351</v>
      </c>
      <c r="Q2756">
        <v>0.82959640999999995</v>
      </c>
      <c r="U2756">
        <v>2.07692350353723</v>
      </c>
      <c r="V2756">
        <v>2.5429812947673902</v>
      </c>
      <c r="X2756">
        <v>3.3893229961395201</v>
      </c>
    </row>
    <row r="2757" spans="1:24" x14ac:dyDescent="0.45">
      <c r="A2757">
        <v>1972</v>
      </c>
      <c r="B2757" t="s">
        <v>537</v>
      </c>
      <c r="C2757" t="s">
        <v>128</v>
      </c>
      <c r="D2757">
        <v>16</v>
      </c>
      <c r="E2757">
        <v>12</v>
      </c>
      <c r="F2757">
        <v>0</v>
      </c>
      <c r="G2757">
        <v>38</v>
      </c>
      <c r="H2757">
        <v>36</v>
      </c>
      <c r="I2757">
        <f t="shared" si="131"/>
        <v>28</v>
      </c>
      <c r="J2757" s="2">
        <f t="shared" si="132"/>
        <v>0.77777777777777779</v>
      </c>
      <c r="K2757">
        <v>282.10000000000002</v>
      </c>
      <c r="L2757" s="1">
        <f t="shared" si="130"/>
        <v>7.8361111111111121</v>
      </c>
      <c r="M2757">
        <v>5.2278634227667702</v>
      </c>
      <c r="N2757">
        <v>1.6894924476014499</v>
      </c>
      <c r="O2757">
        <v>0.70129875183456702</v>
      </c>
      <c r="P2757">
        <v>0.25607064017659997</v>
      </c>
      <c r="Q2757">
        <v>0.71123755</v>
      </c>
      <c r="U2757">
        <v>3.0602127352781099</v>
      </c>
      <c r="V2757">
        <v>2.8662829971336898</v>
      </c>
      <c r="X2757">
        <v>5.9517507553100497</v>
      </c>
    </row>
    <row r="2758" spans="1:24" x14ac:dyDescent="0.45">
      <c r="A2758">
        <v>1972</v>
      </c>
      <c r="B2758" t="s">
        <v>704</v>
      </c>
      <c r="C2758" t="s">
        <v>71</v>
      </c>
      <c r="D2758">
        <v>15</v>
      </c>
      <c r="E2758">
        <v>5</v>
      </c>
      <c r="F2758">
        <v>0</v>
      </c>
      <c r="G2758">
        <v>25</v>
      </c>
      <c r="H2758">
        <v>25</v>
      </c>
      <c r="I2758">
        <f t="shared" si="131"/>
        <v>20</v>
      </c>
      <c r="J2758" s="2">
        <f t="shared" si="132"/>
        <v>0.8</v>
      </c>
      <c r="K2758">
        <v>176</v>
      </c>
      <c r="L2758" s="1">
        <f t="shared" si="130"/>
        <v>7.04</v>
      </c>
      <c r="M2758">
        <v>4.6022727272727204</v>
      </c>
      <c r="N2758">
        <v>1.5340909090909001</v>
      </c>
      <c r="O2758">
        <v>0.66477272727272696</v>
      </c>
      <c r="P2758">
        <v>0.241441441441441</v>
      </c>
      <c r="Q2758">
        <v>0.81351689999999999</v>
      </c>
      <c r="U2758">
        <v>1.9943181818181801</v>
      </c>
      <c r="V2758">
        <v>2.8646595868197302</v>
      </c>
      <c r="X2758">
        <v>2.8846960067749001</v>
      </c>
    </row>
    <row r="2759" spans="1:24" x14ac:dyDescent="0.45">
      <c r="A2759">
        <v>1972</v>
      </c>
      <c r="B2759" t="s">
        <v>643</v>
      </c>
      <c r="C2759" t="s">
        <v>73</v>
      </c>
      <c r="D2759">
        <v>9</v>
      </c>
      <c r="E2759">
        <v>11</v>
      </c>
      <c r="F2759">
        <v>2</v>
      </c>
      <c r="G2759">
        <v>42</v>
      </c>
      <c r="H2759">
        <v>28</v>
      </c>
      <c r="I2759">
        <f t="shared" si="131"/>
        <v>20</v>
      </c>
      <c r="J2759" s="2">
        <f t="shared" si="132"/>
        <v>0.7142857142857143</v>
      </c>
      <c r="K2759">
        <v>211.2</v>
      </c>
      <c r="L2759" s="1">
        <f t="shared" si="130"/>
        <v>7.5428571428571427</v>
      </c>
      <c r="M2759">
        <v>7.1007862071719803</v>
      </c>
      <c r="N2759">
        <v>3.7417316540786398</v>
      </c>
      <c r="O2759">
        <v>0.76535420197063198</v>
      </c>
      <c r="P2759">
        <v>0.28095238095238001</v>
      </c>
      <c r="Q2759">
        <v>0.75827560000000005</v>
      </c>
      <c r="U2759">
        <v>3.4440939088678402</v>
      </c>
      <c r="V2759">
        <v>3.20189996711439</v>
      </c>
      <c r="X2759">
        <v>2.1962680816650302</v>
      </c>
    </row>
    <row r="2760" spans="1:24" x14ac:dyDescent="0.45">
      <c r="A2760">
        <v>1972</v>
      </c>
      <c r="B2760" t="s">
        <v>767</v>
      </c>
      <c r="C2760" t="s">
        <v>105</v>
      </c>
      <c r="D2760">
        <v>15</v>
      </c>
      <c r="E2760">
        <v>6</v>
      </c>
      <c r="F2760">
        <v>0</v>
      </c>
      <c r="G2760">
        <v>31</v>
      </c>
      <c r="H2760">
        <v>30</v>
      </c>
      <c r="I2760">
        <f t="shared" si="131"/>
        <v>21</v>
      </c>
      <c r="J2760" s="2">
        <f t="shared" si="132"/>
        <v>0.7</v>
      </c>
      <c r="K2760">
        <v>194.1</v>
      </c>
      <c r="L2760" s="1">
        <f t="shared" si="130"/>
        <v>6.47</v>
      </c>
      <c r="M2760">
        <v>3.9828480710361398</v>
      </c>
      <c r="N2760">
        <v>4.0291602579086501</v>
      </c>
      <c r="O2760">
        <v>0.463121868725132</v>
      </c>
      <c r="P2760">
        <v>0.24919093851132601</v>
      </c>
      <c r="Q2760">
        <v>0.8</v>
      </c>
      <c r="U2760">
        <v>2.5008580911157101</v>
      </c>
      <c r="V2760">
        <v>3.5719925633476399</v>
      </c>
      <c r="X2760">
        <v>0.85864788293838501</v>
      </c>
    </row>
    <row r="2761" spans="1:24" x14ac:dyDescent="0.45">
      <c r="A2761">
        <v>1972</v>
      </c>
      <c r="B2761" t="s">
        <v>722</v>
      </c>
      <c r="C2761" t="s">
        <v>33</v>
      </c>
      <c r="D2761">
        <v>20</v>
      </c>
      <c r="E2761">
        <v>11</v>
      </c>
      <c r="F2761">
        <v>0</v>
      </c>
      <c r="G2761">
        <v>33</v>
      </c>
      <c r="H2761">
        <v>33</v>
      </c>
      <c r="I2761">
        <f t="shared" si="131"/>
        <v>31</v>
      </c>
      <c r="J2761" s="2">
        <f t="shared" si="132"/>
        <v>0.93939393939393945</v>
      </c>
      <c r="K2761">
        <v>252</v>
      </c>
      <c r="L2761" s="1">
        <f t="shared" si="130"/>
        <v>7.6363636363636367</v>
      </c>
      <c r="M2761">
        <v>3.5714285714285698</v>
      </c>
      <c r="N2761">
        <v>2.46428571428571</v>
      </c>
      <c r="O2761">
        <v>0.57142857142857095</v>
      </c>
      <c r="P2761">
        <v>0.255924170616113</v>
      </c>
      <c r="Q2761">
        <v>0.78910119999999995</v>
      </c>
      <c r="U2761">
        <v>2.6428571428571401</v>
      </c>
      <c r="V2761">
        <v>3.2995441467042901</v>
      </c>
      <c r="X2761">
        <v>2.3509094715118399</v>
      </c>
    </row>
    <row r="2762" spans="1:24" x14ac:dyDescent="0.45">
      <c r="A2762">
        <v>1972</v>
      </c>
      <c r="B2762" t="s">
        <v>610</v>
      </c>
      <c r="C2762" t="s">
        <v>95</v>
      </c>
      <c r="D2762">
        <v>21</v>
      </c>
      <c r="E2762">
        <v>10</v>
      </c>
      <c r="F2762">
        <v>0</v>
      </c>
      <c r="G2762">
        <v>36</v>
      </c>
      <c r="H2762">
        <v>36</v>
      </c>
      <c r="I2762">
        <f t="shared" si="131"/>
        <v>31</v>
      </c>
      <c r="J2762" s="2">
        <f t="shared" si="132"/>
        <v>0.86111111111111116</v>
      </c>
      <c r="K2762">
        <v>274.10000000000002</v>
      </c>
      <c r="L2762" s="1">
        <f t="shared" si="130"/>
        <v>7.6138888888888898</v>
      </c>
      <c r="M2762">
        <v>6.0364524525343999</v>
      </c>
      <c r="N2762">
        <v>2.29647647650765</v>
      </c>
      <c r="O2762">
        <v>0.68894294295229597</v>
      </c>
      <c r="P2762">
        <v>0.24205378973105099</v>
      </c>
      <c r="Q2762">
        <v>0.83269378000000005</v>
      </c>
      <c r="U2762">
        <v>2.0668288288568899</v>
      </c>
      <c r="V2762">
        <v>2.82888418516128</v>
      </c>
      <c r="X2762">
        <v>4.3705873489379803</v>
      </c>
    </row>
    <row r="2763" spans="1:24" x14ac:dyDescent="0.45">
      <c r="A2763">
        <v>1972</v>
      </c>
      <c r="B2763" t="s">
        <v>750</v>
      </c>
      <c r="C2763" t="s">
        <v>29</v>
      </c>
      <c r="D2763">
        <v>17</v>
      </c>
      <c r="E2763">
        <v>7</v>
      </c>
      <c r="F2763">
        <v>0</v>
      </c>
      <c r="G2763">
        <v>29</v>
      </c>
      <c r="H2763">
        <v>28</v>
      </c>
      <c r="I2763">
        <f t="shared" si="131"/>
        <v>24</v>
      </c>
      <c r="J2763" s="2">
        <f t="shared" si="132"/>
        <v>0.8571428571428571</v>
      </c>
      <c r="K2763">
        <v>195</v>
      </c>
      <c r="L2763" s="1">
        <f t="shared" si="130"/>
        <v>6.9642857142857144</v>
      </c>
      <c r="M2763">
        <v>3.6923076923076898</v>
      </c>
      <c r="N2763">
        <v>1.3384615384615299</v>
      </c>
      <c r="O2763">
        <v>0.83076923076923004</v>
      </c>
      <c r="P2763">
        <v>0.25762195121951198</v>
      </c>
      <c r="Q2763">
        <v>0.76458753000000002</v>
      </c>
      <c r="U2763">
        <v>2.7692307692307598</v>
      </c>
      <c r="V2763">
        <v>3.3474684446285901</v>
      </c>
      <c r="X2763">
        <v>3.07459092140197</v>
      </c>
    </row>
    <row r="2764" spans="1:24" x14ac:dyDescent="0.45">
      <c r="A2764">
        <v>1972</v>
      </c>
      <c r="B2764" t="s">
        <v>768</v>
      </c>
      <c r="C2764" t="s">
        <v>54</v>
      </c>
      <c r="D2764">
        <v>13</v>
      </c>
      <c r="E2764">
        <v>13</v>
      </c>
      <c r="F2764">
        <v>0</v>
      </c>
      <c r="G2764">
        <v>33</v>
      </c>
      <c r="H2764">
        <v>30</v>
      </c>
      <c r="I2764">
        <f t="shared" si="131"/>
        <v>26</v>
      </c>
      <c r="J2764" s="2">
        <f t="shared" si="132"/>
        <v>0.8666666666666667</v>
      </c>
      <c r="K2764">
        <v>214</v>
      </c>
      <c r="L2764" s="1">
        <f t="shared" si="130"/>
        <v>7.1333333333333337</v>
      </c>
      <c r="M2764">
        <v>4.6682242990654199</v>
      </c>
      <c r="N2764">
        <v>2.8598130841121399</v>
      </c>
      <c r="O2764">
        <v>1.13551401869158</v>
      </c>
      <c r="P2764">
        <v>0.24450951683748101</v>
      </c>
      <c r="Q2764">
        <v>0.71742958000000001</v>
      </c>
      <c r="U2764">
        <v>3.9112149532710201</v>
      </c>
      <c r="V2764">
        <v>3.9968813370321401</v>
      </c>
      <c r="X2764">
        <v>0.317225992679595</v>
      </c>
    </row>
    <row r="2765" spans="1:24" x14ac:dyDescent="0.45">
      <c r="A2765">
        <v>1972</v>
      </c>
      <c r="B2765" t="s">
        <v>751</v>
      </c>
      <c r="C2765" t="s">
        <v>35</v>
      </c>
      <c r="D2765">
        <v>17</v>
      </c>
      <c r="E2765">
        <v>13</v>
      </c>
      <c r="F2765">
        <v>0</v>
      </c>
      <c r="G2765">
        <v>38</v>
      </c>
      <c r="H2765">
        <v>35</v>
      </c>
      <c r="I2765">
        <f t="shared" si="131"/>
        <v>30</v>
      </c>
      <c r="J2765" s="2">
        <f t="shared" si="132"/>
        <v>0.8571428571428571</v>
      </c>
      <c r="K2765">
        <v>253</v>
      </c>
      <c r="L2765" s="1">
        <f t="shared" si="130"/>
        <v>7.2285714285714286</v>
      </c>
      <c r="M2765">
        <v>5.9762845849802302</v>
      </c>
      <c r="N2765">
        <v>2.3122529644268699</v>
      </c>
      <c r="O2765">
        <v>0.67588932806324098</v>
      </c>
      <c r="P2765">
        <v>0.271337579617834</v>
      </c>
      <c r="Q2765">
        <v>0.73013600999999995</v>
      </c>
      <c r="U2765">
        <v>3.23715415019762</v>
      </c>
      <c r="V2765">
        <v>2.9244421955153799</v>
      </c>
      <c r="X2765">
        <v>4.60729551315307</v>
      </c>
    </row>
    <row r="2766" spans="1:24" x14ac:dyDescent="0.45">
      <c r="A2766">
        <v>1972</v>
      </c>
      <c r="B2766" t="s">
        <v>769</v>
      </c>
      <c r="C2766" t="s">
        <v>31</v>
      </c>
      <c r="D2766">
        <v>8</v>
      </c>
      <c r="E2766">
        <v>9</v>
      </c>
      <c r="F2766">
        <v>1</v>
      </c>
      <c r="G2766">
        <v>49</v>
      </c>
      <c r="H2766">
        <v>20</v>
      </c>
      <c r="I2766">
        <f t="shared" si="131"/>
        <v>17</v>
      </c>
      <c r="J2766" s="2">
        <f t="shared" si="132"/>
        <v>0.85</v>
      </c>
      <c r="K2766">
        <v>161.19999999999999</v>
      </c>
      <c r="L2766" s="1">
        <f t="shared" si="130"/>
        <v>8.0599999999999987</v>
      </c>
      <c r="M2766">
        <v>6.0123698099167404</v>
      </c>
      <c r="N2766">
        <v>2.8948447232932399</v>
      </c>
      <c r="O2766">
        <v>0.22268036333024899</v>
      </c>
      <c r="P2766">
        <v>0.285433070866141</v>
      </c>
      <c r="Q2766">
        <v>0.77507599000000005</v>
      </c>
      <c r="U2766">
        <v>2.1711335424699301</v>
      </c>
      <c r="V2766">
        <v>2.3863793646145099</v>
      </c>
      <c r="X2766">
        <v>3.2832739353179901</v>
      </c>
    </row>
    <row r="2767" spans="1:24" x14ac:dyDescent="0.45">
      <c r="A2767">
        <v>1972</v>
      </c>
      <c r="B2767" t="s">
        <v>586</v>
      </c>
      <c r="C2767" t="s">
        <v>88</v>
      </c>
      <c r="D2767">
        <v>24</v>
      </c>
      <c r="E2767">
        <v>16</v>
      </c>
      <c r="F2767">
        <v>1</v>
      </c>
      <c r="G2767">
        <v>41</v>
      </c>
      <c r="H2767">
        <v>40</v>
      </c>
      <c r="I2767">
        <f t="shared" si="131"/>
        <v>40</v>
      </c>
      <c r="J2767" s="2">
        <f t="shared" si="132"/>
        <v>1</v>
      </c>
      <c r="K2767">
        <v>342.2</v>
      </c>
      <c r="L2767" s="1">
        <f t="shared" si="130"/>
        <v>8.5549999999999997</v>
      </c>
      <c r="M2767">
        <v>6.1459140319875196</v>
      </c>
      <c r="N2767">
        <v>2.1536963701836598</v>
      </c>
      <c r="O2767">
        <v>0.44649802796490501</v>
      </c>
      <c r="P2767">
        <v>0.23599999999999999</v>
      </c>
      <c r="Q2767">
        <v>0.82920791999999999</v>
      </c>
      <c r="U2767">
        <v>1.9173150612610601</v>
      </c>
      <c r="V2767">
        <v>2.5008905676673199</v>
      </c>
      <c r="X2767">
        <v>8.1274452209472603</v>
      </c>
    </row>
    <row r="2768" spans="1:24" x14ac:dyDescent="0.45">
      <c r="A2768">
        <v>1972</v>
      </c>
      <c r="B2768" t="s">
        <v>735</v>
      </c>
      <c r="C2768" t="s">
        <v>115</v>
      </c>
      <c r="D2768">
        <v>13</v>
      </c>
      <c r="E2768">
        <v>16</v>
      </c>
      <c r="F2768">
        <v>0</v>
      </c>
      <c r="G2768">
        <v>35</v>
      </c>
      <c r="H2768">
        <v>35</v>
      </c>
      <c r="I2768">
        <f t="shared" si="131"/>
        <v>29</v>
      </c>
      <c r="J2768" s="2">
        <f t="shared" si="132"/>
        <v>0.82857142857142863</v>
      </c>
      <c r="K2768">
        <v>217.2</v>
      </c>
      <c r="L2768" s="1">
        <f t="shared" si="130"/>
        <v>6.2057142857142855</v>
      </c>
      <c r="M2768">
        <v>3.5145476640211402</v>
      </c>
      <c r="N2768">
        <v>2.4808571746031598</v>
      </c>
      <c r="O2768">
        <v>0.578866674074071</v>
      </c>
      <c r="P2768">
        <v>0.24213406292749601</v>
      </c>
      <c r="Q2768">
        <v>0.69340016999999998</v>
      </c>
      <c r="U2768">
        <v>3.3491571857142701</v>
      </c>
      <c r="V2768">
        <v>3.3910933657519098</v>
      </c>
      <c r="X2768">
        <v>2.29132652282714</v>
      </c>
    </row>
    <row r="2769" spans="1:24" x14ac:dyDescent="0.45">
      <c r="A2769">
        <v>1972</v>
      </c>
      <c r="B2769" t="s">
        <v>752</v>
      </c>
      <c r="C2769" t="s">
        <v>62</v>
      </c>
      <c r="D2769">
        <v>17</v>
      </c>
      <c r="E2769">
        <v>15</v>
      </c>
      <c r="F2769">
        <v>0</v>
      </c>
      <c r="G2769">
        <v>35</v>
      </c>
      <c r="H2769">
        <v>35</v>
      </c>
      <c r="I2769">
        <f t="shared" si="131"/>
        <v>32</v>
      </c>
      <c r="J2769" s="2">
        <f t="shared" si="132"/>
        <v>0.91428571428571426</v>
      </c>
      <c r="K2769">
        <v>250.1</v>
      </c>
      <c r="L2769" s="1">
        <f t="shared" si="130"/>
        <v>7.1457142857142859</v>
      </c>
      <c r="M2769">
        <v>3.5952069028089499</v>
      </c>
      <c r="N2769">
        <v>1.58189103723594</v>
      </c>
      <c r="O2769">
        <v>0.61118517347752199</v>
      </c>
      <c r="P2769">
        <v>0.28881278538812699</v>
      </c>
      <c r="Q2769">
        <v>0.74864498999999995</v>
      </c>
      <c r="U2769">
        <v>3.2356862125280599</v>
      </c>
      <c r="V2769">
        <v>3.0698557844349801</v>
      </c>
      <c r="X2769">
        <v>2.86592698097229</v>
      </c>
    </row>
    <row r="2770" spans="1:24" x14ac:dyDescent="0.45">
      <c r="A2770">
        <v>1972</v>
      </c>
      <c r="B2770" t="s">
        <v>723</v>
      </c>
      <c r="C2770" t="s">
        <v>128</v>
      </c>
      <c r="D2770">
        <v>11</v>
      </c>
      <c r="E2770">
        <v>15</v>
      </c>
      <c r="F2770">
        <v>0</v>
      </c>
      <c r="G2770">
        <v>31</v>
      </c>
      <c r="H2770">
        <v>30</v>
      </c>
      <c r="I2770">
        <f t="shared" si="131"/>
        <v>26</v>
      </c>
      <c r="J2770" s="2">
        <f t="shared" si="132"/>
        <v>0.8666666666666667</v>
      </c>
      <c r="K2770">
        <v>213</v>
      </c>
      <c r="L2770" s="1">
        <f t="shared" si="130"/>
        <v>7.1</v>
      </c>
      <c r="M2770">
        <v>4.6901408450704203</v>
      </c>
      <c r="N2770">
        <v>2.53521126760563</v>
      </c>
      <c r="O2770">
        <v>0.76056338028169002</v>
      </c>
      <c r="P2770">
        <v>0.28412256267409403</v>
      </c>
      <c r="Q2770">
        <v>0.68112633</v>
      </c>
      <c r="U2770">
        <v>3.9295774647887298</v>
      </c>
      <c r="V2770">
        <v>3.3846659888683899</v>
      </c>
      <c r="X2770">
        <v>3.0841598510742099</v>
      </c>
    </row>
    <row r="2771" spans="1:24" x14ac:dyDescent="0.45">
      <c r="A2771">
        <v>1972</v>
      </c>
      <c r="B2771" t="s">
        <v>505</v>
      </c>
      <c r="C2771" t="s">
        <v>49</v>
      </c>
      <c r="D2771">
        <v>9</v>
      </c>
      <c r="E2771">
        <v>13</v>
      </c>
      <c r="F2771">
        <v>1</v>
      </c>
      <c r="G2771">
        <v>33</v>
      </c>
      <c r="H2771">
        <v>30</v>
      </c>
      <c r="I2771">
        <f t="shared" si="131"/>
        <v>22</v>
      </c>
      <c r="J2771" s="2">
        <f t="shared" si="132"/>
        <v>0.73333333333333328</v>
      </c>
      <c r="K2771">
        <v>192</v>
      </c>
      <c r="L2771" s="1">
        <f t="shared" si="130"/>
        <v>6.4</v>
      </c>
      <c r="M2771">
        <v>8.15625</v>
      </c>
      <c r="N2771">
        <v>3.890625</v>
      </c>
      <c r="O2771">
        <v>0.65625</v>
      </c>
      <c r="P2771">
        <v>0.29582577132486298</v>
      </c>
      <c r="Q2771">
        <v>0.67492012999999995</v>
      </c>
      <c r="U2771">
        <v>4.171875</v>
      </c>
      <c r="V2771">
        <v>2.9872921625773099</v>
      </c>
      <c r="X2771">
        <v>2.8452961444854701</v>
      </c>
    </row>
    <row r="2772" spans="1:24" x14ac:dyDescent="0.45">
      <c r="A2772">
        <v>1972</v>
      </c>
      <c r="B2772" t="s">
        <v>684</v>
      </c>
      <c r="C2772" t="s">
        <v>49</v>
      </c>
      <c r="D2772">
        <v>12</v>
      </c>
      <c r="E2772">
        <v>7</v>
      </c>
      <c r="F2772">
        <v>2</v>
      </c>
      <c r="G2772">
        <v>35</v>
      </c>
      <c r="H2772">
        <v>28</v>
      </c>
      <c r="I2772">
        <f t="shared" si="131"/>
        <v>19</v>
      </c>
      <c r="J2772" s="2">
        <f t="shared" si="132"/>
        <v>0.6785714285714286</v>
      </c>
      <c r="K2772">
        <v>192</v>
      </c>
      <c r="L2772" s="1">
        <f t="shared" si="130"/>
        <v>6.8571428571428568</v>
      </c>
      <c r="M2772">
        <v>5.203125</v>
      </c>
      <c r="N2772">
        <v>2.671875</v>
      </c>
      <c r="O2772">
        <v>0.84375</v>
      </c>
      <c r="P2772">
        <v>0.32104454685099798</v>
      </c>
      <c r="Q2772">
        <v>0.71319018000000001</v>
      </c>
      <c r="U2772">
        <v>4.5</v>
      </c>
      <c r="V2772">
        <v>3.3831254959106398</v>
      </c>
      <c r="X2772">
        <v>1.77883660793304</v>
      </c>
    </row>
    <row r="2773" spans="1:24" x14ac:dyDescent="0.45">
      <c r="A2773">
        <v>1972</v>
      </c>
      <c r="B2773" t="s">
        <v>455</v>
      </c>
      <c r="C2773" t="s">
        <v>371</v>
      </c>
      <c r="D2773">
        <v>19</v>
      </c>
      <c r="E2773">
        <v>16</v>
      </c>
      <c r="F2773">
        <v>0</v>
      </c>
      <c r="G2773">
        <v>39</v>
      </c>
      <c r="H2773">
        <v>39</v>
      </c>
      <c r="I2773">
        <f t="shared" si="131"/>
        <v>35</v>
      </c>
      <c r="J2773" s="2">
        <f t="shared" si="132"/>
        <v>0.89743589743589747</v>
      </c>
      <c r="K2773">
        <v>284</v>
      </c>
      <c r="L2773" s="1">
        <f t="shared" si="130"/>
        <v>7.2820512820512819</v>
      </c>
      <c r="M2773">
        <v>10.426056338028101</v>
      </c>
      <c r="N2773">
        <v>4.9753521126760498</v>
      </c>
      <c r="O2773">
        <v>0.44366197183098499</v>
      </c>
      <c r="P2773">
        <v>0.23602484472049601</v>
      </c>
      <c r="Q2773">
        <v>0.80727504999999999</v>
      </c>
      <c r="U2773">
        <v>2.28169014084507</v>
      </c>
      <c r="V2773">
        <v>2.4867786649247199</v>
      </c>
      <c r="X2773">
        <v>5.3812217712402299</v>
      </c>
    </row>
    <row r="2774" spans="1:24" x14ac:dyDescent="0.45">
      <c r="A2774">
        <v>1972</v>
      </c>
      <c r="B2774" t="s">
        <v>540</v>
      </c>
      <c r="C2774" t="s">
        <v>58</v>
      </c>
      <c r="D2774">
        <v>21</v>
      </c>
      <c r="E2774">
        <v>12</v>
      </c>
      <c r="F2774">
        <v>0</v>
      </c>
      <c r="G2774">
        <v>35</v>
      </c>
      <c r="H2774">
        <v>35</v>
      </c>
      <c r="I2774">
        <f t="shared" si="131"/>
        <v>33</v>
      </c>
      <c r="J2774" s="2">
        <f t="shared" si="132"/>
        <v>0.94285714285714284</v>
      </c>
      <c r="K2774">
        <v>262</v>
      </c>
      <c r="L2774" s="1">
        <f t="shared" si="130"/>
        <v>7.4857142857142858</v>
      </c>
      <c r="M2774">
        <v>8.5534351145038094</v>
      </c>
      <c r="N2774">
        <v>2.6450381679389299</v>
      </c>
      <c r="O2774">
        <v>0.79007633587786197</v>
      </c>
      <c r="P2774">
        <v>0.27195467422096298</v>
      </c>
      <c r="Q2774">
        <v>0.77416918000000001</v>
      </c>
      <c r="U2774">
        <v>2.9198473282442698</v>
      </c>
      <c r="V2774">
        <v>2.5781398088877401</v>
      </c>
      <c r="X2774">
        <v>5.6169085502624503</v>
      </c>
    </row>
    <row r="2775" spans="1:24" x14ac:dyDescent="0.45">
      <c r="A2775">
        <v>1972</v>
      </c>
      <c r="B2775" t="s">
        <v>770</v>
      </c>
      <c r="C2775" t="s">
        <v>35</v>
      </c>
      <c r="D2775">
        <v>12</v>
      </c>
      <c r="E2775">
        <v>12</v>
      </c>
      <c r="F2775">
        <v>0</v>
      </c>
      <c r="G2775">
        <v>32</v>
      </c>
      <c r="H2775">
        <v>30</v>
      </c>
      <c r="I2775">
        <f t="shared" si="131"/>
        <v>24</v>
      </c>
      <c r="J2775" s="2">
        <f t="shared" si="132"/>
        <v>0.8</v>
      </c>
      <c r="K2775">
        <v>196.1</v>
      </c>
      <c r="L2775" s="1">
        <f t="shared" si="130"/>
        <v>6.5366666666666662</v>
      </c>
      <c r="M2775">
        <v>5.6383711413293902</v>
      </c>
      <c r="N2775">
        <v>2.70458453120678</v>
      </c>
      <c r="O2775">
        <v>0.779287068313818</v>
      </c>
      <c r="P2775">
        <v>0.28947368421052599</v>
      </c>
      <c r="Q2775">
        <v>0.67018683999999995</v>
      </c>
      <c r="U2775">
        <v>3.80475451000276</v>
      </c>
      <c r="V2775">
        <v>3.2799051548537199</v>
      </c>
      <c r="X2775">
        <v>2.6816775798797599</v>
      </c>
    </row>
    <row r="2776" spans="1:24" x14ac:dyDescent="0.45">
      <c r="A2776">
        <v>1972</v>
      </c>
      <c r="B2776" t="s">
        <v>707</v>
      </c>
      <c r="C2776" t="s">
        <v>33</v>
      </c>
      <c r="D2776">
        <v>6</v>
      </c>
      <c r="E2776">
        <v>16</v>
      </c>
      <c r="F2776">
        <v>0</v>
      </c>
      <c r="G2776">
        <v>26</v>
      </c>
      <c r="H2776">
        <v>25</v>
      </c>
      <c r="I2776">
        <f t="shared" si="131"/>
        <v>22</v>
      </c>
      <c r="J2776" s="2">
        <f t="shared" si="132"/>
        <v>0.88</v>
      </c>
      <c r="K2776">
        <v>169.1</v>
      </c>
      <c r="L2776" s="1">
        <f t="shared" si="130"/>
        <v>6.7639999999999993</v>
      </c>
      <c r="M2776">
        <v>5.3681113649136796</v>
      </c>
      <c r="N2776">
        <v>3.18897704846357</v>
      </c>
      <c r="O2776">
        <v>0.425196939795143</v>
      </c>
      <c r="P2776">
        <v>0.26217228464419401</v>
      </c>
      <c r="Q2776">
        <v>0.63924678000000001</v>
      </c>
      <c r="U2776">
        <v>3.66732360573311</v>
      </c>
      <c r="V2776">
        <v>2.9715852620235399</v>
      </c>
      <c r="X2776">
        <v>2.3224704265594398</v>
      </c>
    </row>
    <row r="2777" spans="1:24" x14ac:dyDescent="0.45">
      <c r="A2777">
        <v>1972</v>
      </c>
      <c r="B2777" t="s">
        <v>624</v>
      </c>
      <c r="C2777" t="s">
        <v>75</v>
      </c>
      <c r="D2777">
        <v>12</v>
      </c>
      <c r="E2777">
        <v>12</v>
      </c>
      <c r="F2777">
        <v>0</v>
      </c>
      <c r="G2777">
        <v>35</v>
      </c>
      <c r="H2777">
        <v>33</v>
      </c>
      <c r="I2777">
        <f t="shared" si="131"/>
        <v>24</v>
      </c>
      <c r="J2777" s="2">
        <f t="shared" si="132"/>
        <v>0.72727272727272729</v>
      </c>
      <c r="K2777">
        <v>216</v>
      </c>
      <c r="L2777" s="1">
        <f t="shared" si="130"/>
        <v>6.5454545454545459</v>
      </c>
      <c r="M2777">
        <v>5.8333333333333304</v>
      </c>
      <c r="N2777">
        <v>2.7916666666666599</v>
      </c>
      <c r="O2777">
        <v>0.45833333333333298</v>
      </c>
      <c r="P2777">
        <v>0.27217125382262902</v>
      </c>
      <c r="Q2777">
        <v>0.73180703000000003</v>
      </c>
      <c r="U2777">
        <v>3.125</v>
      </c>
      <c r="V2777">
        <v>2.7506023477624901</v>
      </c>
      <c r="X2777">
        <v>3.8742296695709202</v>
      </c>
    </row>
    <row r="2778" spans="1:24" x14ac:dyDescent="0.45">
      <c r="A2778">
        <v>1972</v>
      </c>
      <c r="B2778" t="s">
        <v>771</v>
      </c>
      <c r="C2778" t="s">
        <v>233</v>
      </c>
      <c r="D2778">
        <v>12</v>
      </c>
      <c r="E2778">
        <v>14</v>
      </c>
      <c r="F2778">
        <v>0</v>
      </c>
      <c r="G2778">
        <v>36</v>
      </c>
      <c r="H2778">
        <v>35</v>
      </c>
      <c r="I2778">
        <f t="shared" si="131"/>
        <v>26</v>
      </c>
      <c r="J2778" s="2">
        <f t="shared" si="132"/>
        <v>0.74285714285714288</v>
      </c>
      <c r="K2778">
        <v>250.2</v>
      </c>
      <c r="L2778" s="1">
        <f t="shared" si="130"/>
        <v>7.1485714285714286</v>
      </c>
      <c r="M2778">
        <v>6.1396267875227499</v>
      </c>
      <c r="N2778">
        <v>3.6622335223819902</v>
      </c>
      <c r="O2778">
        <v>0.53856375329146899</v>
      </c>
      <c r="P2778">
        <v>0.26121372031662199</v>
      </c>
      <c r="Q2778">
        <v>0.75757576000000004</v>
      </c>
      <c r="U2778">
        <v>2.98005276821279</v>
      </c>
      <c r="V2778">
        <v>3.0689631666733601</v>
      </c>
      <c r="X2778">
        <v>4.0841350555419904</v>
      </c>
    </row>
    <row r="2779" spans="1:24" x14ac:dyDescent="0.45">
      <c r="A2779">
        <v>1972</v>
      </c>
      <c r="B2779" t="s">
        <v>753</v>
      </c>
      <c r="C2779" t="s">
        <v>62</v>
      </c>
      <c r="D2779">
        <v>14</v>
      </c>
      <c r="E2779">
        <v>18</v>
      </c>
      <c r="F2779">
        <v>0</v>
      </c>
      <c r="G2779">
        <v>36</v>
      </c>
      <c r="H2779">
        <v>36</v>
      </c>
      <c r="I2779">
        <f t="shared" si="131"/>
        <v>32</v>
      </c>
      <c r="J2779" s="2">
        <f t="shared" si="132"/>
        <v>0.88888888888888884</v>
      </c>
      <c r="K2779">
        <v>260</v>
      </c>
      <c r="L2779" s="1">
        <f t="shared" si="130"/>
        <v>7.2222222222222223</v>
      </c>
      <c r="M2779">
        <v>3.8076923076922999</v>
      </c>
      <c r="N2779">
        <v>2.9423076923076898</v>
      </c>
      <c r="O2779">
        <v>0.45</v>
      </c>
      <c r="P2779">
        <v>0.27054794520547898</v>
      </c>
      <c r="Q2779">
        <v>0.74812968000000002</v>
      </c>
      <c r="U2779">
        <v>3.21923076923076</v>
      </c>
      <c r="V2779">
        <v>3.2295197266798699</v>
      </c>
      <c r="X2779">
        <v>2.4134600162506099</v>
      </c>
    </row>
    <row r="2780" spans="1:24" x14ac:dyDescent="0.45">
      <c r="A2780">
        <v>1972</v>
      </c>
      <c r="B2780" t="s">
        <v>522</v>
      </c>
      <c r="C2780" t="s">
        <v>33</v>
      </c>
      <c r="D2780">
        <v>19</v>
      </c>
      <c r="E2780">
        <v>9</v>
      </c>
      <c r="F2780">
        <v>0</v>
      </c>
      <c r="G2780">
        <v>33</v>
      </c>
      <c r="H2780">
        <v>33</v>
      </c>
      <c r="I2780">
        <f t="shared" si="131"/>
        <v>28</v>
      </c>
      <c r="J2780" s="2">
        <f t="shared" si="132"/>
        <v>0.84848484848484851</v>
      </c>
      <c r="K2780">
        <v>272.2</v>
      </c>
      <c r="L2780" s="1">
        <f t="shared" si="130"/>
        <v>8.2484848484848481</v>
      </c>
      <c r="M2780">
        <v>6.8325178275992702</v>
      </c>
      <c r="N2780">
        <v>2.0794619475302101</v>
      </c>
      <c r="O2780">
        <v>0.429095322506234</v>
      </c>
      <c r="P2780">
        <v>0.22351421188630399</v>
      </c>
      <c r="Q2780">
        <v>0.74531515999999998</v>
      </c>
      <c r="U2780">
        <v>2.0794619475302101</v>
      </c>
      <c r="V2780">
        <v>2.2373813147971799</v>
      </c>
      <c r="X2780">
        <v>6.75465583801269</v>
      </c>
    </row>
    <row r="2781" spans="1:24" x14ac:dyDescent="0.45">
      <c r="A2781">
        <v>1972</v>
      </c>
      <c r="B2781" t="s">
        <v>651</v>
      </c>
      <c r="C2781" t="s">
        <v>35</v>
      </c>
      <c r="D2781">
        <v>15</v>
      </c>
      <c r="E2781">
        <v>6</v>
      </c>
      <c r="F2781">
        <v>3</v>
      </c>
      <c r="G2781">
        <v>43</v>
      </c>
      <c r="H2781">
        <v>19</v>
      </c>
      <c r="I2781">
        <f t="shared" si="131"/>
        <v>21</v>
      </c>
      <c r="J2781" s="2">
        <f t="shared" si="132"/>
        <v>1.1052631578947369</v>
      </c>
      <c r="K2781">
        <v>179</v>
      </c>
      <c r="L2781" s="1">
        <f t="shared" si="130"/>
        <v>9.4210526315789469</v>
      </c>
      <c r="M2781">
        <v>6.1843575418994403</v>
      </c>
      <c r="N2781">
        <v>3.268156424581</v>
      </c>
      <c r="O2781">
        <v>0.35195530726256902</v>
      </c>
      <c r="P2781">
        <v>0.23359073359073301</v>
      </c>
      <c r="Q2781">
        <v>0.80786026</v>
      </c>
      <c r="U2781">
        <v>1.91061452513966</v>
      </c>
      <c r="V2781">
        <v>2.6222141830614798</v>
      </c>
      <c r="X2781">
        <v>3.6205697059631299</v>
      </c>
    </row>
    <row r="2782" spans="1:24" x14ac:dyDescent="0.45">
      <c r="A2782">
        <v>1972</v>
      </c>
      <c r="B2782" t="s">
        <v>737</v>
      </c>
      <c r="C2782" t="s">
        <v>88</v>
      </c>
      <c r="D2782">
        <v>14</v>
      </c>
      <c r="E2782">
        <v>15</v>
      </c>
      <c r="F2782">
        <v>0</v>
      </c>
      <c r="G2782">
        <v>39</v>
      </c>
      <c r="H2782">
        <v>34</v>
      </c>
      <c r="I2782">
        <f t="shared" si="131"/>
        <v>29</v>
      </c>
      <c r="J2782" s="2">
        <f t="shared" si="132"/>
        <v>0.8529411764705882</v>
      </c>
      <c r="K2782">
        <v>237.1</v>
      </c>
      <c r="L2782" s="1">
        <f t="shared" si="130"/>
        <v>6.973529411764706</v>
      </c>
      <c r="M2782">
        <v>4.6643265424211</v>
      </c>
      <c r="N2782">
        <v>2.6544947802396499</v>
      </c>
      <c r="O2782">
        <v>0.79634843407189504</v>
      </c>
      <c r="P2782">
        <v>0.239304812834224</v>
      </c>
      <c r="Q2782">
        <v>0.78264396000000003</v>
      </c>
      <c r="U2782">
        <v>2.7682588422499199</v>
      </c>
      <c r="V2782">
        <v>3.4731888593409699</v>
      </c>
      <c r="X2782">
        <v>2.4844777584075901</v>
      </c>
    </row>
    <row r="2783" spans="1:24" x14ac:dyDescent="0.45">
      <c r="A2783">
        <v>1972</v>
      </c>
      <c r="B2783" t="s">
        <v>592</v>
      </c>
      <c r="C2783" t="s">
        <v>233</v>
      </c>
      <c r="D2783">
        <v>16</v>
      </c>
      <c r="E2783">
        <v>12</v>
      </c>
      <c r="F2783">
        <v>0</v>
      </c>
      <c r="G2783">
        <v>34</v>
      </c>
      <c r="H2783">
        <v>33</v>
      </c>
      <c r="I2783">
        <f t="shared" si="131"/>
        <v>28</v>
      </c>
      <c r="J2783" s="2">
        <f t="shared" si="132"/>
        <v>0.84848484848484851</v>
      </c>
      <c r="K2783">
        <v>243.1</v>
      </c>
      <c r="L2783" s="1">
        <f t="shared" si="130"/>
        <v>7.3666666666666663</v>
      </c>
      <c r="M2783">
        <v>4.1424663595385498</v>
      </c>
      <c r="N2783">
        <v>3.8095895985041999</v>
      </c>
      <c r="O2783">
        <v>0.55479460172391304</v>
      </c>
      <c r="P2783">
        <v>0.25740025740025702</v>
      </c>
      <c r="Q2783">
        <v>0.74917491999999997</v>
      </c>
      <c r="U2783">
        <v>3.32876761034347</v>
      </c>
      <c r="V2783">
        <v>3.6234082093456501</v>
      </c>
      <c r="X2783">
        <v>2.24930644035339</v>
      </c>
    </row>
    <row r="2784" spans="1:24" x14ac:dyDescent="0.45">
      <c r="A2784">
        <v>1972</v>
      </c>
      <c r="B2784" t="s">
        <v>577</v>
      </c>
      <c r="C2784" t="s">
        <v>88</v>
      </c>
      <c r="D2784">
        <v>7</v>
      </c>
      <c r="E2784">
        <v>14</v>
      </c>
      <c r="F2784">
        <v>0</v>
      </c>
      <c r="G2784">
        <v>32</v>
      </c>
      <c r="H2784">
        <v>27</v>
      </c>
      <c r="I2784">
        <f t="shared" si="131"/>
        <v>21</v>
      </c>
      <c r="J2784" s="2">
        <f t="shared" si="132"/>
        <v>0.77777777777777779</v>
      </c>
      <c r="K2784">
        <v>156</v>
      </c>
      <c r="L2784" s="1">
        <f t="shared" si="130"/>
        <v>5.7777777777777777</v>
      </c>
      <c r="M2784">
        <v>5.1923076923076898</v>
      </c>
      <c r="N2784">
        <v>4.1538461538461497</v>
      </c>
      <c r="O2784">
        <v>1.0384615384615301</v>
      </c>
      <c r="P2784">
        <v>0.26239669421487599</v>
      </c>
      <c r="Q2784">
        <v>0.78760163000000005</v>
      </c>
      <c r="U2784">
        <v>3.4038461538461502</v>
      </c>
      <c r="V2784">
        <v>4.2256735728337196</v>
      </c>
      <c r="X2784">
        <v>0.209711268544197</v>
      </c>
    </row>
    <row r="2785" spans="1:24" x14ac:dyDescent="0.45">
      <c r="A2785">
        <v>1972</v>
      </c>
      <c r="B2785" t="s">
        <v>738</v>
      </c>
      <c r="C2785" t="s">
        <v>49</v>
      </c>
      <c r="D2785">
        <v>15</v>
      </c>
      <c r="E2785">
        <v>10</v>
      </c>
      <c r="F2785">
        <v>0</v>
      </c>
      <c r="G2785">
        <v>33</v>
      </c>
      <c r="H2785">
        <v>33</v>
      </c>
      <c r="I2785">
        <f t="shared" si="131"/>
        <v>25</v>
      </c>
      <c r="J2785" s="2">
        <f t="shared" si="132"/>
        <v>0.75757575757575757</v>
      </c>
      <c r="K2785">
        <v>228.1</v>
      </c>
      <c r="L2785" s="1">
        <f t="shared" si="130"/>
        <v>6.9121212121212121</v>
      </c>
      <c r="M2785">
        <v>6.77956310092768</v>
      </c>
      <c r="N2785">
        <v>2.6014602596582899</v>
      </c>
      <c r="O2785">
        <v>0.63065703264443496</v>
      </c>
      <c r="P2785">
        <v>0.268256333830104</v>
      </c>
      <c r="Q2785">
        <v>0.76572848000000004</v>
      </c>
      <c r="U2785">
        <v>2.6802923887388501</v>
      </c>
      <c r="V2785">
        <v>2.69656076132607</v>
      </c>
      <c r="X2785">
        <v>4.3587169647216797</v>
      </c>
    </row>
    <row r="2786" spans="1:24" x14ac:dyDescent="0.45">
      <c r="A2786">
        <v>1972</v>
      </c>
      <c r="B2786" t="s">
        <v>654</v>
      </c>
      <c r="C2786" t="s">
        <v>47</v>
      </c>
      <c r="D2786">
        <v>16</v>
      </c>
      <c r="E2786">
        <v>16</v>
      </c>
      <c r="F2786">
        <v>0</v>
      </c>
      <c r="G2786">
        <v>35</v>
      </c>
      <c r="H2786">
        <v>35</v>
      </c>
      <c r="I2786">
        <f t="shared" si="131"/>
        <v>32</v>
      </c>
      <c r="J2786" s="2">
        <f t="shared" si="132"/>
        <v>0.91428571428571426</v>
      </c>
      <c r="K2786">
        <v>269</v>
      </c>
      <c r="L2786" s="1">
        <f t="shared" si="130"/>
        <v>7.6857142857142859</v>
      </c>
      <c r="M2786">
        <v>4.7509293680297402</v>
      </c>
      <c r="N2786">
        <v>2.3754646840148701</v>
      </c>
      <c r="O2786">
        <v>0.53531598513011103</v>
      </c>
      <c r="P2786">
        <v>0.272409778812572</v>
      </c>
      <c r="Q2786">
        <v>0.74766354999999995</v>
      </c>
      <c r="U2786">
        <v>3.1115241635687698</v>
      </c>
      <c r="V2786">
        <v>2.9191965925649099</v>
      </c>
      <c r="X2786">
        <v>4.7706561088562003</v>
      </c>
    </row>
    <row r="2787" spans="1:24" x14ac:dyDescent="0.45">
      <c r="A2787">
        <v>1972</v>
      </c>
      <c r="B2787" t="s">
        <v>772</v>
      </c>
      <c r="C2787" t="s">
        <v>115</v>
      </c>
      <c r="D2787">
        <v>14</v>
      </c>
      <c r="E2787">
        <v>14</v>
      </c>
      <c r="F2787">
        <v>0</v>
      </c>
      <c r="G2787">
        <v>36</v>
      </c>
      <c r="H2787">
        <v>36</v>
      </c>
      <c r="I2787">
        <f t="shared" si="131"/>
        <v>28</v>
      </c>
      <c r="J2787" s="2">
        <f t="shared" si="132"/>
        <v>0.77777777777777779</v>
      </c>
      <c r="K2787">
        <v>251.2</v>
      </c>
      <c r="L2787" s="1">
        <f t="shared" si="130"/>
        <v>6.9777777777777779</v>
      </c>
      <c r="M2787">
        <v>5.3642376517054302</v>
      </c>
      <c r="N2787">
        <v>3.61192001881499</v>
      </c>
      <c r="O2787">
        <v>0.67947010254935503</v>
      </c>
      <c r="P2787">
        <v>0.22864651773981601</v>
      </c>
      <c r="Q2787">
        <v>0.75352635000000001</v>
      </c>
      <c r="U2787">
        <v>2.7178804101974201</v>
      </c>
      <c r="V2787">
        <v>3.4159688950488598</v>
      </c>
      <c r="X2787">
        <v>2.5701975822448699</v>
      </c>
    </row>
    <row r="2788" spans="1:24" x14ac:dyDescent="0.45">
      <c r="A2788">
        <v>1972</v>
      </c>
      <c r="B2788" t="s">
        <v>673</v>
      </c>
      <c r="C2788" t="s">
        <v>37</v>
      </c>
      <c r="D2788">
        <v>24</v>
      </c>
      <c r="E2788">
        <v>17</v>
      </c>
      <c r="F2788">
        <v>0</v>
      </c>
      <c r="G2788">
        <v>49</v>
      </c>
      <c r="H2788">
        <v>49</v>
      </c>
      <c r="I2788">
        <f t="shared" si="131"/>
        <v>41</v>
      </c>
      <c r="J2788" s="2">
        <f t="shared" si="132"/>
        <v>0.83673469387755106</v>
      </c>
      <c r="K2788">
        <v>376.2</v>
      </c>
      <c r="L2788" s="1">
        <f t="shared" si="130"/>
        <v>7.6775510204081634</v>
      </c>
      <c r="M2788">
        <v>4.6115041756956803</v>
      </c>
      <c r="N2788">
        <v>1.76814149741699</v>
      </c>
      <c r="O2788">
        <v>0.66902651253616097</v>
      </c>
      <c r="P2788">
        <v>0.25</v>
      </c>
      <c r="Q2788">
        <v>0.78244274999999996</v>
      </c>
      <c r="U2788">
        <v>2.5088494220105999</v>
      </c>
      <c r="V2788">
        <v>2.9854761279363999</v>
      </c>
      <c r="X2788">
        <v>6.0769557952880797</v>
      </c>
    </row>
    <row r="2789" spans="1:24" x14ac:dyDescent="0.45">
      <c r="A2789">
        <v>1972</v>
      </c>
      <c r="B2789" t="s">
        <v>739</v>
      </c>
      <c r="C2789" t="s">
        <v>371</v>
      </c>
      <c r="D2789">
        <v>18</v>
      </c>
      <c r="E2789">
        <v>11</v>
      </c>
      <c r="F2789">
        <v>0</v>
      </c>
      <c r="G2789">
        <v>35</v>
      </c>
      <c r="H2789">
        <v>35</v>
      </c>
      <c r="I2789">
        <f t="shared" si="131"/>
        <v>29</v>
      </c>
      <c r="J2789" s="2">
        <f t="shared" si="132"/>
        <v>0.82857142857142863</v>
      </c>
      <c r="K2789">
        <v>251</v>
      </c>
      <c r="L2789" s="1">
        <f t="shared" si="130"/>
        <v>7.1714285714285717</v>
      </c>
      <c r="M2789">
        <v>3.11952191235059</v>
      </c>
      <c r="N2789">
        <v>2.8685258964143401</v>
      </c>
      <c r="O2789">
        <v>0.50199203187250996</v>
      </c>
      <c r="P2789">
        <v>0.25473933649289099</v>
      </c>
      <c r="Q2789">
        <v>0.72256304999999998</v>
      </c>
      <c r="U2789">
        <v>2.9760956175298801</v>
      </c>
      <c r="V2789">
        <v>3.43460706961582</v>
      </c>
      <c r="X2789">
        <v>1.39886963367462</v>
      </c>
    </row>
    <row r="2790" spans="1:24" x14ac:dyDescent="0.45">
      <c r="A2790">
        <v>1971</v>
      </c>
      <c r="B2790" t="s">
        <v>740</v>
      </c>
      <c r="C2790" t="s">
        <v>73</v>
      </c>
      <c r="D2790">
        <v>9</v>
      </c>
      <c r="E2790">
        <v>19</v>
      </c>
      <c r="F2790">
        <v>0</v>
      </c>
      <c r="G2790">
        <v>36</v>
      </c>
      <c r="H2790">
        <v>34</v>
      </c>
      <c r="I2790">
        <f t="shared" si="131"/>
        <v>28</v>
      </c>
      <c r="J2790" s="2">
        <f t="shared" si="132"/>
        <v>0.82352941176470584</v>
      </c>
      <c r="K2790">
        <v>227.2</v>
      </c>
      <c r="L2790" s="1">
        <f t="shared" si="130"/>
        <v>6.6823529411764699</v>
      </c>
      <c r="M2790">
        <v>6.16690972372324</v>
      </c>
      <c r="N2790">
        <v>4.0717416765608601</v>
      </c>
      <c r="O2790">
        <v>0.31625178070375598</v>
      </c>
      <c r="P2790">
        <v>0.28391608391608297</v>
      </c>
      <c r="Q2790">
        <v>0.66709845000000001</v>
      </c>
      <c r="U2790">
        <v>3.4787695877413101</v>
      </c>
      <c r="V2790">
        <v>2.9739265393837702</v>
      </c>
      <c r="X2790">
        <v>3.4442865848541202</v>
      </c>
    </row>
    <row r="2791" spans="1:24" x14ac:dyDescent="0.45">
      <c r="A2791">
        <v>1971</v>
      </c>
      <c r="B2791" t="s">
        <v>724</v>
      </c>
      <c r="C2791" t="s">
        <v>62</v>
      </c>
      <c r="D2791">
        <v>14</v>
      </c>
      <c r="E2791">
        <v>12</v>
      </c>
      <c r="F2791">
        <v>0</v>
      </c>
      <c r="G2791">
        <v>36</v>
      </c>
      <c r="H2791">
        <v>34</v>
      </c>
      <c r="I2791">
        <f t="shared" si="131"/>
        <v>26</v>
      </c>
      <c r="J2791" s="2">
        <f t="shared" si="132"/>
        <v>0.76470588235294112</v>
      </c>
      <c r="K2791">
        <v>242</v>
      </c>
      <c r="L2791" s="1">
        <f t="shared" si="130"/>
        <v>7.117647058823529</v>
      </c>
      <c r="M2791">
        <v>4.0909090909090899</v>
      </c>
      <c r="N2791">
        <v>2.67768595041322</v>
      </c>
      <c r="O2791">
        <v>0.74380165289256195</v>
      </c>
      <c r="P2791">
        <v>0.25572519083969403</v>
      </c>
      <c r="Q2791">
        <v>0.73703704000000003</v>
      </c>
      <c r="U2791">
        <v>3.3471074380165202</v>
      </c>
      <c r="V2791">
        <v>3.5710673347977502</v>
      </c>
      <c r="X2791">
        <v>2.24921655654907</v>
      </c>
    </row>
    <row r="2792" spans="1:24" x14ac:dyDescent="0.45">
      <c r="A2792">
        <v>1971</v>
      </c>
      <c r="B2792" t="s">
        <v>658</v>
      </c>
      <c r="C2792" t="s">
        <v>49</v>
      </c>
      <c r="D2792">
        <v>10</v>
      </c>
      <c r="E2792">
        <v>16</v>
      </c>
      <c r="F2792">
        <v>0</v>
      </c>
      <c r="G2792">
        <v>33</v>
      </c>
      <c r="H2792">
        <v>33</v>
      </c>
      <c r="I2792">
        <f t="shared" si="131"/>
        <v>26</v>
      </c>
      <c r="J2792" s="2">
        <f t="shared" si="132"/>
        <v>0.78787878787878785</v>
      </c>
      <c r="K2792">
        <v>228.1</v>
      </c>
      <c r="L2792" s="1">
        <f t="shared" si="130"/>
        <v>6.9121212121212121</v>
      </c>
      <c r="M2792">
        <v>5.4788329710985302</v>
      </c>
      <c r="N2792">
        <v>2.6802923887388501</v>
      </c>
      <c r="O2792">
        <v>0.354744580862495</v>
      </c>
      <c r="P2792">
        <v>0.27566807313642699</v>
      </c>
      <c r="Q2792">
        <v>0.69102750000000002</v>
      </c>
      <c r="U2792">
        <v>3.38978155046384</v>
      </c>
      <c r="V2792">
        <v>2.8497728321834201</v>
      </c>
      <c r="X2792">
        <v>4.0893349647521902</v>
      </c>
    </row>
    <row r="2793" spans="1:24" x14ac:dyDescent="0.45">
      <c r="A2793">
        <v>1971</v>
      </c>
      <c r="B2793" t="s">
        <v>754</v>
      </c>
      <c r="C2793" t="s">
        <v>99</v>
      </c>
      <c r="D2793">
        <v>15</v>
      </c>
      <c r="E2793">
        <v>8</v>
      </c>
      <c r="F2793">
        <v>0</v>
      </c>
      <c r="G2793">
        <v>33</v>
      </c>
      <c r="H2793">
        <v>33</v>
      </c>
      <c r="I2793">
        <f t="shared" si="131"/>
        <v>23</v>
      </c>
      <c r="J2793" s="2">
        <f t="shared" si="132"/>
        <v>0.69696969696969702</v>
      </c>
      <c r="K2793">
        <v>240</v>
      </c>
      <c r="L2793" s="1">
        <f t="shared" si="130"/>
        <v>7.2727272727272725</v>
      </c>
      <c r="M2793">
        <v>5.0999999999999996</v>
      </c>
      <c r="N2793">
        <v>2.5499999999999998</v>
      </c>
      <c r="O2793">
        <v>0.6</v>
      </c>
      <c r="P2793">
        <v>0.27131782945736399</v>
      </c>
      <c r="Q2793">
        <v>0.78581871000000003</v>
      </c>
      <c r="U2793">
        <v>2.85</v>
      </c>
      <c r="V2793">
        <v>3.0595659573872802</v>
      </c>
      <c r="X2793">
        <v>3.5598862171172998</v>
      </c>
    </row>
    <row r="2794" spans="1:24" x14ac:dyDescent="0.45">
      <c r="A2794">
        <v>1971</v>
      </c>
      <c r="B2794" t="s">
        <v>595</v>
      </c>
      <c r="C2794" t="s">
        <v>105</v>
      </c>
      <c r="D2794">
        <v>24</v>
      </c>
      <c r="E2794">
        <v>8</v>
      </c>
      <c r="F2794">
        <v>0</v>
      </c>
      <c r="G2794">
        <v>39</v>
      </c>
      <c r="H2794">
        <v>39</v>
      </c>
      <c r="I2794">
        <f t="shared" si="131"/>
        <v>32</v>
      </c>
      <c r="J2794" s="2">
        <f t="shared" si="132"/>
        <v>0.82051282051282048</v>
      </c>
      <c r="K2794">
        <v>312</v>
      </c>
      <c r="L2794" s="1">
        <f t="shared" si="130"/>
        <v>8</v>
      </c>
      <c r="M2794">
        <v>8.6826923076922995</v>
      </c>
      <c r="N2794">
        <v>2.5384615384615299</v>
      </c>
      <c r="O2794">
        <v>0.54807692307692302</v>
      </c>
      <c r="P2794">
        <v>0.23899371069182301</v>
      </c>
      <c r="Q2794">
        <v>0.83090379000000003</v>
      </c>
      <c r="U2794">
        <v>1.8173076923076901</v>
      </c>
      <c r="V2794">
        <v>2.19802749584882</v>
      </c>
      <c r="X2794">
        <v>8.7516422271728498</v>
      </c>
    </row>
    <row r="2795" spans="1:24" x14ac:dyDescent="0.45">
      <c r="A2795">
        <v>1971</v>
      </c>
      <c r="B2795" t="s">
        <v>478</v>
      </c>
      <c r="C2795" t="s">
        <v>115</v>
      </c>
      <c r="D2795">
        <v>16</v>
      </c>
      <c r="E2795">
        <v>15</v>
      </c>
      <c r="F2795">
        <v>0</v>
      </c>
      <c r="G2795">
        <v>38</v>
      </c>
      <c r="H2795">
        <v>38</v>
      </c>
      <c r="I2795">
        <f t="shared" si="131"/>
        <v>31</v>
      </c>
      <c r="J2795" s="2">
        <f t="shared" si="132"/>
        <v>0.81578947368421051</v>
      </c>
      <c r="K2795">
        <v>278.10000000000002</v>
      </c>
      <c r="L2795" s="1">
        <f t="shared" si="130"/>
        <v>7.3184210526315798</v>
      </c>
      <c r="M2795">
        <v>7.24311430189774</v>
      </c>
      <c r="N2795">
        <v>1.9077845705891301</v>
      </c>
      <c r="O2795">
        <v>0.67904196580291298</v>
      </c>
      <c r="P2795">
        <v>0.30110159118726998</v>
      </c>
      <c r="Q2795">
        <v>0.78249336999999997</v>
      </c>
      <c r="U2795">
        <v>2.8131738583263499</v>
      </c>
      <c r="V2795">
        <v>2.5123104728298702</v>
      </c>
      <c r="X2795">
        <v>7.4653124809265101</v>
      </c>
    </row>
    <row r="2796" spans="1:24" x14ac:dyDescent="0.45">
      <c r="A2796">
        <v>1971</v>
      </c>
      <c r="B2796" t="s">
        <v>755</v>
      </c>
      <c r="C2796" t="s">
        <v>773</v>
      </c>
      <c r="D2796">
        <v>12</v>
      </c>
      <c r="E2796">
        <v>16</v>
      </c>
      <c r="F2796">
        <v>0</v>
      </c>
      <c r="G2796">
        <v>35</v>
      </c>
      <c r="H2796">
        <v>35</v>
      </c>
      <c r="I2796">
        <f t="shared" si="131"/>
        <v>28</v>
      </c>
      <c r="J2796" s="2">
        <f t="shared" si="132"/>
        <v>0.8</v>
      </c>
      <c r="K2796">
        <v>236.2</v>
      </c>
      <c r="L2796" s="1">
        <f t="shared" si="130"/>
        <v>6.7485714285714282</v>
      </c>
      <c r="M2796">
        <v>4.2971824521287196</v>
      </c>
      <c r="N2796">
        <v>2.6999995938153898</v>
      </c>
      <c r="O2796">
        <v>1.1028167355020599</v>
      </c>
      <c r="P2796">
        <v>0.27870967741935398</v>
      </c>
      <c r="Q2796">
        <v>0.75249642999999999</v>
      </c>
      <c r="U2796">
        <v>3.7267600027310999</v>
      </c>
      <c r="V2796">
        <v>4.0526408338442996</v>
      </c>
      <c r="X2796">
        <v>1.04095435142517</v>
      </c>
    </row>
    <row r="2797" spans="1:24" x14ac:dyDescent="0.45">
      <c r="A2797">
        <v>1971</v>
      </c>
      <c r="B2797" t="s">
        <v>742</v>
      </c>
      <c r="C2797" t="s">
        <v>37</v>
      </c>
      <c r="D2797">
        <v>15</v>
      </c>
      <c r="E2797">
        <v>15</v>
      </c>
      <c r="F2797">
        <v>2</v>
      </c>
      <c r="G2797">
        <v>45</v>
      </c>
      <c r="H2797">
        <v>39</v>
      </c>
      <c r="I2797">
        <f t="shared" si="131"/>
        <v>30</v>
      </c>
      <c r="J2797" s="2">
        <f t="shared" si="132"/>
        <v>0.76923076923076927</v>
      </c>
      <c r="K2797">
        <v>285.2</v>
      </c>
      <c r="L2797" s="1">
        <f t="shared" si="130"/>
        <v>7.3128205128205126</v>
      </c>
      <c r="M2797">
        <v>6.4900812180593599</v>
      </c>
      <c r="N2797">
        <v>2.3313883987203501</v>
      </c>
      <c r="O2797">
        <v>0.50408397810169803</v>
      </c>
      <c r="P2797">
        <v>0.28555555555555501</v>
      </c>
      <c r="Q2797">
        <v>0.72872015000000001</v>
      </c>
      <c r="U2797">
        <v>2.96149337134747</v>
      </c>
      <c r="V2797">
        <v>2.5352466204042301</v>
      </c>
      <c r="X2797">
        <v>7.6631836891174299</v>
      </c>
    </row>
    <row r="2798" spans="1:24" x14ac:dyDescent="0.45">
      <c r="A2798">
        <v>1971</v>
      </c>
      <c r="B2798" t="s">
        <v>524</v>
      </c>
      <c r="C2798" t="s">
        <v>47</v>
      </c>
      <c r="D2798">
        <v>20</v>
      </c>
      <c r="E2798">
        <v>9</v>
      </c>
      <c r="F2798">
        <v>0</v>
      </c>
      <c r="G2798">
        <v>37</v>
      </c>
      <c r="H2798">
        <v>36</v>
      </c>
      <c r="I2798">
        <f t="shared" si="131"/>
        <v>29</v>
      </c>
      <c r="J2798" s="2">
        <f t="shared" si="132"/>
        <v>0.80555555555555558</v>
      </c>
      <c r="K2798">
        <v>273.10000000000002</v>
      </c>
      <c r="L2798" s="1">
        <f t="shared" si="130"/>
        <v>7.5861111111111121</v>
      </c>
      <c r="M2798">
        <v>5.6634150556919698</v>
      </c>
      <c r="N2798">
        <v>3.2268295084756602</v>
      </c>
      <c r="O2798">
        <v>0.75731712954020602</v>
      </c>
      <c r="P2798">
        <v>0.28865979381443202</v>
      </c>
      <c r="Q2798">
        <v>0.74609601000000003</v>
      </c>
      <c r="U2798">
        <v>3.5560978256670501</v>
      </c>
      <c r="V2798">
        <v>3.41708635448204</v>
      </c>
      <c r="X2798">
        <v>3.1084794998168901</v>
      </c>
    </row>
    <row r="2799" spans="1:24" x14ac:dyDescent="0.45">
      <c r="A2799">
        <v>1971</v>
      </c>
      <c r="B2799" t="s">
        <v>676</v>
      </c>
      <c r="C2799" t="s">
        <v>47</v>
      </c>
      <c r="D2799">
        <v>12</v>
      </c>
      <c r="E2799">
        <v>12</v>
      </c>
      <c r="F2799">
        <v>0</v>
      </c>
      <c r="G2799">
        <v>34</v>
      </c>
      <c r="H2799">
        <v>34</v>
      </c>
      <c r="I2799">
        <f t="shared" si="131"/>
        <v>24</v>
      </c>
      <c r="J2799" s="2">
        <f t="shared" si="132"/>
        <v>0.70588235294117652</v>
      </c>
      <c r="K2799">
        <v>222</v>
      </c>
      <c r="L2799" s="1">
        <f t="shared" si="130"/>
        <v>6.5294117647058822</v>
      </c>
      <c r="M2799">
        <v>6</v>
      </c>
      <c r="N2799">
        <v>2.1486486486486398</v>
      </c>
      <c r="O2799">
        <v>0.81081081081080997</v>
      </c>
      <c r="P2799">
        <v>0.300275482093663</v>
      </c>
      <c r="Q2799">
        <v>0.70631969999999999</v>
      </c>
      <c r="U2799">
        <v>4.0135135135135096</v>
      </c>
      <c r="V2799">
        <v>3.0863677591890899</v>
      </c>
      <c r="X2799">
        <v>3.48793125152587</v>
      </c>
    </row>
    <row r="2800" spans="1:24" x14ac:dyDescent="0.45">
      <c r="A2800">
        <v>1971</v>
      </c>
      <c r="B2800" t="s">
        <v>713</v>
      </c>
      <c r="C2800" t="s">
        <v>79</v>
      </c>
      <c r="D2800">
        <v>20</v>
      </c>
      <c r="E2800">
        <v>9</v>
      </c>
      <c r="F2800">
        <v>0</v>
      </c>
      <c r="G2800">
        <v>39</v>
      </c>
      <c r="H2800">
        <v>38</v>
      </c>
      <c r="I2800">
        <f t="shared" si="131"/>
        <v>29</v>
      </c>
      <c r="J2800" s="2">
        <f t="shared" si="132"/>
        <v>0.76315789473684215</v>
      </c>
      <c r="K2800">
        <v>286</v>
      </c>
      <c r="L2800" s="1">
        <f t="shared" si="130"/>
        <v>7.5263157894736841</v>
      </c>
      <c r="M2800">
        <v>7.4265734265734196</v>
      </c>
      <c r="N2800">
        <v>3.0209790209790199</v>
      </c>
      <c r="O2800">
        <v>0.534965034965035</v>
      </c>
      <c r="P2800">
        <v>0.27383863080684501</v>
      </c>
      <c r="Q2800">
        <v>0.74328545000000001</v>
      </c>
      <c r="U2800">
        <v>3.14685314685314</v>
      </c>
      <c r="V2800">
        <v>2.6540298268511502</v>
      </c>
      <c r="X2800">
        <v>7.06046295166015</v>
      </c>
    </row>
    <row r="2801" spans="1:24" x14ac:dyDescent="0.45">
      <c r="A2801">
        <v>1971</v>
      </c>
      <c r="B2801" t="s">
        <v>714</v>
      </c>
      <c r="C2801" t="s">
        <v>95</v>
      </c>
      <c r="D2801">
        <v>20</v>
      </c>
      <c r="E2801">
        <v>9</v>
      </c>
      <c r="F2801">
        <v>0</v>
      </c>
      <c r="G2801">
        <v>38</v>
      </c>
      <c r="H2801">
        <v>38</v>
      </c>
      <c r="I2801">
        <f t="shared" si="131"/>
        <v>29</v>
      </c>
      <c r="J2801" s="2">
        <f t="shared" si="132"/>
        <v>0.76315789473684215</v>
      </c>
      <c r="K2801">
        <v>292.10000000000002</v>
      </c>
      <c r="L2801" s="1">
        <f t="shared" si="130"/>
        <v>7.6868421052631586</v>
      </c>
      <c r="M2801">
        <v>3.8175601288544798</v>
      </c>
      <c r="N2801">
        <v>2.4013684681503902</v>
      </c>
      <c r="O2801">
        <v>0.92360325698092205</v>
      </c>
      <c r="P2801">
        <v>0.23579849946409401</v>
      </c>
      <c r="Q2801">
        <v>0.75958188000000004</v>
      </c>
      <c r="U2801">
        <v>3.0786775232697399</v>
      </c>
      <c r="V2801">
        <v>3.74769793663088</v>
      </c>
      <c r="X2801">
        <v>2.7500443458557098</v>
      </c>
    </row>
    <row r="2802" spans="1:24" x14ac:dyDescent="0.45">
      <c r="A2802">
        <v>1971</v>
      </c>
      <c r="B2802" t="s">
        <v>774</v>
      </c>
      <c r="C2802" t="s">
        <v>35</v>
      </c>
      <c r="D2802">
        <v>14</v>
      </c>
      <c r="E2802">
        <v>16</v>
      </c>
      <c r="F2802">
        <v>0</v>
      </c>
      <c r="G2802">
        <v>35</v>
      </c>
      <c r="H2802">
        <v>35</v>
      </c>
      <c r="I2802">
        <f t="shared" si="131"/>
        <v>30</v>
      </c>
      <c r="J2802" s="2">
        <f t="shared" si="132"/>
        <v>0.8571428571428571</v>
      </c>
      <c r="K2802">
        <v>242.1</v>
      </c>
      <c r="L2802" s="1">
        <f t="shared" si="130"/>
        <v>6.9171428571428573</v>
      </c>
      <c r="M2802">
        <v>5.6079788156764199</v>
      </c>
      <c r="N2802">
        <v>2.4883084811279499</v>
      </c>
      <c r="O2802">
        <v>0.77991758363711805</v>
      </c>
      <c r="P2802">
        <v>0.27564102564102499</v>
      </c>
      <c r="Q2802">
        <v>0.71787509000000005</v>
      </c>
      <c r="U2802">
        <v>3.6024764577524002</v>
      </c>
      <c r="V2802">
        <v>3.2228971115679199</v>
      </c>
      <c r="X2802">
        <v>4.6008982658386204</v>
      </c>
    </row>
    <row r="2803" spans="1:24" x14ac:dyDescent="0.45">
      <c r="A2803">
        <v>1971</v>
      </c>
      <c r="B2803" t="s">
        <v>775</v>
      </c>
      <c r="C2803" t="s">
        <v>65</v>
      </c>
      <c r="D2803">
        <v>9</v>
      </c>
      <c r="E2803">
        <v>6</v>
      </c>
      <c r="F2803">
        <v>2</v>
      </c>
      <c r="G2803">
        <v>45</v>
      </c>
      <c r="H2803">
        <v>21</v>
      </c>
      <c r="I2803">
        <f t="shared" si="131"/>
        <v>15</v>
      </c>
      <c r="J2803" s="2">
        <f t="shared" si="132"/>
        <v>0.7142857142857143</v>
      </c>
      <c r="K2803">
        <v>185</v>
      </c>
      <c r="L2803" s="1">
        <f t="shared" si="130"/>
        <v>8.8095238095238102</v>
      </c>
      <c r="M2803">
        <v>3.1621621621621601</v>
      </c>
      <c r="N2803">
        <v>2.6756756756756701</v>
      </c>
      <c r="O2803">
        <v>1.07027027027027</v>
      </c>
      <c r="P2803">
        <v>0.21546052631578899</v>
      </c>
      <c r="Q2803">
        <v>0.80135440000000002</v>
      </c>
      <c r="U2803">
        <v>2.91891891891891</v>
      </c>
      <c r="V2803">
        <v>4.18636775918909</v>
      </c>
      <c r="X2803">
        <v>5.3157776594161897E-2</v>
      </c>
    </row>
    <row r="2804" spans="1:24" x14ac:dyDescent="0.45">
      <c r="A2804">
        <v>1971</v>
      </c>
      <c r="B2804" t="s">
        <v>776</v>
      </c>
      <c r="C2804" t="s">
        <v>105</v>
      </c>
      <c r="D2804">
        <v>15</v>
      </c>
      <c r="E2804">
        <v>5</v>
      </c>
      <c r="F2804">
        <v>0</v>
      </c>
      <c r="G2804">
        <v>30</v>
      </c>
      <c r="H2804">
        <v>30</v>
      </c>
      <c r="I2804">
        <f t="shared" si="131"/>
        <v>20</v>
      </c>
      <c r="J2804" s="2">
        <f t="shared" si="132"/>
        <v>0.66666666666666663</v>
      </c>
      <c r="K2804">
        <v>189</v>
      </c>
      <c r="L2804" s="1">
        <f t="shared" si="130"/>
        <v>6.3</v>
      </c>
      <c r="M2804">
        <v>4.7619047619047601</v>
      </c>
      <c r="N2804">
        <v>3.38095238095238</v>
      </c>
      <c r="O2804">
        <v>1.1428571428571399</v>
      </c>
      <c r="P2804">
        <v>0.26833333333333298</v>
      </c>
      <c r="Q2804">
        <v>0.77439570000000002</v>
      </c>
      <c r="U2804">
        <v>3.8095238095238</v>
      </c>
      <c r="V2804">
        <v>4.1866823595036902</v>
      </c>
      <c r="X2804">
        <v>0.19411712884902901</v>
      </c>
    </row>
    <row r="2805" spans="1:24" x14ac:dyDescent="0.45">
      <c r="A2805">
        <v>1971</v>
      </c>
      <c r="B2805" t="s">
        <v>692</v>
      </c>
      <c r="C2805" t="s">
        <v>95</v>
      </c>
      <c r="D2805">
        <v>20</v>
      </c>
      <c r="E2805">
        <v>8</v>
      </c>
      <c r="F2805">
        <v>1</v>
      </c>
      <c r="G2805">
        <v>38</v>
      </c>
      <c r="H2805">
        <v>37</v>
      </c>
      <c r="I2805">
        <f t="shared" si="131"/>
        <v>28</v>
      </c>
      <c r="J2805" s="2">
        <f t="shared" si="132"/>
        <v>0.7567567567567568</v>
      </c>
      <c r="K2805">
        <v>282.10000000000002</v>
      </c>
      <c r="L2805" s="1">
        <f t="shared" si="130"/>
        <v>7.6243243243243253</v>
      </c>
      <c r="M2805">
        <v>5.9610393905938199</v>
      </c>
      <c r="N2805">
        <v>2.00826460752626</v>
      </c>
      <c r="O2805">
        <v>0.76505318381952803</v>
      </c>
      <c r="P2805">
        <v>0.261072261072261</v>
      </c>
      <c r="Q2805">
        <v>0.74803149999999996</v>
      </c>
      <c r="U2805">
        <v>2.90082665531571</v>
      </c>
      <c r="V2805">
        <v>2.9223070381650502</v>
      </c>
      <c r="X2805">
        <v>5.6211347579956001</v>
      </c>
    </row>
    <row r="2806" spans="1:24" x14ac:dyDescent="0.45">
      <c r="A2806">
        <v>1971</v>
      </c>
      <c r="B2806" t="s">
        <v>744</v>
      </c>
      <c r="C2806" t="s">
        <v>33</v>
      </c>
      <c r="D2806">
        <v>20</v>
      </c>
      <c r="E2806">
        <v>9</v>
      </c>
      <c r="F2806">
        <v>0</v>
      </c>
      <c r="G2806">
        <v>37</v>
      </c>
      <c r="H2806">
        <v>36</v>
      </c>
      <c r="I2806">
        <f t="shared" si="131"/>
        <v>29</v>
      </c>
      <c r="J2806" s="2">
        <f t="shared" si="132"/>
        <v>0.80555555555555558</v>
      </c>
      <c r="K2806">
        <v>262.10000000000002</v>
      </c>
      <c r="L2806" s="1">
        <f t="shared" si="130"/>
        <v>7.2805555555555559</v>
      </c>
      <c r="M2806">
        <v>4.6658199298336003</v>
      </c>
      <c r="N2806">
        <v>2.8818299566619299</v>
      </c>
      <c r="O2806">
        <v>0.54891999174512995</v>
      </c>
      <c r="P2806">
        <v>0.26752336448598102</v>
      </c>
      <c r="Q2806">
        <v>0.77196381999999997</v>
      </c>
      <c r="U2806">
        <v>2.6759849597574998</v>
      </c>
      <c r="V2806">
        <v>3.2021856683163898</v>
      </c>
      <c r="X2806">
        <v>3.0990693569183301</v>
      </c>
    </row>
    <row r="2807" spans="1:24" x14ac:dyDescent="0.45">
      <c r="A2807">
        <v>1971</v>
      </c>
      <c r="B2807" t="s">
        <v>745</v>
      </c>
      <c r="C2807" t="s">
        <v>75</v>
      </c>
      <c r="D2807">
        <v>17</v>
      </c>
      <c r="E2807">
        <v>11</v>
      </c>
      <c r="F2807">
        <v>0</v>
      </c>
      <c r="G2807">
        <v>35</v>
      </c>
      <c r="H2807">
        <v>34</v>
      </c>
      <c r="I2807">
        <f t="shared" si="131"/>
        <v>28</v>
      </c>
      <c r="J2807" s="2">
        <f t="shared" si="132"/>
        <v>0.82352941176470584</v>
      </c>
      <c r="K2807">
        <v>241.1</v>
      </c>
      <c r="L2807" s="1">
        <f t="shared" si="130"/>
        <v>7.091176470588235</v>
      </c>
      <c r="M2807">
        <v>4.0649177267680301</v>
      </c>
      <c r="N2807">
        <v>1.7154698663424699</v>
      </c>
      <c r="O2807">
        <v>0.52209952453901298</v>
      </c>
      <c r="P2807">
        <v>0.296620775969962</v>
      </c>
      <c r="Q2807">
        <v>0.77513966000000001</v>
      </c>
      <c r="U2807">
        <v>2.9834258545086398</v>
      </c>
      <c r="V2807">
        <v>2.9857630896534202</v>
      </c>
      <c r="X2807">
        <v>4.6566481590270996</v>
      </c>
    </row>
    <row r="2808" spans="1:24" x14ac:dyDescent="0.45">
      <c r="A2808">
        <v>1971</v>
      </c>
      <c r="B2808" t="s">
        <v>777</v>
      </c>
      <c r="C2808" t="s">
        <v>88</v>
      </c>
      <c r="D2808">
        <v>8</v>
      </c>
      <c r="E2808">
        <v>14</v>
      </c>
      <c r="F2808">
        <v>1</v>
      </c>
      <c r="G2808">
        <v>31</v>
      </c>
      <c r="H2808">
        <v>29</v>
      </c>
      <c r="I2808">
        <f t="shared" si="131"/>
        <v>22</v>
      </c>
      <c r="J2808" s="2">
        <f t="shared" si="132"/>
        <v>0.75862068965517238</v>
      </c>
      <c r="K2808">
        <v>184</v>
      </c>
      <c r="L2808" s="1">
        <f t="shared" si="130"/>
        <v>6.3448275862068968</v>
      </c>
      <c r="M2808">
        <v>6.4565217391304301</v>
      </c>
      <c r="N2808">
        <v>5.3315217391304301</v>
      </c>
      <c r="O2808">
        <v>1.22282608695652</v>
      </c>
      <c r="P2808">
        <v>0.27407407407407403</v>
      </c>
      <c r="Q2808">
        <v>0.75</v>
      </c>
      <c r="U2808">
        <v>4.5</v>
      </c>
      <c r="V2808">
        <v>4.6414500153583003</v>
      </c>
      <c r="X2808">
        <v>0.23560574650764399</v>
      </c>
    </row>
    <row r="2809" spans="1:24" x14ac:dyDescent="0.45">
      <c r="A2809">
        <v>1971</v>
      </c>
      <c r="B2809" t="s">
        <v>678</v>
      </c>
      <c r="C2809" t="s">
        <v>99</v>
      </c>
      <c r="D2809">
        <v>19</v>
      </c>
      <c r="E2809">
        <v>9</v>
      </c>
      <c r="F2809">
        <v>0</v>
      </c>
      <c r="G2809">
        <v>31</v>
      </c>
      <c r="H2809">
        <v>31</v>
      </c>
      <c r="I2809">
        <f t="shared" si="131"/>
        <v>28</v>
      </c>
      <c r="J2809" s="2">
        <f t="shared" si="132"/>
        <v>0.90322580645161288</v>
      </c>
      <c r="K2809">
        <v>226.2</v>
      </c>
      <c r="L2809" s="1">
        <f t="shared" si="130"/>
        <v>7.2967741935483863</v>
      </c>
      <c r="M2809">
        <v>5.4397050279070802</v>
      </c>
      <c r="N2809">
        <v>2.5014701953149299</v>
      </c>
      <c r="O2809">
        <v>0.59558814174165098</v>
      </c>
      <c r="P2809">
        <v>0.26446280991735499</v>
      </c>
      <c r="Q2809">
        <v>0.71314741000000004</v>
      </c>
      <c r="U2809">
        <v>3.0573524609404701</v>
      </c>
      <c r="V2809">
        <v>2.9629972495504799</v>
      </c>
      <c r="X2809">
        <v>3.6600277423858598</v>
      </c>
    </row>
    <row r="2810" spans="1:24" x14ac:dyDescent="0.45">
      <c r="A2810">
        <v>1971</v>
      </c>
      <c r="B2810" t="s">
        <v>582</v>
      </c>
      <c r="C2810" t="s">
        <v>49</v>
      </c>
      <c r="D2810">
        <v>8</v>
      </c>
      <c r="E2810">
        <v>8</v>
      </c>
      <c r="F2810">
        <v>0</v>
      </c>
      <c r="G2810">
        <v>33</v>
      </c>
      <c r="H2810">
        <v>23</v>
      </c>
      <c r="I2810">
        <f t="shared" si="131"/>
        <v>16</v>
      </c>
      <c r="J2810" s="2">
        <f t="shared" si="132"/>
        <v>0.69565217391304346</v>
      </c>
      <c r="K2810">
        <v>188.1</v>
      </c>
      <c r="L2810" s="1">
        <f t="shared" si="130"/>
        <v>8.1782608695652179</v>
      </c>
      <c r="M2810">
        <v>6.2601781746179901</v>
      </c>
      <c r="N2810">
        <v>2.53274384163934</v>
      </c>
      <c r="O2810">
        <v>0.38230095722857899</v>
      </c>
      <c r="P2810">
        <v>0.26782608695652099</v>
      </c>
      <c r="Q2810">
        <v>0.76515880999999997</v>
      </c>
      <c r="U2810">
        <v>2.53274384163934</v>
      </c>
      <c r="V2810">
        <v>2.5202591857757799</v>
      </c>
      <c r="X2810">
        <v>4.08298587799072</v>
      </c>
    </row>
    <row r="2811" spans="1:24" x14ac:dyDescent="0.45">
      <c r="A2811">
        <v>1971</v>
      </c>
      <c r="B2811" t="s">
        <v>746</v>
      </c>
      <c r="C2811" t="s">
        <v>88</v>
      </c>
      <c r="D2811">
        <v>8</v>
      </c>
      <c r="E2811">
        <v>12</v>
      </c>
      <c r="F2811">
        <v>0</v>
      </c>
      <c r="G2811">
        <v>36</v>
      </c>
      <c r="H2811">
        <v>26</v>
      </c>
      <c r="I2811">
        <f t="shared" si="131"/>
        <v>20</v>
      </c>
      <c r="J2811" s="2">
        <f t="shared" si="132"/>
        <v>0.76923076923076927</v>
      </c>
      <c r="K2811">
        <v>181.2</v>
      </c>
      <c r="L2811" s="1">
        <f t="shared" si="130"/>
        <v>6.9692307692307685</v>
      </c>
      <c r="M2811">
        <v>4.8055036453519904</v>
      </c>
      <c r="N2811">
        <v>4.0623845249367303</v>
      </c>
      <c r="O2811">
        <v>0.94128421919265703</v>
      </c>
      <c r="P2811">
        <v>0.242582897033158</v>
      </c>
      <c r="Q2811">
        <v>0.69457221999999996</v>
      </c>
      <c r="U2811">
        <v>4.1614670743254303</v>
      </c>
      <c r="V2811">
        <v>4.1631588940476103</v>
      </c>
      <c r="X2811">
        <v>1.0869334936141899</v>
      </c>
    </row>
    <row r="2812" spans="1:24" x14ac:dyDescent="0.45">
      <c r="A2812">
        <v>1971</v>
      </c>
      <c r="B2812" t="s">
        <v>757</v>
      </c>
      <c r="C2812" t="s">
        <v>58</v>
      </c>
      <c r="D2812">
        <v>12</v>
      </c>
      <c r="E2812">
        <v>11</v>
      </c>
      <c r="F2812">
        <v>0</v>
      </c>
      <c r="G2812">
        <v>32</v>
      </c>
      <c r="H2812">
        <v>31</v>
      </c>
      <c r="I2812">
        <f t="shared" si="131"/>
        <v>23</v>
      </c>
      <c r="J2812" s="2">
        <f t="shared" si="132"/>
        <v>0.74193548387096775</v>
      </c>
      <c r="K2812">
        <v>203.1</v>
      </c>
      <c r="L2812" s="1">
        <f t="shared" si="130"/>
        <v>6.5516129032258066</v>
      </c>
      <c r="M2812">
        <v>6.8606569390118297</v>
      </c>
      <c r="N2812">
        <v>3.6295088322514202</v>
      </c>
      <c r="O2812">
        <v>0.70819684531735005</v>
      </c>
      <c r="P2812">
        <v>0.25549915397631101</v>
      </c>
      <c r="Q2812">
        <v>0.73516767000000005</v>
      </c>
      <c r="U2812">
        <v>3.23114810676041</v>
      </c>
      <c r="V2812">
        <v>3.2479540750359699</v>
      </c>
      <c r="X2812">
        <v>2.5781047344207701</v>
      </c>
    </row>
    <row r="2813" spans="1:24" x14ac:dyDescent="0.45">
      <c r="A2813">
        <v>1971</v>
      </c>
      <c r="B2813" t="s">
        <v>728</v>
      </c>
      <c r="C2813" t="s">
        <v>47</v>
      </c>
      <c r="D2813">
        <v>16</v>
      </c>
      <c r="E2813">
        <v>13</v>
      </c>
      <c r="F2813">
        <v>0</v>
      </c>
      <c r="G2813">
        <v>31</v>
      </c>
      <c r="H2813">
        <v>31</v>
      </c>
      <c r="I2813">
        <f t="shared" si="131"/>
        <v>29</v>
      </c>
      <c r="J2813" s="2">
        <f t="shared" si="132"/>
        <v>0.93548387096774188</v>
      </c>
      <c r="K2813">
        <v>245.2</v>
      </c>
      <c r="L2813" s="1">
        <f t="shared" si="130"/>
        <v>7.9096774193548383</v>
      </c>
      <c r="M2813">
        <v>6.7774752728460497</v>
      </c>
      <c r="N2813">
        <v>2.7842601120880999</v>
      </c>
      <c r="O2813">
        <v>0.51289002064780898</v>
      </c>
      <c r="P2813">
        <v>0.27016129032258002</v>
      </c>
      <c r="Q2813">
        <v>0.72557470999999996</v>
      </c>
      <c r="U2813">
        <v>3.0407051224120099</v>
      </c>
      <c r="V2813">
        <v>2.6995365229389998</v>
      </c>
      <c r="X2813">
        <v>5.1694531440734801</v>
      </c>
    </row>
    <row r="2814" spans="1:24" x14ac:dyDescent="0.45">
      <c r="A2814">
        <v>1971</v>
      </c>
      <c r="B2814" t="s">
        <v>731</v>
      </c>
      <c r="C2814" t="s">
        <v>71</v>
      </c>
      <c r="D2814">
        <v>16</v>
      </c>
      <c r="E2814">
        <v>6</v>
      </c>
      <c r="F2814">
        <v>0</v>
      </c>
      <c r="G2814">
        <v>35</v>
      </c>
      <c r="H2814">
        <v>31</v>
      </c>
      <c r="I2814">
        <f t="shared" si="131"/>
        <v>22</v>
      </c>
      <c r="J2814" s="2">
        <f t="shared" si="132"/>
        <v>0.70967741935483875</v>
      </c>
      <c r="K2814">
        <v>217.2</v>
      </c>
      <c r="L2814" s="1">
        <f t="shared" si="130"/>
        <v>7.0064516129032253</v>
      </c>
      <c r="M2814">
        <v>4.4241952947089702</v>
      </c>
      <c r="N2814">
        <v>2.64624765291004</v>
      </c>
      <c r="O2814">
        <v>0.578866674074071</v>
      </c>
      <c r="P2814">
        <v>0.25852272727272702</v>
      </c>
      <c r="Q2814">
        <v>0.77970297</v>
      </c>
      <c r="U2814">
        <v>2.64624765291004</v>
      </c>
      <c r="V2814">
        <v>3.2138664962467698</v>
      </c>
      <c r="X2814">
        <v>2.6155533790588299</v>
      </c>
    </row>
    <row r="2815" spans="1:24" x14ac:dyDescent="0.45">
      <c r="A2815">
        <v>1971</v>
      </c>
      <c r="B2815" t="s">
        <v>759</v>
      </c>
      <c r="C2815" t="s">
        <v>29</v>
      </c>
      <c r="D2815">
        <v>12</v>
      </c>
      <c r="E2815">
        <v>18</v>
      </c>
      <c r="F2815">
        <v>0</v>
      </c>
      <c r="G2815">
        <v>36</v>
      </c>
      <c r="H2815">
        <v>35</v>
      </c>
      <c r="I2815">
        <f t="shared" si="131"/>
        <v>30</v>
      </c>
      <c r="J2815" s="2">
        <f t="shared" si="132"/>
        <v>0.8571428571428571</v>
      </c>
      <c r="K2815">
        <v>242.1</v>
      </c>
      <c r="L2815" s="1">
        <f t="shared" si="130"/>
        <v>6.9171428571428573</v>
      </c>
      <c r="M2815">
        <v>4.7537833669309997</v>
      </c>
      <c r="N2815">
        <v>1.85694662770742</v>
      </c>
      <c r="O2815">
        <v>1.0027511789620001</v>
      </c>
      <c r="P2815">
        <v>0.27216748768472898</v>
      </c>
      <c r="Q2815">
        <v>0.71700991999999997</v>
      </c>
      <c r="U2815">
        <v>3.4167817949816599</v>
      </c>
      <c r="V2815">
        <v>3.4869961875085398</v>
      </c>
      <c r="X2815">
        <v>3.65140628814697</v>
      </c>
    </row>
    <row r="2816" spans="1:24" x14ac:dyDescent="0.45">
      <c r="A2816">
        <v>1971</v>
      </c>
      <c r="B2816" t="s">
        <v>778</v>
      </c>
      <c r="C2816" t="s">
        <v>75</v>
      </c>
      <c r="D2816">
        <v>15</v>
      </c>
      <c r="E2816">
        <v>8</v>
      </c>
      <c r="F2816">
        <v>0</v>
      </c>
      <c r="G2816">
        <v>32</v>
      </c>
      <c r="H2816">
        <v>30</v>
      </c>
      <c r="I2816">
        <f t="shared" si="131"/>
        <v>23</v>
      </c>
      <c r="J2816" s="2">
        <f t="shared" si="132"/>
        <v>0.76666666666666672</v>
      </c>
      <c r="K2816">
        <v>205.2</v>
      </c>
      <c r="L2816" s="1">
        <f t="shared" si="130"/>
        <v>6.84</v>
      </c>
      <c r="M2816">
        <v>3.3257692783946702</v>
      </c>
      <c r="N2816">
        <v>3.15072879005811</v>
      </c>
      <c r="O2816">
        <v>0.65640183126210705</v>
      </c>
      <c r="P2816">
        <v>0.228699551569506</v>
      </c>
      <c r="Q2816">
        <v>0.78636364000000003</v>
      </c>
      <c r="U2816">
        <v>2.7131275692167098</v>
      </c>
      <c r="V2816">
        <v>3.7251384002811498</v>
      </c>
      <c r="X2816">
        <v>2.0236001014709402</v>
      </c>
    </row>
    <row r="2817" spans="1:24" x14ac:dyDescent="0.45">
      <c r="A2817">
        <v>1971</v>
      </c>
      <c r="B2817" t="s">
        <v>697</v>
      </c>
      <c r="C2817" t="s">
        <v>29</v>
      </c>
      <c r="D2817">
        <v>9</v>
      </c>
      <c r="E2817">
        <v>15</v>
      </c>
      <c r="F2817">
        <v>0</v>
      </c>
      <c r="G2817">
        <v>30</v>
      </c>
      <c r="H2817">
        <v>29</v>
      </c>
      <c r="I2817">
        <f t="shared" si="131"/>
        <v>24</v>
      </c>
      <c r="J2817" s="2">
        <f t="shared" si="132"/>
        <v>0.82758620689655171</v>
      </c>
      <c r="K2817">
        <v>195</v>
      </c>
      <c r="L2817" s="1">
        <f t="shared" si="130"/>
        <v>6.7241379310344831</v>
      </c>
      <c r="M2817">
        <v>6.6</v>
      </c>
      <c r="N2817">
        <v>2.95384615384615</v>
      </c>
      <c r="O2817">
        <v>0.83076923076923004</v>
      </c>
      <c r="P2817">
        <v>0.31400966183574802</v>
      </c>
      <c r="Q2817">
        <v>0.67375887000000001</v>
      </c>
      <c r="U2817">
        <v>4.4769230769230699</v>
      </c>
      <c r="V2817">
        <v>3.1999505727719</v>
      </c>
      <c r="X2817">
        <v>3.6159429550170898</v>
      </c>
    </row>
    <row r="2818" spans="1:24" x14ac:dyDescent="0.45">
      <c r="A2818">
        <v>1971</v>
      </c>
      <c r="B2818" t="s">
        <v>698</v>
      </c>
      <c r="C2818" t="s">
        <v>105</v>
      </c>
      <c r="D2818">
        <v>21</v>
      </c>
      <c r="E2818">
        <v>11</v>
      </c>
      <c r="F2818">
        <v>0</v>
      </c>
      <c r="G2818">
        <v>37</v>
      </c>
      <c r="H2818">
        <v>37</v>
      </c>
      <c r="I2818">
        <f t="shared" si="131"/>
        <v>32</v>
      </c>
      <c r="J2818" s="2">
        <f t="shared" si="132"/>
        <v>0.86486486486486491</v>
      </c>
      <c r="K2818">
        <v>273.2</v>
      </c>
      <c r="L2818" s="1">
        <f t="shared" si="130"/>
        <v>7.3837837837837839</v>
      </c>
      <c r="M2818">
        <v>5.9524965124097902</v>
      </c>
      <c r="N2818">
        <v>2.630937685043</v>
      </c>
      <c r="O2818">
        <v>0.88794146870201396</v>
      </c>
      <c r="P2818">
        <v>0.24235006119951</v>
      </c>
      <c r="Q2818">
        <v>0.75958702</v>
      </c>
      <c r="U2818">
        <v>2.95980489567338</v>
      </c>
      <c r="V2818">
        <v>3.33186593251973</v>
      </c>
      <c r="X2818">
        <v>3.20037341117858</v>
      </c>
    </row>
    <row r="2819" spans="1:24" x14ac:dyDescent="0.45">
      <c r="A2819">
        <v>1971</v>
      </c>
      <c r="B2819" t="s">
        <v>779</v>
      </c>
      <c r="C2819" t="s">
        <v>128</v>
      </c>
      <c r="D2819">
        <v>6</v>
      </c>
      <c r="E2819">
        <v>14</v>
      </c>
      <c r="F2819">
        <v>1</v>
      </c>
      <c r="G2819">
        <v>35</v>
      </c>
      <c r="H2819">
        <v>23</v>
      </c>
      <c r="I2819">
        <f t="shared" si="131"/>
        <v>20</v>
      </c>
      <c r="J2819" s="2">
        <f t="shared" si="132"/>
        <v>0.86956521739130432</v>
      </c>
      <c r="K2819">
        <v>162.1</v>
      </c>
      <c r="L2819" s="1">
        <f t="shared" ref="L2819:L2882" si="133">K2819/H2819</f>
        <v>7.0478260869565217</v>
      </c>
      <c r="M2819">
        <v>3.77002136074276</v>
      </c>
      <c r="N2819">
        <v>2.82751602055707</v>
      </c>
      <c r="O2819">
        <v>0.88706384958653195</v>
      </c>
      <c r="P2819">
        <v>0.26642335766423297</v>
      </c>
      <c r="Q2819">
        <v>0.69731405000000002</v>
      </c>
      <c r="U2819">
        <v>4.1026703043377104</v>
      </c>
      <c r="V2819">
        <v>3.89271137963207</v>
      </c>
      <c r="X2819">
        <v>1.32166635990142</v>
      </c>
    </row>
    <row r="2820" spans="1:24" x14ac:dyDescent="0.45">
      <c r="A2820">
        <v>1971</v>
      </c>
      <c r="B2820" t="s">
        <v>601</v>
      </c>
      <c r="C2820" t="s">
        <v>29</v>
      </c>
      <c r="D2820">
        <v>24</v>
      </c>
      <c r="E2820">
        <v>13</v>
      </c>
      <c r="F2820">
        <v>0</v>
      </c>
      <c r="G2820">
        <v>39</v>
      </c>
      <c r="H2820">
        <v>39</v>
      </c>
      <c r="I2820">
        <f t="shared" ref="I2820:I2883" si="134">SUM(D2820:E2820)</f>
        <v>37</v>
      </c>
      <c r="J2820" s="2">
        <f t="shared" ref="J2820:J2883" si="135">I2820/H2820</f>
        <v>0.94871794871794868</v>
      </c>
      <c r="K2820">
        <v>325</v>
      </c>
      <c r="L2820" s="1">
        <f t="shared" si="133"/>
        <v>8.3333333333333339</v>
      </c>
      <c r="M2820">
        <v>7.2830769230769201</v>
      </c>
      <c r="N2820">
        <v>1.02461538461538</v>
      </c>
      <c r="O2820">
        <v>0.80307692307692302</v>
      </c>
      <c r="P2820">
        <v>0.284974093264248</v>
      </c>
      <c r="Q2820">
        <v>0.75965945999999995</v>
      </c>
      <c r="U2820">
        <v>2.7692307692307598</v>
      </c>
      <c r="V2820">
        <v>2.3804633932847201</v>
      </c>
      <c r="X2820">
        <v>9.6429204940795898</v>
      </c>
    </row>
    <row r="2821" spans="1:24" x14ac:dyDescent="0.45">
      <c r="A2821">
        <v>1971</v>
      </c>
      <c r="B2821" t="s">
        <v>699</v>
      </c>
      <c r="C2821" t="s">
        <v>37</v>
      </c>
      <c r="D2821">
        <v>12</v>
      </c>
      <c r="E2821">
        <v>10</v>
      </c>
      <c r="F2821">
        <v>14</v>
      </c>
      <c r="G2821">
        <v>53</v>
      </c>
      <c r="H2821">
        <v>16</v>
      </c>
      <c r="I2821">
        <f t="shared" si="134"/>
        <v>22</v>
      </c>
      <c r="J2821" s="2">
        <f t="shared" si="135"/>
        <v>1.375</v>
      </c>
      <c r="K2821">
        <v>178</v>
      </c>
      <c r="L2821" s="1">
        <f t="shared" si="133"/>
        <v>11.125</v>
      </c>
      <c r="M2821">
        <v>7.7359550561797699</v>
      </c>
      <c r="N2821">
        <v>5.6123595505617896</v>
      </c>
      <c r="O2821">
        <v>0.45505617977528001</v>
      </c>
      <c r="P2821">
        <v>0.27524752475247499</v>
      </c>
      <c r="Q2821">
        <v>0.78446910000000003</v>
      </c>
      <c r="U2821">
        <v>2.9325842696629199</v>
      </c>
      <c r="V2821">
        <v>3.3613449836045102</v>
      </c>
      <c r="X2821">
        <v>2.3484182357788002</v>
      </c>
    </row>
    <row r="2822" spans="1:24" x14ac:dyDescent="0.45">
      <c r="A2822">
        <v>1971</v>
      </c>
      <c r="B2822" t="s">
        <v>780</v>
      </c>
      <c r="C2822" t="s">
        <v>99</v>
      </c>
      <c r="D2822">
        <v>9</v>
      </c>
      <c r="E2822">
        <v>10</v>
      </c>
      <c r="F2822">
        <v>0</v>
      </c>
      <c r="G2822">
        <v>31</v>
      </c>
      <c r="H2822">
        <v>27</v>
      </c>
      <c r="I2822">
        <f t="shared" si="134"/>
        <v>19</v>
      </c>
      <c r="J2822" s="2">
        <f t="shared" si="135"/>
        <v>0.70370370370370372</v>
      </c>
      <c r="K2822">
        <v>174.2</v>
      </c>
      <c r="L2822" s="1">
        <f t="shared" si="133"/>
        <v>6.4518518518518517</v>
      </c>
      <c r="M2822">
        <v>5.2041974124651604</v>
      </c>
      <c r="N2822">
        <v>2.8339688879760701</v>
      </c>
      <c r="O2822">
        <v>0.97900743402809998</v>
      </c>
      <c r="P2822">
        <v>0.27454545454545398</v>
      </c>
      <c r="Q2822">
        <v>0.77409932000000004</v>
      </c>
      <c r="U2822">
        <v>3.4522893726253998</v>
      </c>
      <c r="V2822">
        <v>3.7737514384427899</v>
      </c>
      <c r="X2822">
        <v>0.92981463670730502</v>
      </c>
    </row>
    <row r="2823" spans="1:24" x14ac:dyDescent="0.45">
      <c r="A2823">
        <v>1971</v>
      </c>
      <c r="B2823" t="s">
        <v>499</v>
      </c>
      <c r="C2823" t="s">
        <v>37</v>
      </c>
      <c r="D2823">
        <v>13</v>
      </c>
      <c r="E2823">
        <v>16</v>
      </c>
      <c r="F2823">
        <v>0</v>
      </c>
      <c r="G2823">
        <v>38</v>
      </c>
      <c r="H2823">
        <v>35</v>
      </c>
      <c r="I2823">
        <f t="shared" si="134"/>
        <v>29</v>
      </c>
      <c r="J2823" s="2">
        <f t="shared" si="135"/>
        <v>0.82857142857142863</v>
      </c>
      <c r="K2823">
        <v>229.1</v>
      </c>
      <c r="L2823" s="1">
        <f t="shared" si="133"/>
        <v>6.5457142857142854</v>
      </c>
      <c r="M2823">
        <v>5.1409891702280301</v>
      </c>
      <c r="N2823">
        <v>2.27616314407042</v>
      </c>
      <c r="O2823">
        <v>0.66715126636546895</v>
      </c>
      <c r="P2823">
        <v>0.29712041884816698</v>
      </c>
      <c r="Q2823">
        <v>0.67796610000000002</v>
      </c>
      <c r="U2823">
        <v>3.6104656768013599</v>
      </c>
      <c r="V2823">
        <v>3.0965815614532302</v>
      </c>
      <c r="X2823">
        <v>4.4815049171447701</v>
      </c>
    </row>
    <row r="2824" spans="1:24" x14ac:dyDescent="0.45">
      <c r="A2824">
        <v>1971</v>
      </c>
      <c r="B2824" t="s">
        <v>700</v>
      </c>
      <c r="C2824" t="s">
        <v>115</v>
      </c>
      <c r="D2824">
        <v>13</v>
      </c>
      <c r="E2824">
        <v>14</v>
      </c>
      <c r="F2824">
        <v>0</v>
      </c>
      <c r="G2824">
        <v>39</v>
      </c>
      <c r="H2824">
        <v>38</v>
      </c>
      <c r="I2824">
        <f t="shared" si="134"/>
        <v>27</v>
      </c>
      <c r="J2824" s="2">
        <f t="shared" si="135"/>
        <v>0.71052631578947367</v>
      </c>
      <c r="K2824">
        <v>260.10000000000002</v>
      </c>
      <c r="L2824" s="1">
        <f t="shared" si="133"/>
        <v>6.8447368421052639</v>
      </c>
      <c r="M2824">
        <v>4.7362359655274</v>
      </c>
      <c r="N2824">
        <v>1.62484007576487</v>
      </c>
      <c r="O2824">
        <v>0.553137047068893</v>
      </c>
      <c r="P2824">
        <v>0.29035874439461801</v>
      </c>
      <c r="Q2824">
        <v>0.73298428999999998</v>
      </c>
      <c r="U2824">
        <v>3.3188222824133602</v>
      </c>
      <c r="V2824">
        <v>2.8084669669526101</v>
      </c>
      <c r="X2824">
        <v>5.88667869567871</v>
      </c>
    </row>
    <row r="2825" spans="1:24" x14ac:dyDescent="0.45">
      <c r="A2825">
        <v>1971</v>
      </c>
      <c r="B2825" t="s">
        <v>760</v>
      </c>
      <c r="C2825" t="s">
        <v>62</v>
      </c>
      <c r="D2825">
        <v>10</v>
      </c>
      <c r="E2825">
        <v>9</v>
      </c>
      <c r="F2825">
        <v>0</v>
      </c>
      <c r="G2825">
        <v>37</v>
      </c>
      <c r="H2825">
        <v>24</v>
      </c>
      <c r="I2825">
        <f t="shared" si="134"/>
        <v>19</v>
      </c>
      <c r="J2825" s="2">
        <f t="shared" si="135"/>
        <v>0.79166666666666663</v>
      </c>
      <c r="K2825">
        <v>170.1</v>
      </c>
      <c r="L2825" s="1">
        <f t="shared" si="133"/>
        <v>7.0874999999999995</v>
      </c>
      <c r="M2825">
        <v>4.9138953519777804</v>
      </c>
      <c r="N2825">
        <v>4.33268192324923</v>
      </c>
      <c r="O2825">
        <v>0.68688859758829202</v>
      </c>
      <c r="P2825">
        <v>0.27697841726618699</v>
      </c>
      <c r="Q2825">
        <v>0.69846677999999995</v>
      </c>
      <c r="U2825">
        <v>4.0684940010998796</v>
      </c>
      <c r="V2825">
        <v>3.8661057182315401</v>
      </c>
      <c r="X2825">
        <v>0.802862048149108</v>
      </c>
    </row>
    <row r="2826" spans="1:24" x14ac:dyDescent="0.45">
      <c r="A2826">
        <v>1971</v>
      </c>
      <c r="B2826" t="s">
        <v>732</v>
      </c>
      <c r="C2826" t="s">
        <v>73</v>
      </c>
      <c r="D2826">
        <v>15</v>
      </c>
      <c r="E2826">
        <v>13</v>
      </c>
      <c r="F2826">
        <v>0</v>
      </c>
      <c r="G2826">
        <v>38</v>
      </c>
      <c r="H2826">
        <v>36</v>
      </c>
      <c r="I2826">
        <f t="shared" si="134"/>
        <v>28</v>
      </c>
      <c r="J2826" s="2">
        <f t="shared" si="135"/>
        <v>0.77777777777777779</v>
      </c>
      <c r="K2826">
        <v>267.10000000000002</v>
      </c>
      <c r="L2826" s="1">
        <f t="shared" si="133"/>
        <v>7.4194444444444452</v>
      </c>
      <c r="M2826">
        <v>7.7768085718936701</v>
      </c>
      <c r="N2826">
        <v>3.46758131127726</v>
      </c>
      <c r="O2826">
        <v>0.67331675947131298</v>
      </c>
      <c r="P2826">
        <v>0.25733333333333303</v>
      </c>
      <c r="Q2826">
        <v>0.75601375000000004</v>
      </c>
      <c r="U2826">
        <v>2.8279303897795098</v>
      </c>
      <c r="V2826">
        <v>2.8851478690465702</v>
      </c>
      <c r="X2826">
        <v>4.37660312652587</v>
      </c>
    </row>
    <row r="2827" spans="1:24" x14ac:dyDescent="0.45">
      <c r="A2827">
        <v>1971</v>
      </c>
      <c r="B2827" t="s">
        <v>761</v>
      </c>
      <c r="C2827" t="s">
        <v>62</v>
      </c>
      <c r="D2827">
        <v>12</v>
      </c>
      <c r="E2827">
        <v>13</v>
      </c>
      <c r="F2827">
        <v>0</v>
      </c>
      <c r="G2827">
        <v>31</v>
      </c>
      <c r="H2827">
        <v>30</v>
      </c>
      <c r="I2827">
        <f t="shared" si="134"/>
        <v>25</v>
      </c>
      <c r="J2827" s="2">
        <f t="shared" si="135"/>
        <v>0.83333333333333337</v>
      </c>
      <c r="K2827">
        <v>222.1</v>
      </c>
      <c r="L2827" s="1">
        <f t="shared" si="133"/>
        <v>7.4033333333333333</v>
      </c>
      <c r="M2827">
        <v>3.2788610947828301</v>
      </c>
      <c r="N2827">
        <v>1.4977513642835101</v>
      </c>
      <c r="O2827">
        <v>0.85007509864740005</v>
      </c>
      <c r="P2827">
        <v>0.246995994659546</v>
      </c>
      <c r="Q2827">
        <v>0.73033707999999997</v>
      </c>
      <c r="U2827">
        <v>2.9550229619647701</v>
      </c>
      <c r="V2827">
        <v>3.44973353357629</v>
      </c>
      <c r="X2827">
        <v>2.4211888313293399</v>
      </c>
    </row>
    <row r="2828" spans="1:24" x14ac:dyDescent="0.45">
      <c r="A2828">
        <v>1971</v>
      </c>
      <c r="B2828" t="s">
        <v>564</v>
      </c>
      <c r="C2828" t="s">
        <v>58</v>
      </c>
      <c r="D2828">
        <v>6</v>
      </c>
      <c r="E2828">
        <v>11</v>
      </c>
      <c r="F2828">
        <v>0</v>
      </c>
      <c r="G2828">
        <v>26</v>
      </c>
      <c r="H2828">
        <v>24</v>
      </c>
      <c r="I2828">
        <f t="shared" si="134"/>
        <v>17</v>
      </c>
      <c r="J2828" s="2">
        <f t="shared" si="135"/>
        <v>0.70833333333333337</v>
      </c>
      <c r="K2828">
        <v>165.2</v>
      </c>
      <c r="L2828" s="1">
        <f t="shared" si="133"/>
        <v>6.8833333333333329</v>
      </c>
      <c r="M2828">
        <v>5.2152906296717498</v>
      </c>
      <c r="N2828">
        <v>2.77062314701312</v>
      </c>
      <c r="O2828">
        <v>0.65191132870896895</v>
      </c>
      <c r="P2828">
        <v>0.27715355805243402</v>
      </c>
      <c r="Q2828">
        <v>0.74795082000000002</v>
      </c>
      <c r="U2828">
        <v>3.0422528673085201</v>
      </c>
      <c r="V2828">
        <v>3.1755785448416902</v>
      </c>
      <c r="X2828">
        <v>2.2415134906768799</v>
      </c>
    </row>
    <row r="2829" spans="1:24" x14ac:dyDescent="0.45">
      <c r="A2829">
        <v>1971</v>
      </c>
      <c r="B2829" t="s">
        <v>781</v>
      </c>
      <c r="C2829" t="s">
        <v>54</v>
      </c>
      <c r="D2829">
        <v>8</v>
      </c>
      <c r="E2829">
        <v>12</v>
      </c>
      <c r="F2829">
        <v>0</v>
      </c>
      <c r="G2829">
        <v>43</v>
      </c>
      <c r="H2829">
        <v>22</v>
      </c>
      <c r="I2829">
        <f t="shared" si="134"/>
        <v>20</v>
      </c>
      <c r="J2829" s="2">
        <f t="shared" si="135"/>
        <v>0.90909090909090906</v>
      </c>
      <c r="K2829">
        <v>180.1</v>
      </c>
      <c r="L2829" s="1">
        <f t="shared" si="133"/>
        <v>8.1863636363636356</v>
      </c>
      <c r="M2829">
        <v>4.5914981338722898</v>
      </c>
      <c r="N2829">
        <v>3.0942704815226301</v>
      </c>
      <c r="O2829">
        <v>1.14787453346807</v>
      </c>
      <c r="P2829">
        <v>0.24394463667819999</v>
      </c>
      <c r="Q2829">
        <v>0.82494970000000001</v>
      </c>
      <c r="U2829">
        <v>2.9445477162876599</v>
      </c>
      <c r="V2829">
        <v>4.2035435060631796</v>
      </c>
      <c r="X2829">
        <v>0.41620916128158503</v>
      </c>
    </row>
    <row r="2830" spans="1:24" x14ac:dyDescent="0.45">
      <c r="A2830">
        <v>1971</v>
      </c>
      <c r="B2830" t="s">
        <v>782</v>
      </c>
      <c r="C2830" t="s">
        <v>67</v>
      </c>
      <c r="D2830">
        <v>5</v>
      </c>
      <c r="E2830">
        <v>14</v>
      </c>
      <c r="F2830">
        <v>0</v>
      </c>
      <c r="G2830">
        <v>38</v>
      </c>
      <c r="H2830">
        <v>30</v>
      </c>
      <c r="I2830">
        <f t="shared" si="134"/>
        <v>19</v>
      </c>
      <c r="J2830" s="2">
        <f t="shared" si="135"/>
        <v>0.6333333333333333</v>
      </c>
      <c r="K2830">
        <v>214.1</v>
      </c>
      <c r="L2830" s="1">
        <f t="shared" si="133"/>
        <v>7.1366666666666667</v>
      </c>
      <c r="M2830">
        <v>4.74494635585528</v>
      </c>
      <c r="N2830">
        <v>2.09953378577667</v>
      </c>
      <c r="O2830">
        <v>1.17573892003493</v>
      </c>
      <c r="P2830">
        <v>0.25697503671071897</v>
      </c>
      <c r="Q2830">
        <v>0.73339483000000005</v>
      </c>
      <c r="U2830">
        <v>3.77916081439801</v>
      </c>
      <c r="V2830">
        <v>3.8369249226665598</v>
      </c>
      <c r="X2830">
        <v>1.5343666076660101</v>
      </c>
    </row>
    <row r="2831" spans="1:24" x14ac:dyDescent="0.45">
      <c r="A2831">
        <v>1971</v>
      </c>
      <c r="B2831" t="s">
        <v>762</v>
      </c>
      <c r="C2831" t="s">
        <v>54</v>
      </c>
      <c r="D2831">
        <v>10</v>
      </c>
      <c r="E2831">
        <v>15</v>
      </c>
      <c r="F2831">
        <v>0</v>
      </c>
      <c r="G2831">
        <v>33</v>
      </c>
      <c r="H2831">
        <v>32</v>
      </c>
      <c r="I2831">
        <f t="shared" si="134"/>
        <v>25</v>
      </c>
      <c r="J2831" s="2">
        <f t="shared" si="135"/>
        <v>0.78125</v>
      </c>
      <c r="K2831">
        <v>208</v>
      </c>
      <c r="L2831" s="1">
        <f t="shared" si="133"/>
        <v>6.5</v>
      </c>
      <c r="M2831">
        <v>4.9759615384615303</v>
      </c>
      <c r="N2831">
        <v>3.9375</v>
      </c>
      <c r="O2831">
        <v>0.5625</v>
      </c>
      <c r="P2831">
        <v>0.26888217522658597</v>
      </c>
      <c r="Q2831">
        <v>0.72172619000000005</v>
      </c>
      <c r="U2831">
        <v>3.3317307692307598</v>
      </c>
      <c r="V2831">
        <v>3.5425787779001001</v>
      </c>
      <c r="X2831">
        <v>2.4647433757781898</v>
      </c>
    </row>
    <row r="2832" spans="1:24" x14ac:dyDescent="0.45">
      <c r="A2832">
        <v>1971</v>
      </c>
      <c r="B2832" t="s">
        <v>701</v>
      </c>
      <c r="C2832" t="s">
        <v>79</v>
      </c>
      <c r="D2832">
        <v>25</v>
      </c>
      <c r="E2832">
        <v>14</v>
      </c>
      <c r="F2832">
        <v>0</v>
      </c>
      <c r="G2832">
        <v>45</v>
      </c>
      <c r="H2832">
        <v>45</v>
      </c>
      <c r="I2832">
        <f t="shared" si="134"/>
        <v>39</v>
      </c>
      <c r="J2832" s="2">
        <f t="shared" si="135"/>
        <v>0.8666666666666667</v>
      </c>
      <c r="K2832">
        <v>376</v>
      </c>
      <c r="L2832" s="1">
        <f t="shared" si="133"/>
        <v>8.3555555555555561</v>
      </c>
      <c r="M2832">
        <v>7.3723404255319096</v>
      </c>
      <c r="N2832">
        <v>2.2021276595744599</v>
      </c>
      <c r="O2832">
        <v>0.86170212765957399</v>
      </c>
      <c r="P2832">
        <v>0.27397260273972601</v>
      </c>
      <c r="Q2832">
        <v>0.78523140999999996</v>
      </c>
      <c r="U2832">
        <v>2.9202127659574399</v>
      </c>
      <c r="V2832">
        <v>2.84750921979863</v>
      </c>
      <c r="X2832">
        <v>8.3361415863037092</v>
      </c>
    </row>
    <row r="2833" spans="1:24" x14ac:dyDescent="0.45">
      <c r="A2833">
        <v>1971</v>
      </c>
      <c r="B2833" t="s">
        <v>702</v>
      </c>
      <c r="C2833" t="s">
        <v>35</v>
      </c>
      <c r="D2833">
        <v>10</v>
      </c>
      <c r="E2833">
        <v>7</v>
      </c>
      <c r="F2833">
        <v>0</v>
      </c>
      <c r="G2833">
        <v>27</v>
      </c>
      <c r="H2833">
        <v>26</v>
      </c>
      <c r="I2833">
        <f t="shared" si="134"/>
        <v>17</v>
      </c>
      <c r="J2833" s="2">
        <f t="shared" si="135"/>
        <v>0.65384615384615385</v>
      </c>
      <c r="K2833">
        <v>167.2</v>
      </c>
      <c r="L2833" s="1">
        <f t="shared" si="133"/>
        <v>6.4307692307692301</v>
      </c>
      <c r="M2833">
        <v>5.3677921007116201</v>
      </c>
      <c r="N2833">
        <v>3.59642070747678</v>
      </c>
      <c r="O2833">
        <v>0.80516881510674398</v>
      </c>
      <c r="P2833">
        <v>0.281481481481481</v>
      </c>
      <c r="Q2833">
        <v>0.71365639000000003</v>
      </c>
      <c r="U2833">
        <v>4.1331999175479499</v>
      </c>
      <c r="V2833">
        <v>3.87071542401991</v>
      </c>
      <c r="X2833">
        <v>1.8650206327438299</v>
      </c>
    </row>
    <row r="2834" spans="1:24" x14ac:dyDescent="0.45">
      <c r="A2834">
        <v>1971</v>
      </c>
      <c r="B2834" t="s">
        <v>747</v>
      </c>
      <c r="C2834" t="s">
        <v>65</v>
      </c>
      <c r="D2834">
        <v>18</v>
      </c>
      <c r="E2834">
        <v>11</v>
      </c>
      <c r="F2834">
        <v>0</v>
      </c>
      <c r="G2834">
        <v>37</v>
      </c>
      <c r="H2834">
        <v>37</v>
      </c>
      <c r="I2834">
        <f t="shared" si="134"/>
        <v>29</v>
      </c>
      <c r="J2834" s="2">
        <f t="shared" si="135"/>
        <v>0.78378378378378377</v>
      </c>
      <c r="K2834">
        <v>279</v>
      </c>
      <c r="L2834" s="1">
        <f t="shared" si="133"/>
        <v>7.5405405405405403</v>
      </c>
      <c r="M2834">
        <v>5.1290322580645098</v>
      </c>
      <c r="N2834">
        <v>1.80645161290322</v>
      </c>
      <c r="O2834">
        <v>0.87096774193548299</v>
      </c>
      <c r="P2834">
        <v>0.24687144482366299</v>
      </c>
      <c r="Q2834">
        <v>0.71644041999999997</v>
      </c>
      <c r="U2834">
        <v>2.9354838709677402</v>
      </c>
      <c r="V2834">
        <v>3.20392079609696</v>
      </c>
      <c r="X2834">
        <v>4.0046882629394496</v>
      </c>
    </row>
    <row r="2835" spans="1:24" x14ac:dyDescent="0.45">
      <c r="A2835">
        <v>1971</v>
      </c>
      <c r="B2835" t="s">
        <v>683</v>
      </c>
      <c r="C2835" t="s">
        <v>371</v>
      </c>
      <c r="D2835">
        <v>11</v>
      </c>
      <c r="E2835">
        <v>12</v>
      </c>
      <c r="F2835">
        <v>0</v>
      </c>
      <c r="G2835">
        <v>32</v>
      </c>
      <c r="H2835">
        <v>31</v>
      </c>
      <c r="I2835">
        <f t="shared" si="134"/>
        <v>23</v>
      </c>
      <c r="J2835" s="2">
        <f t="shared" si="135"/>
        <v>0.74193548387096775</v>
      </c>
      <c r="K2835">
        <v>208.1</v>
      </c>
      <c r="L2835" s="1">
        <f t="shared" si="133"/>
        <v>6.7129032258064516</v>
      </c>
      <c r="M2835">
        <v>6.7392011517189401</v>
      </c>
      <c r="N2835">
        <v>3.7584006423047902</v>
      </c>
      <c r="O2835">
        <v>0.51840008859376496</v>
      </c>
      <c r="P2835">
        <v>0.248739495798319</v>
      </c>
      <c r="Q2835">
        <v>0.75366063999999999</v>
      </c>
      <c r="U2835">
        <v>3.0240005167969599</v>
      </c>
      <c r="V2835">
        <v>2.9840327151086501</v>
      </c>
      <c r="X2835">
        <v>3.49679207801818</v>
      </c>
    </row>
    <row r="2836" spans="1:24" x14ac:dyDescent="0.45">
      <c r="A2836">
        <v>1971</v>
      </c>
      <c r="B2836" t="s">
        <v>763</v>
      </c>
      <c r="C2836" t="s">
        <v>233</v>
      </c>
      <c r="D2836">
        <v>11</v>
      </c>
      <c r="E2836">
        <v>12</v>
      </c>
      <c r="F2836">
        <v>0</v>
      </c>
      <c r="G2836">
        <v>31</v>
      </c>
      <c r="H2836">
        <v>25</v>
      </c>
      <c r="I2836">
        <f t="shared" si="134"/>
        <v>23</v>
      </c>
      <c r="J2836" s="2">
        <f t="shared" si="135"/>
        <v>0.92</v>
      </c>
      <c r="K2836">
        <v>177.2</v>
      </c>
      <c r="L2836" s="1">
        <f t="shared" si="133"/>
        <v>7.0879999999999992</v>
      </c>
      <c r="M2836">
        <v>4.9643517256098102</v>
      </c>
      <c r="N2836">
        <v>4.4071285727352398</v>
      </c>
      <c r="O2836">
        <v>0.455909852351921</v>
      </c>
      <c r="P2836">
        <v>0.251785714285714</v>
      </c>
      <c r="Q2836">
        <v>0.68846816</v>
      </c>
      <c r="U2836">
        <v>3.9005620701219899</v>
      </c>
      <c r="V2836">
        <v>3.6107070633687099</v>
      </c>
      <c r="X2836">
        <v>1.69908463954925</v>
      </c>
    </row>
    <row r="2837" spans="1:24" x14ac:dyDescent="0.45">
      <c r="A2837">
        <v>1971</v>
      </c>
      <c r="B2837" t="s">
        <v>765</v>
      </c>
      <c r="C2837" t="s">
        <v>88</v>
      </c>
      <c r="D2837">
        <v>13</v>
      </c>
      <c r="E2837">
        <v>17</v>
      </c>
      <c r="F2837">
        <v>1</v>
      </c>
      <c r="G2837">
        <v>35</v>
      </c>
      <c r="H2837">
        <v>31</v>
      </c>
      <c r="I2837">
        <f t="shared" si="134"/>
        <v>30</v>
      </c>
      <c r="J2837" s="2">
        <f t="shared" si="135"/>
        <v>0.967741935483871</v>
      </c>
      <c r="K2837">
        <v>214.2</v>
      </c>
      <c r="L2837" s="1">
        <f t="shared" si="133"/>
        <v>6.9096774193548383</v>
      </c>
      <c r="M2837">
        <v>8.0496881059014704</v>
      </c>
      <c r="N2837">
        <v>6.4145952093902299</v>
      </c>
      <c r="O2837">
        <v>0.92236009546787701</v>
      </c>
      <c r="P2837">
        <v>0.24083769633507801</v>
      </c>
      <c r="Q2837">
        <v>0.79593267999999995</v>
      </c>
      <c r="U2837">
        <v>3.3959621696771798</v>
      </c>
      <c r="V2837">
        <v>4.1748348226555398</v>
      </c>
      <c r="X2837">
        <v>1.3600816726684499</v>
      </c>
    </row>
    <row r="2838" spans="1:24" x14ac:dyDescent="0.45">
      <c r="A2838">
        <v>1971</v>
      </c>
      <c r="B2838" t="s">
        <v>783</v>
      </c>
      <c r="C2838" t="s">
        <v>71</v>
      </c>
      <c r="D2838">
        <v>8</v>
      </c>
      <c r="E2838">
        <v>12</v>
      </c>
      <c r="F2838">
        <v>0</v>
      </c>
      <c r="G2838">
        <v>30</v>
      </c>
      <c r="H2838">
        <v>26</v>
      </c>
      <c r="I2838">
        <f t="shared" si="134"/>
        <v>20</v>
      </c>
      <c r="J2838" s="2">
        <f t="shared" si="135"/>
        <v>0.76923076923076927</v>
      </c>
      <c r="K2838">
        <v>170.2</v>
      </c>
      <c r="L2838" s="1">
        <f t="shared" si="133"/>
        <v>6.546153846153846</v>
      </c>
      <c r="M2838">
        <v>4.9042958518841502</v>
      </c>
      <c r="N2838">
        <v>2.4785151079414498</v>
      </c>
      <c r="O2838">
        <v>0.79101545998131495</v>
      </c>
      <c r="P2838">
        <v>0.25954198473282403</v>
      </c>
      <c r="Q2838">
        <v>0.75690608000000004</v>
      </c>
      <c r="U2838">
        <v>3.2167962039240101</v>
      </c>
      <c r="V2838">
        <v>3.4004511760315301</v>
      </c>
      <c r="X2838">
        <v>1.6247079372405999</v>
      </c>
    </row>
    <row r="2839" spans="1:24" x14ac:dyDescent="0.45">
      <c r="A2839">
        <v>1971</v>
      </c>
      <c r="B2839" t="s">
        <v>784</v>
      </c>
      <c r="C2839" t="s">
        <v>773</v>
      </c>
      <c r="D2839">
        <v>10</v>
      </c>
      <c r="E2839">
        <v>22</v>
      </c>
      <c r="F2839">
        <v>0</v>
      </c>
      <c r="G2839">
        <v>33</v>
      </c>
      <c r="H2839">
        <v>32</v>
      </c>
      <c r="I2839">
        <f t="shared" si="134"/>
        <v>32</v>
      </c>
      <c r="J2839" s="2">
        <f t="shared" si="135"/>
        <v>1</v>
      </c>
      <c r="K2839">
        <v>216.2</v>
      </c>
      <c r="L2839" s="1">
        <f t="shared" si="133"/>
        <v>6.7562499999999996</v>
      </c>
      <c r="M2839">
        <v>4.2784608354016598</v>
      </c>
      <c r="N2839">
        <v>2.9907687393098898</v>
      </c>
      <c r="O2839">
        <v>1.2876920960917599</v>
      </c>
      <c r="P2839">
        <v>0.27977839335179999</v>
      </c>
      <c r="Q2839">
        <v>0.72940287000000004</v>
      </c>
      <c r="U2839">
        <v>4.2784608354016598</v>
      </c>
      <c r="V2839">
        <v>4.3989246116909504</v>
      </c>
      <c r="X2839">
        <v>6.9130748510360704E-2</v>
      </c>
    </row>
    <row r="2840" spans="1:24" x14ac:dyDescent="0.45">
      <c r="A2840">
        <v>1971</v>
      </c>
      <c r="B2840" t="s">
        <v>734</v>
      </c>
      <c r="C2840" t="s">
        <v>95</v>
      </c>
      <c r="D2840">
        <v>21</v>
      </c>
      <c r="E2840">
        <v>5</v>
      </c>
      <c r="F2840">
        <v>0</v>
      </c>
      <c r="G2840">
        <v>30</v>
      </c>
      <c r="H2840">
        <v>30</v>
      </c>
      <c r="I2840">
        <f t="shared" si="134"/>
        <v>26</v>
      </c>
      <c r="J2840" s="2">
        <f t="shared" si="135"/>
        <v>0.8666666666666667</v>
      </c>
      <c r="K2840">
        <v>224.1</v>
      </c>
      <c r="L2840" s="1">
        <f t="shared" si="133"/>
        <v>7.47</v>
      </c>
      <c r="M2840">
        <v>3.6508178156751998</v>
      </c>
      <c r="N2840">
        <v>2.3268948715292499</v>
      </c>
      <c r="O2840">
        <v>0.96285305028796597</v>
      </c>
      <c r="P2840">
        <v>0.22746185852981901</v>
      </c>
      <c r="Q2840">
        <v>0.80956762000000004</v>
      </c>
      <c r="U2840">
        <v>2.8885591508638901</v>
      </c>
      <c r="V2840">
        <v>3.8732239344329402</v>
      </c>
      <c r="X2840">
        <v>1.77318668365478</v>
      </c>
    </row>
    <row r="2841" spans="1:24" x14ac:dyDescent="0.45">
      <c r="A2841">
        <v>1971</v>
      </c>
      <c r="B2841" t="s">
        <v>703</v>
      </c>
      <c r="C2841" t="s">
        <v>371</v>
      </c>
      <c r="D2841">
        <v>20</v>
      </c>
      <c r="E2841">
        <v>13</v>
      </c>
      <c r="F2841">
        <v>0</v>
      </c>
      <c r="G2841">
        <v>38</v>
      </c>
      <c r="H2841">
        <v>38</v>
      </c>
      <c r="I2841">
        <f t="shared" si="134"/>
        <v>33</v>
      </c>
      <c r="J2841" s="2">
        <f t="shared" si="135"/>
        <v>0.86842105263157898</v>
      </c>
      <c r="K2841">
        <v>276.2</v>
      </c>
      <c r="L2841" s="1">
        <f t="shared" si="133"/>
        <v>7.2684210526315782</v>
      </c>
      <c r="M2841">
        <v>5.8228911380709896</v>
      </c>
      <c r="N2841">
        <v>3.93614428886363</v>
      </c>
      <c r="O2841">
        <v>0.52048188943651397</v>
      </c>
      <c r="P2841">
        <v>0.245572609208972</v>
      </c>
      <c r="Q2841">
        <v>0.72815534000000004</v>
      </c>
      <c r="U2841">
        <v>2.99277086425995</v>
      </c>
      <c r="V2841">
        <v>3.29701569438829</v>
      </c>
      <c r="X2841">
        <v>3.5014042854309002</v>
      </c>
    </row>
    <row r="2842" spans="1:24" x14ac:dyDescent="0.45">
      <c r="A2842">
        <v>1971</v>
      </c>
      <c r="B2842" t="s">
        <v>721</v>
      </c>
      <c r="C2842" t="s">
        <v>233</v>
      </c>
      <c r="D2842">
        <v>10</v>
      </c>
      <c r="E2842">
        <v>18</v>
      </c>
      <c r="F2842">
        <v>1</v>
      </c>
      <c r="G2842">
        <v>36</v>
      </c>
      <c r="H2842">
        <v>35</v>
      </c>
      <c r="I2842">
        <f t="shared" si="134"/>
        <v>28</v>
      </c>
      <c r="J2842" s="2">
        <f t="shared" si="135"/>
        <v>0.8</v>
      </c>
      <c r="K2842">
        <v>213.2</v>
      </c>
      <c r="L2842" s="1">
        <f t="shared" si="133"/>
        <v>6.0914285714285707</v>
      </c>
      <c r="M2842">
        <v>3.5382209392780499</v>
      </c>
      <c r="N2842">
        <v>3.4960992614294999</v>
      </c>
      <c r="O2842">
        <v>0.92667691266806096</v>
      </c>
      <c r="P2842">
        <v>0.30065359477124098</v>
      </c>
      <c r="Q2842">
        <v>0.68137572999999996</v>
      </c>
      <c r="U2842">
        <v>4.8018712747344896</v>
      </c>
      <c r="V2842">
        <v>4.22502328012059</v>
      </c>
      <c r="X2842">
        <v>0.57031971216201705</v>
      </c>
    </row>
    <row r="2843" spans="1:24" x14ac:dyDescent="0.45">
      <c r="A2843">
        <v>1971</v>
      </c>
      <c r="B2843" t="s">
        <v>785</v>
      </c>
      <c r="C2843" t="s">
        <v>371</v>
      </c>
      <c r="D2843">
        <v>6</v>
      </c>
      <c r="E2843">
        <v>17</v>
      </c>
      <c r="F2843">
        <v>0</v>
      </c>
      <c r="G2843">
        <v>37</v>
      </c>
      <c r="H2843">
        <v>36</v>
      </c>
      <c r="I2843">
        <f t="shared" si="134"/>
        <v>23</v>
      </c>
      <c r="J2843" s="2">
        <f t="shared" si="135"/>
        <v>0.63888888888888884</v>
      </c>
      <c r="K2843">
        <v>243.1</v>
      </c>
      <c r="L2843" s="1">
        <f t="shared" si="133"/>
        <v>6.7527777777777773</v>
      </c>
      <c r="M2843">
        <v>3.2917813035618799</v>
      </c>
      <c r="N2843">
        <v>3.03287715609072</v>
      </c>
      <c r="O2843">
        <v>0.88767136275826097</v>
      </c>
      <c r="P2843">
        <v>0.25563909774436</v>
      </c>
      <c r="Q2843">
        <v>0.73931323999999998</v>
      </c>
      <c r="U2843">
        <v>3.7726032917226</v>
      </c>
      <c r="V2843">
        <v>4.1238356085104897</v>
      </c>
      <c r="X2843">
        <v>0.55799907445907504</v>
      </c>
    </row>
    <row r="2844" spans="1:24" x14ac:dyDescent="0.45">
      <c r="A2844">
        <v>1971</v>
      </c>
      <c r="B2844" t="s">
        <v>537</v>
      </c>
      <c r="C2844" t="s">
        <v>128</v>
      </c>
      <c r="D2844">
        <v>15</v>
      </c>
      <c r="E2844">
        <v>14</v>
      </c>
      <c r="F2844">
        <v>2</v>
      </c>
      <c r="G2844">
        <v>42</v>
      </c>
      <c r="H2844">
        <v>36</v>
      </c>
      <c r="I2844">
        <f t="shared" si="134"/>
        <v>29</v>
      </c>
      <c r="J2844" s="2">
        <f t="shared" si="135"/>
        <v>0.80555555555555558</v>
      </c>
      <c r="K2844">
        <v>268.2</v>
      </c>
      <c r="L2844" s="1">
        <f t="shared" si="133"/>
        <v>7.4499999999999993</v>
      </c>
      <c r="M2844">
        <v>5.7952849209477399</v>
      </c>
      <c r="N2844">
        <v>2.3449129737938801</v>
      </c>
      <c r="O2844">
        <v>0.90446643274906902</v>
      </c>
      <c r="P2844">
        <v>0.26690821256038599</v>
      </c>
      <c r="Q2844">
        <v>0.73799435000000002</v>
      </c>
      <c r="U2844">
        <v>2.9813893523950799</v>
      </c>
      <c r="V2844">
        <v>3.28497945918066</v>
      </c>
      <c r="X2844">
        <v>4.3140769004821697</v>
      </c>
    </row>
    <row r="2845" spans="1:24" x14ac:dyDescent="0.45">
      <c r="A2845">
        <v>1971</v>
      </c>
      <c r="B2845" t="s">
        <v>704</v>
      </c>
      <c r="C2845" t="s">
        <v>71</v>
      </c>
      <c r="D2845">
        <v>12</v>
      </c>
      <c r="E2845">
        <v>15</v>
      </c>
      <c r="F2845">
        <v>0</v>
      </c>
      <c r="G2845">
        <v>35</v>
      </c>
      <c r="H2845">
        <v>35</v>
      </c>
      <c r="I2845">
        <f t="shared" si="134"/>
        <v>27</v>
      </c>
      <c r="J2845" s="2">
        <f t="shared" si="135"/>
        <v>0.77142857142857146</v>
      </c>
      <c r="K2845">
        <v>244.2</v>
      </c>
      <c r="L2845" s="1">
        <f t="shared" si="133"/>
        <v>6.9771428571428569</v>
      </c>
      <c r="M2845">
        <v>5.3705714255600601</v>
      </c>
      <c r="N2845">
        <v>2.1702994116989198</v>
      </c>
      <c r="O2845">
        <v>0.44141682949808703</v>
      </c>
      <c r="P2845">
        <v>0.25388601036269398</v>
      </c>
      <c r="Q2845">
        <v>0.70578905999999997</v>
      </c>
      <c r="U2845">
        <v>3.1634872780696202</v>
      </c>
      <c r="V2845">
        <v>2.64333068874293</v>
      </c>
      <c r="X2845">
        <v>4.9312238693237296</v>
      </c>
    </row>
    <row r="2846" spans="1:24" x14ac:dyDescent="0.45">
      <c r="A2846">
        <v>1971</v>
      </c>
      <c r="B2846" t="s">
        <v>722</v>
      </c>
      <c r="C2846" t="s">
        <v>33</v>
      </c>
      <c r="D2846">
        <v>14</v>
      </c>
      <c r="E2846">
        <v>11</v>
      </c>
      <c r="F2846">
        <v>0</v>
      </c>
      <c r="G2846">
        <v>38</v>
      </c>
      <c r="H2846">
        <v>38</v>
      </c>
      <c r="I2846">
        <f t="shared" si="134"/>
        <v>25</v>
      </c>
      <c r="J2846" s="2">
        <f t="shared" si="135"/>
        <v>0.65789473684210531</v>
      </c>
      <c r="K2846">
        <v>259</v>
      </c>
      <c r="L2846" s="1">
        <f t="shared" si="133"/>
        <v>6.8157894736842106</v>
      </c>
      <c r="M2846">
        <v>3.7876447876447799</v>
      </c>
      <c r="N2846">
        <v>2.1891891891891802</v>
      </c>
      <c r="O2846">
        <v>0.86872586872586799</v>
      </c>
      <c r="P2846">
        <v>0.27210103329506302</v>
      </c>
      <c r="Q2846">
        <v>0.75085323999999998</v>
      </c>
      <c r="U2846">
        <v>3.5096525096525002</v>
      </c>
      <c r="V2846">
        <v>3.6288388016601298</v>
      </c>
      <c r="X2846">
        <v>1.63817858695983</v>
      </c>
    </row>
    <row r="2847" spans="1:24" x14ac:dyDescent="0.45">
      <c r="A2847">
        <v>1971</v>
      </c>
      <c r="B2847" t="s">
        <v>610</v>
      </c>
      <c r="C2847" t="s">
        <v>95</v>
      </c>
      <c r="D2847">
        <v>20</v>
      </c>
      <c r="E2847">
        <v>9</v>
      </c>
      <c r="F2847">
        <v>0</v>
      </c>
      <c r="G2847">
        <v>37</v>
      </c>
      <c r="H2847">
        <v>37</v>
      </c>
      <c r="I2847">
        <f t="shared" si="134"/>
        <v>29</v>
      </c>
      <c r="J2847" s="2">
        <f t="shared" si="135"/>
        <v>0.78378378378378377</v>
      </c>
      <c r="K2847">
        <v>282</v>
      </c>
      <c r="L2847" s="1">
        <f t="shared" si="133"/>
        <v>7.6216216216216219</v>
      </c>
      <c r="M2847">
        <v>5.8723404255319096</v>
      </c>
      <c r="N2847">
        <v>3.3829787234042499</v>
      </c>
      <c r="O2847">
        <v>0.60638297872340396</v>
      </c>
      <c r="P2847">
        <v>0.248826291079812</v>
      </c>
      <c r="Q2847">
        <v>0.78562341000000002</v>
      </c>
      <c r="U2847">
        <v>2.6808510638297798</v>
      </c>
      <c r="V2847">
        <v>3.1923673758270001</v>
      </c>
      <c r="X2847">
        <v>4.6179990768432599</v>
      </c>
    </row>
    <row r="2848" spans="1:24" x14ac:dyDescent="0.45">
      <c r="A2848">
        <v>1971</v>
      </c>
      <c r="B2848" t="s">
        <v>750</v>
      </c>
      <c r="C2848" t="s">
        <v>29</v>
      </c>
      <c r="D2848">
        <v>17</v>
      </c>
      <c r="E2848">
        <v>14</v>
      </c>
      <c r="F2848">
        <v>0</v>
      </c>
      <c r="G2848">
        <v>35</v>
      </c>
      <c r="H2848">
        <v>35</v>
      </c>
      <c r="I2848">
        <f t="shared" si="134"/>
        <v>31</v>
      </c>
      <c r="J2848" s="2">
        <f t="shared" si="135"/>
        <v>0.88571428571428568</v>
      </c>
      <c r="K2848">
        <v>261.10000000000002</v>
      </c>
      <c r="L2848" s="1">
        <f t="shared" si="133"/>
        <v>7.4600000000000009</v>
      </c>
      <c r="M2848">
        <v>3.4094390409383202</v>
      </c>
      <c r="N2848">
        <v>2.1352042478603601</v>
      </c>
      <c r="O2848">
        <v>0.86096945478240405</v>
      </c>
      <c r="P2848">
        <v>0.27973568281938299</v>
      </c>
      <c r="Q2848">
        <v>0.76205787999999997</v>
      </c>
      <c r="U2848">
        <v>3.5127553755122101</v>
      </c>
      <c r="V2848">
        <v>3.7063347625811902</v>
      </c>
      <c r="X2848">
        <v>3.2754123210906898</v>
      </c>
    </row>
    <row r="2849" spans="1:24" x14ac:dyDescent="0.45">
      <c r="A2849">
        <v>1971</v>
      </c>
      <c r="B2849" t="s">
        <v>768</v>
      </c>
      <c r="C2849" t="s">
        <v>54</v>
      </c>
      <c r="D2849">
        <v>13</v>
      </c>
      <c r="E2849">
        <v>17</v>
      </c>
      <c r="F2849">
        <v>0</v>
      </c>
      <c r="G2849">
        <v>36</v>
      </c>
      <c r="H2849">
        <v>35</v>
      </c>
      <c r="I2849">
        <f t="shared" si="134"/>
        <v>30</v>
      </c>
      <c r="J2849" s="2">
        <f t="shared" si="135"/>
        <v>0.8571428571428571</v>
      </c>
      <c r="K2849">
        <v>244.2</v>
      </c>
      <c r="L2849" s="1">
        <f t="shared" si="133"/>
        <v>6.9771428571428569</v>
      </c>
      <c r="M2849">
        <v>5.1130782750195003</v>
      </c>
      <c r="N2849">
        <v>3.4209804286101702</v>
      </c>
      <c r="O2849">
        <v>0.69890998003863802</v>
      </c>
      <c r="P2849">
        <v>0.26075619295958202</v>
      </c>
      <c r="Q2849">
        <v>0.76364893</v>
      </c>
      <c r="U2849">
        <v>3.20027201386113</v>
      </c>
      <c r="V2849">
        <v>3.5139027691419402</v>
      </c>
      <c r="X2849">
        <v>2.9878015518188401</v>
      </c>
    </row>
    <row r="2850" spans="1:24" x14ac:dyDescent="0.45">
      <c r="A2850">
        <v>1971</v>
      </c>
      <c r="B2850" t="s">
        <v>751</v>
      </c>
      <c r="C2850" t="s">
        <v>54</v>
      </c>
      <c r="D2850">
        <v>14</v>
      </c>
      <c r="E2850">
        <v>14</v>
      </c>
      <c r="F2850">
        <v>0</v>
      </c>
      <c r="G2850">
        <v>36</v>
      </c>
      <c r="H2850">
        <v>36</v>
      </c>
      <c r="I2850">
        <f t="shared" si="134"/>
        <v>28</v>
      </c>
      <c r="J2850" s="2">
        <f t="shared" si="135"/>
        <v>0.77777777777777779</v>
      </c>
      <c r="K2850">
        <v>264.2</v>
      </c>
      <c r="L2850" s="1">
        <f t="shared" si="133"/>
        <v>7.3388888888888886</v>
      </c>
      <c r="M2850">
        <v>5.7468509436272699</v>
      </c>
      <c r="N2850">
        <v>2.4823675673656198</v>
      </c>
      <c r="O2850">
        <v>0.98614601991237205</v>
      </c>
      <c r="P2850">
        <v>0.25063938618925802</v>
      </c>
      <c r="Q2850">
        <v>0.77276204999999998</v>
      </c>
      <c r="U2850">
        <v>3.12846323558407</v>
      </c>
      <c r="V2850">
        <v>3.4713836791357102</v>
      </c>
      <c r="X2850">
        <v>3.3877711296081499</v>
      </c>
    </row>
    <row r="2851" spans="1:24" x14ac:dyDescent="0.45">
      <c r="A2851">
        <v>1971</v>
      </c>
      <c r="B2851" t="s">
        <v>586</v>
      </c>
      <c r="C2851" t="s">
        <v>65</v>
      </c>
      <c r="D2851">
        <v>16</v>
      </c>
      <c r="E2851">
        <v>12</v>
      </c>
      <c r="F2851">
        <v>0</v>
      </c>
      <c r="G2851">
        <v>37</v>
      </c>
      <c r="H2851">
        <v>37</v>
      </c>
      <c r="I2851">
        <f t="shared" si="134"/>
        <v>28</v>
      </c>
      <c r="J2851" s="2">
        <f t="shared" si="135"/>
        <v>0.7567567567567568</v>
      </c>
      <c r="K2851">
        <v>280</v>
      </c>
      <c r="L2851" s="1">
        <f t="shared" si="133"/>
        <v>7.5675675675675675</v>
      </c>
      <c r="M2851">
        <v>5.0785714285714203</v>
      </c>
      <c r="N2851">
        <v>2.15357142857142</v>
      </c>
      <c r="O2851">
        <v>0.64285714285714202</v>
      </c>
      <c r="P2851">
        <v>0.261401557285873</v>
      </c>
      <c r="Q2851">
        <v>0.70568562000000001</v>
      </c>
      <c r="U2851">
        <v>2.7642857142857098</v>
      </c>
      <c r="V2851">
        <v>3.0226611954825202</v>
      </c>
      <c r="X2851">
        <v>4.6903996467590297</v>
      </c>
    </row>
    <row r="2852" spans="1:24" x14ac:dyDescent="0.45">
      <c r="A2852">
        <v>1971</v>
      </c>
      <c r="B2852" t="s">
        <v>735</v>
      </c>
      <c r="C2852" t="s">
        <v>115</v>
      </c>
      <c r="D2852">
        <v>17</v>
      </c>
      <c r="E2852">
        <v>17</v>
      </c>
      <c r="F2852">
        <v>1</v>
      </c>
      <c r="G2852">
        <v>40</v>
      </c>
      <c r="H2852">
        <v>39</v>
      </c>
      <c r="I2852">
        <f t="shared" si="134"/>
        <v>34</v>
      </c>
      <c r="J2852" s="2">
        <f t="shared" si="135"/>
        <v>0.87179487179487181</v>
      </c>
      <c r="K2852">
        <v>270</v>
      </c>
      <c r="L2852" s="1">
        <f t="shared" si="133"/>
        <v>6.9230769230769234</v>
      </c>
      <c r="M2852">
        <v>4.2</v>
      </c>
      <c r="N2852">
        <v>3.4</v>
      </c>
      <c r="O2852">
        <v>1.3</v>
      </c>
      <c r="P2852">
        <v>0.25629290617848899</v>
      </c>
      <c r="Q2852">
        <v>0.74508560999999995</v>
      </c>
      <c r="U2852">
        <v>4.2333333333333298</v>
      </c>
      <c r="V2852">
        <v>4.5845659573872801</v>
      </c>
      <c r="X2852">
        <v>0.32784816622733998</v>
      </c>
    </row>
    <row r="2853" spans="1:24" x14ac:dyDescent="0.45">
      <c r="A2853">
        <v>1971</v>
      </c>
      <c r="B2853" t="s">
        <v>752</v>
      </c>
      <c r="C2853" t="s">
        <v>62</v>
      </c>
      <c r="D2853">
        <v>15</v>
      </c>
      <c r="E2853">
        <v>13</v>
      </c>
      <c r="F2853">
        <v>1</v>
      </c>
      <c r="G2853">
        <v>37</v>
      </c>
      <c r="H2853">
        <v>35</v>
      </c>
      <c r="I2853">
        <f t="shared" si="134"/>
        <v>28</v>
      </c>
      <c r="J2853" s="2">
        <f t="shared" si="135"/>
        <v>0.8</v>
      </c>
      <c r="K2853">
        <v>274</v>
      </c>
      <c r="L2853" s="1">
        <f t="shared" si="133"/>
        <v>7.8285714285714283</v>
      </c>
      <c r="M2853">
        <v>4.5656934306569301</v>
      </c>
      <c r="N2853">
        <v>1.37956204379562</v>
      </c>
      <c r="O2853">
        <v>0.821167883211678</v>
      </c>
      <c r="P2853">
        <v>0.27293064876957401</v>
      </c>
      <c r="Q2853">
        <v>0.74642856999999996</v>
      </c>
      <c r="U2853">
        <v>3.0547445255474401</v>
      </c>
      <c r="V2853">
        <v>3.1264151058057799</v>
      </c>
      <c r="X2853">
        <v>4.1339912414550701</v>
      </c>
    </row>
    <row r="2854" spans="1:24" x14ac:dyDescent="0.45">
      <c r="A2854">
        <v>1971</v>
      </c>
      <c r="B2854" t="s">
        <v>786</v>
      </c>
      <c r="C2854" t="s">
        <v>35</v>
      </c>
      <c r="D2854">
        <v>14</v>
      </c>
      <c r="E2854">
        <v>11</v>
      </c>
      <c r="F2854">
        <v>1</v>
      </c>
      <c r="G2854">
        <v>34</v>
      </c>
      <c r="H2854">
        <v>32</v>
      </c>
      <c r="I2854">
        <f t="shared" si="134"/>
        <v>25</v>
      </c>
      <c r="J2854" s="2">
        <f t="shared" si="135"/>
        <v>0.78125</v>
      </c>
      <c r="K2854">
        <v>214</v>
      </c>
      <c r="L2854" s="1">
        <f t="shared" si="133"/>
        <v>6.6875</v>
      </c>
      <c r="M2854">
        <v>4.2056074766355103</v>
      </c>
      <c r="N2854">
        <v>2.94392523364486</v>
      </c>
      <c r="O2854">
        <v>1.05140186915887</v>
      </c>
      <c r="P2854">
        <v>0.29752066115702402</v>
      </c>
      <c r="Q2854">
        <v>0.73049644999999996</v>
      </c>
      <c r="U2854">
        <v>4.3738317757009302</v>
      </c>
      <c r="V2854">
        <v>4.1007653343343202</v>
      </c>
      <c r="X2854">
        <v>1.8084092140197701</v>
      </c>
    </row>
    <row r="2855" spans="1:24" x14ac:dyDescent="0.45">
      <c r="A2855">
        <v>1971</v>
      </c>
      <c r="B2855" t="s">
        <v>723</v>
      </c>
      <c r="C2855" t="s">
        <v>128</v>
      </c>
      <c r="D2855">
        <v>13</v>
      </c>
      <c r="E2855">
        <v>14</v>
      </c>
      <c r="F2855">
        <v>0</v>
      </c>
      <c r="G2855">
        <v>32</v>
      </c>
      <c r="H2855">
        <v>32</v>
      </c>
      <c r="I2855">
        <f t="shared" si="134"/>
        <v>27</v>
      </c>
      <c r="J2855" s="2">
        <f t="shared" si="135"/>
        <v>0.84375</v>
      </c>
      <c r="K2855">
        <v>222.1</v>
      </c>
      <c r="L2855" s="1">
        <f t="shared" si="133"/>
        <v>6.9406249999999998</v>
      </c>
      <c r="M2855">
        <v>5.2218898916911698</v>
      </c>
      <c r="N2855">
        <v>2.18590739652188</v>
      </c>
      <c r="O2855">
        <v>1.05247393165868</v>
      </c>
      <c r="P2855">
        <v>0.272346368715083</v>
      </c>
      <c r="Q2855">
        <v>0.71487946999999996</v>
      </c>
      <c r="U2855">
        <v>3.7241385274076602</v>
      </c>
      <c r="V2855">
        <v>3.5666750815383699</v>
      </c>
      <c r="X2855">
        <v>2.87733721733093</v>
      </c>
    </row>
    <row r="2856" spans="1:24" x14ac:dyDescent="0.45">
      <c r="A2856">
        <v>1971</v>
      </c>
      <c r="B2856" t="s">
        <v>645</v>
      </c>
      <c r="C2856" t="s">
        <v>233</v>
      </c>
      <c r="D2856">
        <v>15</v>
      </c>
      <c r="E2856">
        <v>14</v>
      </c>
      <c r="F2856">
        <v>0</v>
      </c>
      <c r="G2856">
        <v>40</v>
      </c>
      <c r="H2856">
        <v>37</v>
      </c>
      <c r="I2856">
        <f t="shared" si="134"/>
        <v>29</v>
      </c>
      <c r="J2856" s="2">
        <f t="shared" si="135"/>
        <v>0.78378378378378377</v>
      </c>
      <c r="K2856">
        <v>275.2</v>
      </c>
      <c r="L2856" s="1">
        <f t="shared" si="133"/>
        <v>7.4378378378378374</v>
      </c>
      <c r="M2856">
        <v>4.2116079116612397</v>
      </c>
      <c r="N2856">
        <v>4.4074966517385104</v>
      </c>
      <c r="O2856">
        <v>0.78355496030906902</v>
      </c>
      <c r="P2856">
        <v>0.25720620842572001</v>
      </c>
      <c r="Q2856">
        <v>0.73806881000000002</v>
      </c>
      <c r="U2856">
        <v>3.7545341848142901</v>
      </c>
      <c r="V2856">
        <v>4.1489350380569396</v>
      </c>
      <c r="X2856">
        <v>0.96304106712341297</v>
      </c>
    </row>
    <row r="2857" spans="1:24" x14ac:dyDescent="0.45">
      <c r="A2857">
        <v>1971</v>
      </c>
      <c r="B2857" t="s">
        <v>505</v>
      </c>
      <c r="C2857" t="s">
        <v>47</v>
      </c>
      <c r="D2857">
        <v>14</v>
      </c>
      <c r="E2857">
        <v>14</v>
      </c>
      <c r="F2857">
        <v>0</v>
      </c>
      <c r="G2857">
        <v>36</v>
      </c>
      <c r="H2857">
        <v>35</v>
      </c>
      <c r="I2857">
        <f t="shared" si="134"/>
        <v>28</v>
      </c>
      <c r="J2857" s="2">
        <f t="shared" si="135"/>
        <v>0.8</v>
      </c>
      <c r="K2857">
        <v>211</v>
      </c>
      <c r="L2857" s="1">
        <f t="shared" si="133"/>
        <v>6.0285714285714285</v>
      </c>
      <c r="M2857">
        <v>5.5876777251184802</v>
      </c>
      <c r="N2857">
        <v>4.6492890995260598</v>
      </c>
      <c r="O2857">
        <v>0.63981042654028397</v>
      </c>
      <c r="P2857">
        <v>0.30869565217391298</v>
      </c>
      <c r="Q2857">
        <v>0.67801858000000004</v>
      </c>
      <c r="U2857">
        <v>4.7772511848341201</v>
      </c>
      <c r="V2857">
        <v>3.7829861785563201</v>
      </c>
      <c r="X2857">
        <v>1.4389122724532999</v>
      </c>
    </row>
    <row r="2858" spans="1:24" x14ac:dyDescent="0.45">
      <c r="A2858">
        <v>1971</v>
      </c>
      <c r="B2858" t="s">
        <v>787</v>
      </c>
      <c r="C2858" t="s">
        <v>67</v>
      </c>
      <c r="D2858">
        <v>5</v>
      </c>
      <c r="E2858">
        <v>9</v>
      </c>
      <c r="F2858">
        <v>0</v>
      </c>
      <c r="G2858">
        <v>35</v>
      </c>
      <c r="H2858">
        <v>25</v>
      </c>
      <c r="I2858">
        <f t="shared" si="134"/>
        <v>14</v>
      </c>
      <c r="J2858" s="2">
        <f t="shared" si="135"/>
        <v>0.56000000000000005</v>
      </c>
      <c r="K2858">
        <v>162.1</v>
      </c>
      <c r="L2858" s="1">
        <f t="shared" si="133"/>
        <v>6.484</v>
      </c>
      <c r="M2858">
        <v>4.4907607385318098</v>
      </c>
      <c r="N2858">
        <v>4.5462022291309703</v>
      </c>
      <c r="O2858">
        <v>0.60985639659073998</v>
      </c>
      <c r="P2858">
        <v>0.28733459357277802</v>
      </c>
      <c r="Q2858">
        <v>0.68760611000000005</v>
      </c>
      <c r="U2858">
        <v>4.4907607385318098</v>
      </c>
      <c r="V2858">
        <v>3.9604732014754802</v>
      </c>
      <c r="X2858">
        <v>0.88184827566146795</v>
      </c>
    </row>
    <row r="2859" spans="1:24" x14ac:dyDescent="0.45">
      <c r="A2859">
        <v>1971</v>
      </c>
      <c r="B2859" t="s">
        <v>684</v>
      </c>
      <c r="C2859" t="s">
        <v>73</v>
      </c>
      <c r="D2859">
        <v>14</v>
      </c>
      <c r="E2859">
        <v>17</v>
      </c>
      <c r="F2859">
        <v>0</v>
      </c>
      <c r="G2859">
        <v>37</v>
      </c>
      <c r="H2859">
        <v>34</v>
      </c>
      <c r="I2859">
        <f t="shared" si="134"/>
        <v>31</v>
      </c>
      <c r="J2859" s="2">
        <f t="shared" si="135"/>
        <v>0.91176470588235292</v>
      </c>
      <c r="K2859">
        <v>269.2</v>
      </c>
      <c r="L2859" s="1">
        <f t="shared" si="133"/>
        <v>7.9176470588235288</v>
      </c>
      <c r="M2859">
        <v>4.5055620828211502</v>
      </c>
      <c r="N2859">
        <v>2.0358465707562199</v>
      </c>
      <c r="O2859">
        <v>0.30037080552140999</v>
      </c>
      <c r="P2859">
        <v>0.261415525114155</v>
      </c>
      <c r="Q2859">
        <v>0.77213452000000005</v>
      </c>
      <c r="U2859">
        <v>2.1025956386498699</v>
      </c>
      <c r="V2859">
        <v>2.6181052937880702</v>
      </c>
      <c r="X2859">
        <v>5.4253363609313903</v>
      </c>
    </row>
    <row r="2860" spans="1:24" x14ac:dyDescent="0.45">
      <c r="A2860">
        <v>1971</v>
      </c>
      <c r="B2860" t="s">
        <v>788</v>
      </c>
      <c r="C2860" t="s">
        <v>58</v>
      </c>
      <c r="D2860">
        <v>7</v>
      </c>
      <c r="E2860">
        <v>7</v>
      </c>
      <c r="F2860">
        <v>0</v>
      </c>
      <c r="G2860">
        <v>34</v>
      </c>
      <c r="H2860">
        <v>20</v>
      </c>
      <c r="I2860">
        <f t="shared" si="134"/>
        <v>14</v>
      </c>
      <c r="J2860" s="2">
        <f t="shared" si="135"/>
        <v>0.7</v>
      </c>
      <c r="K2860">
        <v>163.1</v>
      </c>
      <c r="L2860" s="1">
        <f t="shared" si="133"/>
        <v>8.1549999999999994</v>
      </c>
      <c r="M2860">
        <v>6.6122463393144999</v>
      </c>
      <c r="N2860">
        <v>2.4244903244153102</v>
      </c>
      <c r="O2860">
        <v>0.55102052827620795</v>
      </c>
      <c r="P2860">
        <v>0.265432098765432</v>
      </c>
      <c r="Q2860">
        <v>0.75722542999999998</v>
      </c>
      <c r="U2860">
        <v>2.9204087998639001</v>
      </c>
      <c r="V2860">
        <v>2.6593959347360698</v>
      </c>
      <c r="X2860">
        <v>3.1712017059326101</v>
      </c>
    </row>
    <row r="2861" spans="1:24" x14ac:dyDescent="0.45">
      <c r="A2861">
        <v>1971</v>
      </c>
      <c r="B2861" t="s">
        <v>540</v>
      </c>
      <c r="C2861" t="s">
        <v>58</v>
      </c>
      <c r="D2861">
        <v>20</v>
      </c>
      <c r="E2861">
        <v>10</v>
      </c>
      <c r="F2861">
        <v>0</v>
      </c>
      <c r="G2861">
        <v>36</v>
      </c>
      <c r="H2861">
        <v>35</v>
      </c>
      <c r="I2861">
        <f t="shared" si="134"/>
        <v>30</v>
      </c>
      <c r="J2861" s="2">
        <f t="shared" si="135"/>
        <v>0.8571428571428571</v>
      </c>
      <c r="K2861">
        <v>286.10000000000002</v>
      </c>
      <c r="L2861" s="1">
        <f t="shared" si="133"/>
        <v>8.1742857142857144</v>
      </c>
      <c r="M2861">
        <v>9.0838190389200406</v>
      </c>
      <c r="N2861">
        <v>1.9173458871076901</v>
      </c>
      <c r="O2861">
        <v>0.56577419619571101</v>
      </c>
      <c r="P2861">
        <v>0.26265389876880901</v>
      </c>
      <c r="Q2861">
        <v>0.85668535000000001</v>
      </c>
      <c r="U2861">
        <v>1.76018638816443</v>
      </c>
      <c r="V2861">
        <v>1.93086006088629</v>
      </c>
      <c r="X2861">
        <v>9.1389036178588796</v>
      </c>
    </row>
    <row r="2862" spans="1:24" x14ac:dyDescent="0.45">
      <c r="A2862">
        <v>1971</v>
      </c>
      <c r="B2862" t="s">
        <v>789</v>
      </c>
      <c r="C2862" t="s">
        <v>67</v>
      </c>
      <c r="D2862">
        <v>7</v>
      </c>
      <c r="E2862">
        <v>14</v>
      </c>
      <c r="F2862">
        <v>1</v>
      </c>
      <c r="G2862">
        <v>31</v>
      </c>
      <c r="H2862">
        <v>26</v>
      </c>
      <c r="I2862">
        <f t="shared" si="134"/>
        <v>21</v>
      </c>
      <c r="J2862" s="2">
        <f t="shared" si="135"/>
        <v>0.80769230769230771</v>
      </c>
      <c r="K2862">
        <v>173</v>
      </c>
      <c r="L2862" s="1">
        <f t="shared" si="133"/>
        <v>6.6538461538461542</v>
      </c>
      <c r="M2862">
        <v>4.9421965317919003</v>
      </c>
      <c r="N2862">
        <v>3.2774566473988398</v>
      </c>
      <c r="O2862">
        <v>1.1445086705202301</v>
      </c>
      <c r="P2862">
        <v>0.28469750889679701</v>
      </c>
      <c r="Q2862">
        <v>0.75046040999999997</v>
      </c>
      <c r="U2862">
        <v>3.8497109826589502</v>
      </c>
      <c r="V2862">
        <v>4.1506545893718698</v>
      </c>
      <c r="X2862">
        <v>0.62314462661743097</v>
      </c>
    </row>
    <row r="2863" spans="1:24" x14ac:dyDescent="0.45">
      <c r="A2863">
        <v>1971</v>
      </c>
      <c r="B2863" t="s">
        <v>770</v>
      </c>
      <c r="C2863" t="s">
        <v>35</v>
      </c>
      <c r="D2863">
        <v>16</v>
      </c>
      <c r="E2863">
        <v>10</v>
      </c>
      <c r="F2863">
        <v>0</v>
      </c>
      <c r="G2863">
        <v>32</v>
      </c>
      <c r="H2863">
        <v>32</v>
      </c>
      <c r="I2863">
        <f t="shared" si="134"/>
        <v>26</v>
      </c>
      <c r="J2863" s="2">
        <f t="shared" si="135"/>
        <v>0.8125</v>
      </c>
      <c r="K2863">
        <v>235.1</v>
      </c>
      <c r="L2863" s="1">
        <f t="shared" si="133"/>
        <v>7.3468749999999998</v>
      </c>
      <c r="M2863">
        <v>5.0099157721200198</v>
      </c>
      <c r="N2863">
        <v>2.2946179108946598</v>
      </c>
      <c r="O2863">
        <v>0.76487263696488805</v>
      </c>
      <c r="P2863">
        <v>0.26281208935611</v>
      </c>
      <c r="Q2863">
        <v>0.78039216</v>
      </c>
      <c r="U2863">
        <v>2.9065160204665701</v>
      </c>
      <c r="V2863">
        <v>3.2458503080119199</v>
      </c>
      <c r="X2863">
        <v>4.4040284156799299</v>
      </c>
    </row>
    <row r="2864" spans="1:24" x14ac:dyDescent="0.45">
      <c r="A2864">
        <v>1971</v>
      </c>
      <c r="B2864" t="s">
        <v>707</v>
      </c>
      <c r="C2864" t="s">
        <v>33</v>
      </c>
      <c r="D2864">
        <v>10</v>
      </c>
      <c r="E2864">
        <v>17</v>
      </c>
      <c r="F2864">
        <v>0</v>
      </c>
      <c r="G2864">
        <v>31</v>
      </c>
      <c r="H2864">
        <v>31</v>
      </c>
      <c r="I2864">
        <f t="shared" si="134"/>
        <v>27</v>
      </c>
      <c r="J2864" s="2">
        <f t="shared" si="135"/>
        <v>0.87096774193548387</v>
      </c>
      <c r="K2864">
        <v>203.1</v>
      </c>
      <c r="L2864" s="1">
        <f t="shared" si="133"/>
        <v>6.5516129032258066</v>
      </c>
      <c r="M2864">
        <v>6.3737716078561499</v>
      </c>
      <c r="N2864">
        <v>3.14262350109574</v>
      </c>
      <c r="O2864">
        <v>0.84098375381435397</v>
      </c>
      <c r="P2864">
        <v>0.28160000000000002</v>
      </c>
      <c r="Q2864">
        <v>0.68611339000000005</v>
      </c>
      <c r="U2864">
        <v>4.1606564662394296</v>
      </c>
      <c r="V2864">
        <v>3.3561508152927901</v>
      </c>
      <c r="X2864">
        <v>1.99885272979736</v>
      </c>
    </row>
    <row r="2865" spans="1:24" x14ac:dyDescent="0.45">
      <c r="A2865">
        <v>1971</v>
      </c>
      <c r="B2865" t="s">
        <v>771</v>
      </c>
      <c r="C2865" t="s">
        <v>233</v>
      </c>
      <c r="D2865">
        <v>17</v>
      </c>
      <c r="E2865">
        <v>16</v>
      </c>
      <c r="F2865">
        <v>0</v>
      </c>
      <c r="G2865">
        <v>39</v>
      </c>
      <c r="H2865">
        <v>39</v>
      </c>
      <c r="I2865">
        <f t="shared" si="134"/>
        <v>33</v>
      </c>
      <c r="J2865" s="2">
        <f t="shared" si="135"/>
        <v>0.84615384615384615</v>
      </c>
      <c r="K2865">
        <v>294.2</v>
      </c>
      <c r="L2865" s="1">
        <f t="shared" si="133"/>
        <v>7.5435897435897434</v>
      </c>
      <c r="M2865">
        <v>7.6662890634466603</v>
      </c>
      <c r="N2865">
        <v>4.4592757102120002</v>
      </c>
      <c r="O2865">
        <v>0.61085968633041099</v>
      </c>
      <c r="P2865">
        <v>0.271619975639464</v>
      </c>
      <c r="Q2865">
        <v>0.77049179999999995</v>
      </c>
      <c r="U2865">
        <v>3.14592738460161</v>
      </c>
      <c r="V2865">
        <v>3.1672959230301498</v>
      </c>
      <c r="X2865">
        <v>4.6024751663207999</v>
      </c>
    </row>
    <row r="2866" spans="1:24" x14ac:dyDescent="0.45">
      <c r="A2866">
        <v>1971</v>
      </c>
      <c r="B2866" t="s">
        <v>790</v>
      </c>
      <c r="C2866" t="s">
        <v>128</v>
      </c>
      <c r="D2866">
        <v>6</v>
      </c>
      <c r="E2866">
        <v>8</v>
      </c>
      <c r="F2866">
        <v>0</v>
      </c>
      <c r="G2866">
        <v>27</v>
      </c>
      <c r="H2866">
        <v>24</v>
      </c>
      <c r="I2866">
        <f t="shared" si="134"/>
        <v>14</v>
      </c>
      <c r="J2866" s="2">
        <f t="shared" si="135"/>
        <v>0.58333333333333337</v>
      </c>
      <c r="K2866">
        <v>172.2</v>
      </c>
      <c r="L2866" s="1">
        <f t="shared" si="133"/>
        <v>7.1749999999999998</v>
      </c>
      <c r="M2866">
        <v>5.7335895513254096</v>
      </c>
      <c r="N2866">
        <v>1.8243239481489899</v>
      </c>
      <c r="O2866">
        <v>0.99034728613802603</v>
      </c>
      <c r="P2866">
        <v>0.29453262786596102</v>
      </c>
      <c r="Q2866">
        <v>0.73353292999999997</v>
      </c>
      <c r="U2866">
        <v>3.5965243549223</v>
      </c>
      <c r="V2866">
        <v>3.3199583136487099</v>
      </c>
      <c r="X2866">
        <v>2.71136450767517</v>
      </c>
    </row>
    <row r="2867" spans="1:24" x14ac:dyDescent="0.45">
      <c r="A2867">
        <v>1971</v>
      </c>
      <c r="B2867" t="s">
        <v>753</v>
      </c>
      <c r="C2867" t="s">
        <v>62</v>
      </c>
      <c r="D2867">
        <v>16</v>
      </c>
      <c r="E2867">
        <v>12</v>
      </c>
      <c r="F2867">
        <v>0</v>
      </c>
      <c r="G2867">
        <v>35</v>
      </c>
      <c r="H2867">
        <v>35</v>
      </c>
      <c r="I2867">
        <f t="shared" si="134"/>
        <v>28</v>
      </c>
      <c r="J2867" s="2">
        <f t="shared" si="135"/>
        <v>0.8</v>
      </c>
      <c r="K2867">
        <v>269.2</v>
      </c>
      <c r="L2867" s="1">
        <f t="shared" si="133"/>
        <v>7.6914285714285713</v>
      </c>
      <c r="M2867">
        <v>4.4054384809806804</v>
      </c>
      <c r="N2867">
        <v>2.30284284233081</v>
      </c>
      <c r="O2867">
        <v>0.53399254314917299</v>
      </c>
      <c r="P2867">
        <v>0.25057471264367798</v>
      </c>
      <c r="Q2867">
        <v>0.72733661000000005</v>
      </c>
      <c r="U2867">
        <v>2.8702099194268098</v>
      </c>
      <c r="V2867">
        <v>3.0556825166464199</v>
      </c>
      <c r="X2867">
        <v>4.35782623291015</v>
      </c>
    </row>
    <row r="2868" spans="1:24" x14ac:dyDescent="0.45">
      <c r="A2868">
        <v>1971</v>
      </c>
      <c r="B2868" t="s">
        <v>522</v>
      </c>
      <c r="C2868" t="s">
        <v>33</v>
      </c>
      <c r="D2868">
        <v>17</v>
      </c>
      <c r="E2868">
        <v>12</v>
      </c>
      <c r="F2868">
        <v>1</v>
      </c>
      <c r="G2868">
        <v>38</v>
      </c>
      <c r="H2868">
        <v>37</v>
      </c>
      <c r="I2868">
        <f t="shared" si="134"/>
        <v>29</v>
      </c>
      <c r="J2868" s="2">
        <f t="shared" si="135"/>
        <v>0.78378378378378377</v>
      </c>
      <c r="K2868">
        <v>265.10000000000002</v>
      </c>
      <c r="L2868" s="1">
        <f t="shared" si="133"/>
        <v>7.1648648648648656</v>
      </c>
      <c r="M2868">
        <v>6.5804025146179503</v>
      </c>
      <c r="N2868">
        <v>1.8655780324947799</v>
      </c>
      <c r="O2868">
        <v>0.33919600590814197</v>
      </c>
      <c r="P2868">
        <v>0.27798742138364702</v>
      </c>
      <c r="Q2868">
        <v>0.74368230999999996</v>
      </c>
      <c r="U2868">
        <v>2.54397004431106</v>
      </c>
      <c r="V2868">
        <v>2.1572627522668899</v>
      </c>
      <c r="X2868">
        <v>7.1352462768554599</v>
      </c>
    </row>
    <row r="2869" spans="1:24" x14ac:dyDescent="0.45">
      <c r="A2869">
        <v>1971</v>
      </c>
      <c r="B2869" t="s">
        <v>738</v>
      </c>
      <c r="C2869" t="s">
        <v>49</v>
      </c>
      <c r="D2869">
        <v>16</v>
      </c>
      <c r="E2869">
        <v>10</v>
      </c>
      <c r="F2869">
        <v>0</v>
      </c>
      <c r="G2869">
        <v>35</v>
      </c>
      <c r="H2869">
        <v>34</v>
      </c>
      <c r="I2869">
        <f t="shared" si="134"/>
        <v>26</v>
      </c>
      <c r="J2869" s="2">
        <f t="shared" si="135"/>
        <v>0.76470588235294112</v>
      </c>
      <c r="K2869">
        <v>268</v>
      </c>
      <c r="L2869" s="1">
        <f t="shared" si="133"/>
        <v>7.882352941176471</v>
      </c>
      <c r="M2869">
        <v>6.0447761194029797</v>
      </c>
      <c r="N2869">
        <v>2.65298507462686</v>
      </c>
      <c r="O2869">
        <v>0.50373134328358204</v>
      </c>
      <c r="P2869">
        <v>0.229007633587786</v>
      </c>
      <c r="Q2869">
        <v>0.77307691999999995</v>
      </c>
      <c r="U2869">
        <v>2.4514925373134302</v>
      </c>
      <c r="V2869">
        <v>2.7982475494270802</v>
      </c>
      <c r="X2869">
        <v>4.9827380180358798</v>
      </c>
    </row>
    <row r="2870" spans="1:24" x14ac:dyDescent="0.45">
      <c r="A2870">
        <v>1971</v>
      </c>
      <c r="B2870" t="s">
        <v>654</v>
      </c>
      <c r="C2870" t="s">
        <v>67</v>
      </c>
      <c r="D2870">
        <v>17</v>
      </c>
      <c r="E2870">
        <v>14</v>
      </c>
      <c r="F2870">
        <v>0</v>
      </c>
      <c r="G2870">
        <v>38</v>
      </c>
      <c r="H2870">
        <v>37</v>
      </c>
      <c r="I2870">
        <f t="shared" si="134"/>
        <v>31</v>
      </c>
      <c r="J2870" s="2">
        <f t="shared" si="135"/>
        <v>0.83783783783783783</v>
      </c>
      <c r="K2870">
        <v>272.10000000000002</v>
      </c>
      <c r="L2870" s="1">
        <f t="shared" si="133"/>
        <v>7.3540540540540551</v>
      </c>
      <c r="M2870">
        <v>5.1223994034840201</v>
      </c>
      <c r="N2870">
        <v>2.3133416660895501</v>
      </c>
      <c r="O2870">
        <v>0.660954761739874</v>
      </c>
      <c r="P2870">
        <v>0.27574370709382101</v>
      </c>
      <c r="Q2870">
        <v>0.73289901999999996</v>
      </c>
      <c r="U2870">
        <v>2.8751532135684501</v>
      </c>
      <c r="V2870">
        <v>3.08281161860539</v>
      </c>
      <c r="X2870">
        <v>4.6346402168273899</v>
      </c>
    </row>
    <row r="2871" spans="1:24" x14ac:dyDescent="0.45">
      <c r="A2871">
        <v>1971</v>
      </c>
      <c r="B2871" t="s">
        <v>673</v>
      </c>
      <c r="C2871" t="s">
        <v>37</v>
      </c>
      <c r="D2871">
        <v>22</v>
      </c>
      <c r="E2871">
        <v>13</v>
      </c>
      <c r="F2871">
        <v>1</v>
      </c>
      <c r="G2871">
        <v>44</v>
      </c>
      <c r="H2871">
        <v>42</v>
      </c>
      <c r="I2871">
        <f t="shared" si="134"/>
        <v>35</v>
      </c>
      <c r="J2871" s="2">
        <f t="shared" si="135"/>
        <v>0.83333333333333337</v>
      </c>
      <c r="K2871">
        <v>334</v>
      </c>
      <c r="L2871" s="1">
        <f t="shared" si="133"/>
        <v>7.9523809523809526</v>
      </c>
      <c r="M2871">
        <v>5.6586826347305301</v>
      </c>
      <c r="N2871">
        <v>1.6706586826347301</v>
      </c>
      <c r="O2871">
        <v>0.56586826347305297</v>
      </c>
      <c r="P2871">
        <v>0.247047244094488</v>
      </c>
      <c r="Q2871">
        <v>0.78947367999999996</v>
      </c>
      <c r="U2871">
        <v>1.9131736526946099</v>
      </c>
      <c r="V2871">
        <v>2.63087334261682</v>
      </c>
      <c r="X2871">
        <v>8.6560277938842702</v>
      </c>
    </row>
    <row r="2872" spans="1:24" x14ac:dyDescent="0.45">
      <c r="A2872">
        <v>1971</v>
      </c>
      <c r="B2872" t="s">
        <v>739</v>
      </c>
      <c r="C2872" t="s">
        <v>371</v>
      </c>
      <c r="D2872">
        <v>16</v>
      </c>
      <c r="E2872">
        <v>17</v>
      </c>
      <c r="F2872">
        <v>0</v>
      </c>
      <c r="G2872">
        <v>37</v>
      </c>
      <c r="H2872">
        <v>37</v>
      </c>
      <c r="I2872">
        <f t="shared" si="134"/>
        <v>33</v>
      </c>
      <c r="J2872" s="2">
        <f t="shared" si="135"/>
        <v>0.89189189189189189</v>
      </c>
      <c r="K2872">
        <v>276.2</v>
      </c>
      <c r="L2872" s="1">
        <f t="shared" si="133"/>
        <v>7.4648648648648646</v>
      </c>
      <c r="M2872">
        <v>4.3915659421205797</v>
      </c>
      <c r="N2872">
        <v>2.6674696833621301</v>
      </c>
      <c r="O2872">
        <v>0.55301200752629598</v>
      </c>
      <c r="P2872">
        <v>0.239080459770114</v>
      </c>
      <c r="Q2872">
        <v>0.71628232000000003</v>
      </c>
      <c r="U2872">
        <v>2.99277086425995</v>
      </c>
      <c r="V2872">
        <v>3.1958108825534102</v>
      </c>
      <c r="X2872">
        <v>3.87221026420593</v>
      </c>
    </row>
    <row r="2873" spans="1:24" x14ac:dyDescent="0.45">
      <c r="A2873">
        <v>1970</v>
      </c>
      <c r="B2873" t="s">
        <v>724</v>
      </c>
      <c r="C2873" t="s">
        <v>62</v>
      </c>
      <c r="D2873">
        <v>14</v>
      </c>
      <c r="E2873">
        <v>11</v>
      </c>
      <c r="F2873">
        <v>0</v>
      </c>
      <c r="G2873">
        <v>36</v>
      </c>
      <c r="H2873">
        <v>35</v>
      </c>
      <c r="I2873">
        <f t="shared" si="134"/>
        <v>25</v>
      </c>
      <c r="J2873" s="2">
        <f t="shared" si="135"/>
        <v>0.7142857142857143</v>
      </c>
      <c r="K2873">
        <v>232.2</v>
      </c>
      <c r="L2873" s="1">
        <f t="shared" si="133"/>
        <v>6.6342857142857143</v>
      </c>
      <c r="M2873">
        <v>4.4871053305522102</v>
      </c>
      <c r="N2873">
        <v>2.9011456878570301</v>
      </c>
      <c r="O2873">
        <v>0.88968467760948999</v>
      </c>
      <c r="P2873">
        <v>0.26806833114323197</v>
      </c>
      <c r="Q2873">
        <v>0.75055187999999995</v>
      </c>
      <c r="U2873">
        <v>3.3266470554093899</v>
      </c>
      <c r="V2873">
        <v>3.9192850960703698</v>
      </c>
      <c r="X2873">
        <v>2.31740999221801</v>
      </c>
    </row>
    <row r="2874" spans="1:24" x14ac:dyDescent="0.45">
      <c r="A2874">
        <v>1970</v>
      </c>
      <c r="B2874" t="s">
        <v>658</v>
      </c>
      <c r="C2874" t="s">
        <v>49</v>
      </c>
      <c r="D2874">
        <v>13</v>
      </c>
      <c r="E2874">
        <v>9</v>
      </c>
      <c r="F2874">
        <v>0</v>
      </c>
      <c r="G2874">
        <v>46</v>
      </c>
      <c r="H2874">
        <v>24</v>
      </c>
      <c r="I2874">
        <f t="shared" si="134"/>
        <v>22</v>
      </c>
      <c r="J2874" s="2">
        <f t="shared" si="135"/>
        <v>0.91666666666666663</v>
      </c>
      <c r="K2874">
        <v>187.2</v>
      </c>
      <c r="L2874" s="1">
        <f t="shared" si="133"/>
        <v>7.8</v>
      </c>
      <c r="M2874">
        <v>6.42628652504182</v>
      </c>
      <c r="N2874">
        <v>3.0213138140122</v>
      </c>
      <c r="O2874">
        <v>0.479573621271777</v>
      </c>
      <c r="P2874">
        <v>0.29950083194675498</v>
      </c>
      <c r="Q2874">
        <v>0.64658634999999998</v>
      </c>
      <c r="U2874">
        <v>3.9804610565557499</v>
      </c>
      <c r="V2874">
        <v>3.0700992589462301</v>
      </c>
      <c r="X2874">
        <v>3.6698300838470401</v>
      </c>
    </row>
    <row r="2875" spans="1:24" x14ac:dyDescent="0.45">
      <c r="A2875">
        <v>1970</v>
      </c>
      <c r="B2875" t="s">
        <v>754</v>
      </c>
      <c r="C2875" t="s">
        <v>99</v>
      </c>
      <c r="D2875">
        <v>10</v>
      </c>
      <c r="E2875">
        <v>12</v>
      </c>
      <c r="F2875">
        <v>0</v>
      </c>
      <c r="G2875">
        <v>31</v>
      </c>
      <c r="H2875">
        <v>31</v>
      </c>
      <c r="I2875">
        <f t="shared" si="134"/>
        <v>22</v>
      </c>
      <c r="J2875" s="2">
        <f t="shared" si="135"/>
        <v>0.70967741935483875</v>
      </c>
      <c r="K2875">
        <v>196.2</v>
      </c>
      <c r="L2875" s="1">
        <f t="shared" si="133"/>
        <v>6.3290322580645162</v>
      </c>
      <c r="M2875">
        <v>5.49152442956255</v>
      </c>
      <c r="N2875">
        <v>3.34067736131722</v>
      </c>
      <c r="O2875">
        <v>0.64067785011563105</v>
      </c>
      <c r="P2875">
        <v>0.282679738562091</v>
      </c>
      <c r="Q2875">
        <v>0.70497147999999998</v>
      </c>
      <c r="U2875">
        <v>3.52372817563597</v>
      </c>
      <c r="V2875">
        <v>3.5333980920266401</v>
      </c>
      <c r="X2875">
        <v>3.0118765830993599</v>
      </c>
    </row>
    <row r="2876" spans="1:24" x14ac:dyDescent="0.45">
      <c r="A2876">
        <v>1970</v>
      </c>
      <c r="B2876" t="s">
        <v>478</v>
      </c>
      <c r="C2876" t="s">
        <v>115</v>
      </c>
      <c r="D2876">
        <v>10</v>
      </c>
      <c r="E2876">
        <v>9</v>
      </c>
      <c r="F2876">
        <v>0</v>
      </c>
      <c r="G2876">
        <v>27</v>
      </c>
      <c r="H2876">
        <v>25</v>
      </c>
      <c r="I2876">
        <f t="shared" si="134"/>
        <v>19</v>
      </c>
      <c r="J2876" s="2">
        <f t="shared" si="135"/>
        <v>0.76</v>
      </c>
      <c r="K2876">
        <v>164</v>
      </c>
      <c r="L2876" s="1">
        <f t="shared" si="133"/>
        <v>6.56</v>
      </c>
      <c r="M2876">
        <v>7.4085365853658498</v>
      </c>
      <c r="N2876">
        <v>2.57926829268292</v>
      </c>
      <c r="O2876">
        <v>0.93292682926829196</v>
      </c>
      <c r="P2876">
        <v>0.265822784810126</v>
      </c>
      <c r="Q2876">
        <v>0.7491082</v>
      </c>
      <c r="U2876">
        <v>3.1829268292682902</v>
      </c>
      <c r="V2876">
        <v>3.2360439754113899</v>
      </c>
      <c r="X2876">
        <v>3.55609798431396</v>
      </c>
    </row>
    <row r="2877" spans="1:24" x14ac:dyDescent="0.45">
      <c r="A2877">
        <v>1970</v>
      </c>
      <c r="B2877" t="s">
        <v>755</v>
      </c>
      <c r="C2877" t="s">
        <v>773</v>
      </c>
      <c r="D2877">
        <v>16</v>
      </c>
      <c r="E2877">
        <v>12</v>
      </c>
      <c r="F2877">
        <v>0</v>
      </c>
      <c r="G2877">
        <v>36</v>
      </c>
      <c r="H2877">
        <v>34</v>
      </c>
      <c r="I2877">
        <f t="shared" si="134"/>
        <v>28</v>
      </c>
      <c r="J2877" s="2">
        <f t="shared" si="135"/>
        <v>0.82352941176470584</v>
      </c>
      <c r="K2877">
        <v>230.2</v>
      </c>
      <c r="L2877" s="1">
        <f t="shared" si="133"/>
        <v>6.7705882352941176</v>
      </c>
      <c r="M2877">
        <v>5.2283228924203202</v>
      </c>
      <c r="N2877">
        <v>2.77023078628241</v>
      </c>
      <c r="O2877">
        <v>0.62427736028899405</v>
      </c>
      <c r="P2877">
        <v>0.269230769230769</v>
      </c>
      <c r="Q2877">
        <v>0.77684692</v>
      </c>
      <c r="U2877">
        <v>3.00433479639078</v>
      </c>
      <c r="V2877">
        <v>3.3277892517873999</v>
      </c>
      <c r="X2877">
        <v>4.1450648307800204</v>
      </c>
    </row>
    <row r="2878" spans="1:24" x14ac:dyDescent="0.45">
      <c r="A2878">
        <v>1970</v>
      </c>
      <c r="B2878" t="s">
        <v>791</v>
      </c>
      <c r="C2878" t="s">
        <v>67</v>
      </c>
      <c r="D2878">
        <v>10</v>
      </c>
      <c r="E2878">
        <v>15</v>
      </c>
      <c r="F2878">
        <v>0</v>
      </c>
      <c r="G2878">
        <v>34</v>
      </c>
      <c r="H2878">
        <v>33</v>
      </c>
      <c r="I2878">
        <f t="shared" si="134"/>
        <v>25</v>
      </c>
      <c r="J2878" s="2">
        <f t="shared" si="135"/>
        <v>0.75757575757575757</v>
      </c>
      <c r="K2878">
        <v>219</v>
      </c>
      <c r="L2878" s="1">
        <f t="shared" si="133"/>
        <v>6.6363636363636367</v>
      </c>
      <c r="M2878">
        <v>6.0410958904109497</v>
      </c>
      <c r="N2878">
        <v>2.3013698630136901</v>
      </c>
      <c r="O2878">
        <v>0.78082191780821897</v>
      </c>
      <c r="P2878">
        <v>0.30268741159830198</v>
      </c>
      <c r="Q2878">
        <v>0.68786981999999997</v>
      </c>
      <c r="U2878">
        <v>4.10958904109589</v>
      </c>
      <c r="V2878">
        <v>3.3005834564226402</v>
      </c>
      <c r="X2878">
        <v>4.11309385299682</v>
      </c>
    </row>
    <row r="2879" spans="1:24" x14ac:dyDescent="0.45">
      <c r="A2879">
        <v>1970</v>
      </c>
      <c r="B2879" t="s">
        <v>792</v>
      </c>
      <c r="C2879" t="s">
        <v>79</v>
      </c>
      <c r="D2879">
        <v>12</v>
      </c>
      <c r="E2879">
        <v>7</v>
      </c>
      <c r="F2879">
        <v>0</v>
      </c>
      <c r="G2879">
        <v>29</v>
      </c>
      <c r="H2879">
        <v>29</v>
      </c>
      <c r="I2879">
        <f t="shared" si="134"/>
        <v>19</v>
      </c>
      <c r="J2879" s="2">
        <f t="shared" si="135"/>
        <v>0.65517241379310343</v>
      </c>
      <c r="K2879">
        <v>180.2</v>
      </c>
      <c r="L2879" s="1">
        <f t="shared" si="133"/>
        <v>6.2137931034482756</v>
      </c>
      <c r="M2879">
        <v>7.7712161807095201</v>
      </c>
      <c r="N2879">
        <v>4.8819178571123896</v>
      </c>
      <c r="O2879">
        <v>0.74723232506822301</v>
      </c>
      <c r="P2879">
        <v>0.29400386847195298</v>
      </c>
      <c r="Q2879">
        <v>0.71713146999999999</v>
      </c>
      <c r="U2879">
        <v>3.8357926020168698</v>
      </c>
      <c r="V2879">
        <v>3.73442374323503</v>
      </c>
      <c r="X2879">
        <v>2.8901727199554399</v>
      </c>
    </row>
    <row r="2880" spans="1:24" x14ac:dyDescent="0.45">
      <c r="A2880">
        <v>1970</v>
      </c>
      <c r="B2880" t="s">
        <v>524</v>
      </c>
      <c r="C2880" t="s">
        <v>47</v>
      </c>
      <c r="D2880">
        <v>10</v>
      </c>
      <c r="E2880">
        <v>19</v>
      </c>
      <c r="F2880">
        <v>0</v>
      </c>
      <c r="G2880">
        <v>34</v>
      </c>
      <c r="H2880">
        <v>33</v>
      </c>
      <c r="I2880">
        <f t="shared" si="134"/>
        <v>29</v>
      </c>
      <c r="J2880" s="2">
        <f t="shared" si="135"/>
        <v>0.87878787878787878</v>
      </c>
      <c r="K2880">
        <v>253.2</v>
      </c>
      <c r="L2880" s="1">
        <f t="shared" si="133"/>
        <v>7.672727272727272</v>
      </c>
      <c r="M2880">
        <v>6.8475680270707304</v>
      </c>
      <c r="N2880">
        <v>3.8672793520762099</v>
      </c>
      <c r="O2880">
        <v>0.88699067708170098</v>
      </c>
      <c r="P2880">
        <v>0.28269484808454398</v>
      </c>
      <c r="Q2880">
        <v>0.72063491999999996</v>
      </c>
      <c r="U2880">
        <v>3.72536084374314</v>
      </c>
      <c r="V2880">
        <v>3.71075617387373</v>
      </c>
      <c r="X2880">
        <v>3.63357329368591</v>
      </c>
    </row>
    <row r="2881" spans="1:24" x14ac:dyDescent="0.45">
      <c r="A2881">
        <v>1970</v>
      </c>
      <c r="B2881" t="s">
        <v>713</v>
      </c>
      <c r="C2881" t="s">
        <v>773</v>
      </c>
      <c r="D2881">
        <v>8</v>
      </c>
      <c r="E2881">
        <v>12</v>
      </c>
      <c r="F2881">
        <v>0</v>
      </c>
      <c r="G2881">
        <v>39</v>
      </c>
      <c r="H2881">
        <v>29</v>
      </c>
      <c r="I2881">
        <f t="shared" si="134"/>
        <v>20</v>
      </c>
      <c r="J2881" s="2">
        <f t="shared" si="135"/>
        <v>0.68965517241379315</v>
      </c>
      <c r="K2881">
        <v>218.2</v>
      </c>
      <c r="L2881" s="1">
        <f t="shared" si="133"/>
        <v>7.524137931034482</v>
      </c>
      <c r="M2881">
        <v>6.2560965423426698</v>
      </c>
      <c r="N2881">
        <v>3.66310915966117</v>
      </c>
      <c r="O2881">
        <v>1.0289632470958301</v>
      </c>
      <c r="P2881">
        <v>0.25423728813559299</v>
      </c>
      <c r="Q2881">
        <v>0.74596773999999999</v>
      </c>
      <c r="U2881">
        <v>3.5807920998934999</v>
      </c>
      <c r="V2881">
        <v>4.01043399592941</v>
      </c>
      <c r="X2881">
        <v>2.0045456886291499</v>
      </c>
    </row>
    <row r="2882" spans="1:24" x14ac:dyDescent="0.45">
      <c r="A2882">
        <v>1970</v>
      </c>
      <c r="B2882" t="s">
        <v>793</v>
      </c>
      <c r="C2882" t="s">
        <v>73</v>
      </c>
      <c r="D2882">
        <v>10</v>
      </c>
      <c r="E2882">
        <v>14</v>
      </c>
      <c r="F2882">
        <v>0</v>
      </c>
      <c r="G2882">
        <v>35</v>
      </c>
      <c r="H2882">
        <v>27</v>
      </c>
      <c r="I2882">
        <f t="shared" si="134"/>
        <v>24</v>
      </c>
      <c r="J2882" s="2">
        <f t="shared" si="135"/>
        <v>0.88888888888888884</v>
      </c>
      <c r="K2882">
        <v>188.1</v>
      </c>
      <c r="L2882" s="1">
        <f t="shared" si="133"/>
        <v>6.9666666666666668</v>
      </c>
      <c r="M2882">
        <v>5.0177000636251101</v>
      </c>
      <c r="N2882">
        <v>3.6318590936714998</v>
      </c>
      <c r="O2882">
        <v>0.57345143584286895</v>
      </c>
      <c r="P2882">
        <v>0.27813504823151097</v>
      </c>
      <c r="Q2882">
        <v>0.73111292000000005</v>
      </c>
      <c r="U2882">
        <v>3.2973457560965</v>
      </c>
      <c r="V2882">
        <v>3.5942353928730801</v>
      </c>
      <c r="X2882">
        <v>2.3828856945037802</v>
      </c>
    </row>
    <row r="2883" spans="1:24" x14ac:dyDescent="0.45">
      <c r="A2883">
        <v>1970</v>
      </c>
      <c r="B2883" t="s">
        <v>794</v>
      </c>
      <c r="C2883" t="s">
        <v>773</v>
      </c>
      <c r="D2883">
        <v>8</v>
      </c>
      <c r="E2883">
        <v>12</v>
      </c>
      <c r="F2883">
        <v>1</v>
      </c>
      <c r="G2883">
        <v>37</v>
      </c>
      <c r="H2883">
        <v>30</v>
      </c>
      <c r="I2883">
        <f t="shared" si="134"/>
        <v>20</v>
      </c>
      <c r="J2883" s="2">
        <f t="shared" si="135"/>
        <v>0.66666666666666663</v>
      </c>
      <c r="K2883">
        <v>192.1</v>
      </c>
      <c r="L2883" s="1">
        <f t="shared" ref="L2883:L2946" si="136">K2883/H2883</f>
        <v>6.4033333333333333</v>
      </c>
      <c r="M2883">
        <v>3.1819763256009299</v>
      </c>
      <c r="N2883">
        <v>2.0589258577417802</v>
      </c>
      <c r="O2883">
        <v>1.2634317763415399</v>
      </c>
      <c r="P2883">
        <v>0.27627627627627599</v>
      </c>
      <c r="Q2883">
        <v>0.68264013999999995</v>
      </c>
      <c r="U2883">
        <v>4.4454081019424798</v>
      </c>
      <c r="V2883">
        <v>4.5050344718453204</v>
      </c>
      <c r="X2883">
        <v>0.71288084983825595</v>
      </c>
    </row>
    <row r="2884" spans="1:24" x14ac:dyDescent="0.45">
      <c r="A2884">
        <v>1970</v>
      </c>
      <c r="B2884" t="s">
        <v>714</v>
      </c>
      <c r="C2884" t="s">
        <v>95</v>
      </c>
      <c r="D2884">
        <v>24</v>
      </c>
      <c r="E2884">
        <v>8</v>
      </c>
      <c r="F2884">
        <v>0</v>
      </c>
      <c r="G2884">
        <v>40</v>
      </c>
      <c r="H2884">
        <v>40</v>
      </c>
      <c r="I2884">
        <f t="shared" ref="I2884:I2947" si="137">SUM(D2884:E2884)</f>
        <v>32</v>
      </c>
      <c r="J2884" s="2">
        <f t="shared" ref="J2884:J2947" si="138">I2884/H2884</f>
        <v>0.8</v>
      </c>
      <c r="K2884">
        <v>297.2</v>
      </c>
      <c r="L2884" s="1">
        <f t="shared" si="136"/>
        <v>7.43</v>
      </c>
      <c r="M2884">
        <v>5.74468045842388</v>
      </c>
      <c r="N2884">
        <v>2.08622606121709</v>
      </c>
      <c r="O2884">
        <v>1.0279954504547999</v>
      </c>
      <c r="P2884">
        <v>0.25978260869565201</v>
      </c>
      <c r="Q2884">
        <v>0.73459715999999997</v>
      </c>
      <c r="U2884">
        <v>3.47704343536182</v>
      </c>
      <c r="V2884">
        <v>3.5522567335392301</v>
      </c>
      <c r="X2884">
        <v>4.8190813064575098</v>
      </c>
    </row>
    <row r="2885" spans="1:24" x14ac:dyDescent="0.45">
      <c r="A2885">
        <v>1970</v>
      </c>
      <c r="B2885" t="s">
        <v>774</v>
      </c>
      <c r="C2885" t="s">
        <v>35</v>
      </c>
      <c r="D2885">
        <v>17</v>
      </c>
      <c r="E2885">
        <v>14</v>
      </c>
      <c r="F2885">
        <v>0</v>
      </c>
      <c r="G2885">
        <v>33</v>
      </c>
      <c r="H2885">
        <v>33</v>
      </c>
      <c r="I2885">
        <f t="shared" si="137"/>
        <v>31</v>
      </c>
      <c r="J2885" s="2">
        <f t="shared" si="138"/>
        <v>0.93939393939393945</v>
      </c>
      <c r="K2885">
        <v>251.1</v>
      </c>
      <c r="L2885" s="1">
        <f t="shared" si="136"/>
        <v>7.6090909090909093</v>
      </c>
      <c r="M2885">
        <v>7.0543776571469801</v>
      </c>
      <c r="N2885">
        <v>3.25862115127094</v>
      </c>
      <c r="O2885">
        <v>0.78779852008747997</v>
      </c>
      <c r="P2885">
        <v>0.25679347826086901</v>
      </c>
      <c r="Q2885">
        <v>0.74060950000000003</v>
      </c>
      <c r="U2885">
        <v>3.0437670094289002</v>
      </c>
      <c r="V2885">
        <v>3.4262815198891099</v>
      </c>
      <c r="X2885">
        <v>5.2792239189147896</v>
      </c>
    </row>
    <row r="2886" spans="1:24" x14ac:dyDescent="0.45">
      <c r="A2886">
        <v>1970</v>
      </c>
      <c r="B2886" t="s">
        <v>691</v>
      </c>
      <c r="C2886" t="s">
        <v>49</v>
      </c>
      <c r="D2886">
        <v>16</v>
      </c>
      <c r="E2886">
        <v>12</v>
      </c>
      <c r="F2886">
        <v>1</v>
      </c>
      <c r="G2886">
        <v>37</v>
      </c>
      <c r="H2886">
        <v>36</v>
      </c>
      <c r="I2886">
        <f t="shared" si="137"/>
        <v>28</v>
      </c>
      <c r="J2886" s="2">
        <f t="shared" si="138"/>
        <v>0.77777777777777779</v>
      </c>
      <c r="K2886">
        <v>269.2</v>
      </c>
      <c r="L2886" s="1">
        <f t="shared" si="136"/>
        <v>7.4777777777777779</v>
      </c>
      <c r="M2886">
        <v>6.37453598384326</v>
      </c>
      <c r="N2886">
        <v>2.7367117836395098</v>
      </c>
      <c r="O2886">
        <v>1.0346105523515201</v>
      </c>
      <c r="P2886">
        <v>0.28223844282238397</v>
      </c>
      <c r="Q2886">
        <v>0.73797139</v>
      </c>
      <c r="U2886">
        <v>3.8714459378315098</v>
      </c>
      <c r="V2886">
        <v>3.6953432414510399</v>
      </c>
      <c r="X2886">
        <v>3.61247611045837</v>
      </c>
    </row>
    <row r="2887" spans="1:24" x14ac:dyDescent="0.45">
      <c r="A2887">
        <v>1970</v>
      </c>
      <c r="B2887" t="s">
        <v>776</v>
      </c>
      <c r="C2887" t="s">
        <v>105</v>
      </c>
      <c r="D2887">
        <v>16</v>
      </c>
      <c r="E2887">
        <v>15</v>
      </c>
      <c r="F2887">
        <v>0</v>
      </c>
      <c r="G2887">
        <v>41</v>
      </c>
      <c r="H2887">
        <v>40</v>
      </c>
      <c r="I2887">
        <f t="shared" si="137"/>
        <v>31</v>
      </c>
      <c r="J2887" s="2">
        <f t="shared" si="138"/>
        <v>0.77500000000000002</v>
      </c>
      <c r="K2887">
        <v>267</v>
      </c>
      <c r="L2887" s="1">
        <f t="shared" si="136"/>
        <v>6.6749999999999998</v>
      </c>
      <c r="M2887">
        <v>5.0224719101123503</v>
      </c>
      <c r="N2887">
        <v>3.10112359550561</v>
      </c>
      <c r="O2887">
        <v>1.07865168539325</v>
      </c>
      <c r="P2887">
        <v>0.23741007194244601</v>
      </c>
      <c r="Q2887">
        <v>0.72643515000000003</v>
      </c>
      <c r="U2887">
        <v>3.7415730337078599</v>
      </c>
      <c r="V2887">
        <v>4.1703182057941399</v>
      </c>
      <c r="X2887">
        <v>2.0012903213500901</v>
      </c>
    </row>
    <row r="2888" spans="1:24" x14ac:dyDescent="0.45">
      <c r="A2888">
        <v>1970</v>
      </c>
      <c r="B2888" t="s">
        <v>692</v>
      </c>
      <c r="C2888" t="s">
        <v>73</v>
      </c>
      <c r="D2888">
        <v>14</v>
      </c>
      <c r="E2888">
        <v>15</v>
      </c>
      <c r="F2888">
        <v>1</v>
      </c>
      <c r="G2888">
        <v>40</v>
      </c>
      <c r="H2888">
        <v>34</v>
      </c>
      <c r="I2888">
        <f t="shared" si="137"/>
        <v>29</v>
      </c>
      <c r="J2888" s="2">
        <f t="shared" si="138"/>
        <v>0.8529411764705882</v>
      </c>
      <c r="K2888">
        <v>251</v>
      </c>
      <c r="L2888" s="1">
        <f t="shared" si="136"/>
        <v>7.382352941176471</v>
      </c>
      <c r="M2888">
        <v>6.6334661354581597</v>
      </c>
      <c r="N2888">
        <v>2.7968127490039798</v>
      </c>
      <c r="O2888">
        <v>1.0039840637450199</v>
      </c>
      <c r="P2888">
        <v>0.29434447300771199</v>
      </c>
      <c r="Q2888">
        <v>0.71047364999999996</v>
      </c>
      <c r="U2888">
        <v>3.76494023904382</v>
      </c>
      <c r="V2888">
        <v>3.5946582986064102</v>
      </c>
      <c r="X2888">
        <v>3.2294380664825399</v>
      </c>
    </row>
    <row r="2889" spans="1:24" x14ac:dyDescent="0.45">
      <c r="A2889">
        <v>1970</v>
      </c>
      <c r="B2889" t="s">
        <v>745</v>
      </c>
      <c r="C2889" t="s">
        <v>75</v>
      </c>
      <c r="D2889">
        <v>9</v>
      </c>
      <c r="E2889">
        <v>15</v>
      </c>
      <c r="F2889">
        <v>0</v>
      </c>
      <c r="G2889">
        <v>35</v>
      </c>
      <c r="H2889">
        <v>34</v>
      </c>
      <c r="I2889">
        <f t="shared" si="137"/>
        <v>24</v>
      </c>
      <c r="J2889" s="2">
        <f t="shared" si="138"/>
        <v>0.70588235294117652</v>
      </c>
      <c r="K2889">
        <v>240</v>
      </c>
      <c r="L2889" s="1">
        <f t="shared" si="136"/>
        <v>7.0588235294117645</v>
      </c>
      <c r="M2889">
        <v>4.7625000000000002</v>
      </c>
      <c r="N2889">
        <v>2.7</v>
      </c>
      <c r="O2889">
        <v>0.75</v>
      </c>
      <c r="P2889">
        <v>0.28221649484535999</v>
      </c>
      <c r="Q2889">
        <v>0.71724138000000004</v>
      </c>
      <c r="U2889">
        <v>3.75</v>
      </c>
      <c r="V2889">
        <v>3.6509829998016299</v>
      </c>
      <c r="X2889">
        <v>3.75128746032714</v>
      </c>
    </row>
    <row r="2890" spans="1:24" x14ac:dyDescent="0.45">
      <c r="A2890">
        <v>1970</v>
      </c>
      <c r="B2890" t="s">
        <v>678</v>
      </c>
      <c r="C2890" t="s">
        <v>99</v>
      </c>
      <c r="D2890">
        <v>13</v>
      </c>
      <c r="E2890">
        <v>10</v>
      </c>
      <c r="F2890">
        <v>0</v>
      </c>
      <c r="G2890">
        <v>30</v>
      </c>
      <c r="H2890">
        <v>30</v>
      </c>
      <c r="I2890">
        <f t="shared" si="137"/>
        <v>23</v>
      </c>
      <c r="J2890" s="2">
        <f t="shared" si="138"/>
        <v>0.76666666666666672</v>
      </c>
      <c r="K2890">
        <v>201.2</v>
      </c>
      <c r="L2890" s="1">
        <f t="shared" si="136"/>
        <v>6.7066666666666661</v>
      </c>
      <c r="M2890">
        <v>5.7123956857029903</v>
      </c>
      <c r="N2890">
        <v>3.8826439426262498</v>
      </c>
      <c r="O2890">
        <v>0.40165282165099198</v>
      </c>
      <c r="P2890">
        <v>0.29411764705882298</v>
      </c>
      <c r="Q2890">
        <v>0.75431033999999997</v>
      </c>
      <c r="U2890">
        <v>3.21322257320793</v>
      </c>
      <c r="V2890">
        <v>3.3922018749985501</v>
      </c>
      <c r="X2890">
        <v>3.4412891864776598</v>
      </c>
    </row>
    <row r="2891" spans="1:24" x14ac:dyDescent="0.45">
      <c r="A2891">
        <v>1970</v>
      </c>
      <c r="B2891" t="s">
        <v>746</v>
      </c>
      <c r="C2891" t="s">
        <v>33</v>
      </c>
      <c r="D2891">
        <v>10</v>
      </c>
      <c r="E2891">
        <v>13</v>
      </c>
      <c r="F2891">
        <v>0</v>
      </c>
      <c r="G2891">
        <v>33</v>
      </c>
      <c r="H2891">
        <v>33</v>
      </c>
      <c r="I2891">
        <f t="shared" si="137"/>
        <v>23</v>
      </c>
      <c r="J2891" s="2">
        <f t="shared" si="138"/>
        <v>0.69696969696969702</v>
      </c>
      <c r="K2891">
        <v>198.2</v>
      </c>
      <c r="L2891" s="1">
        <f t="shared" si="136"/>
        <v>6.0060606060606059</v>
      </c>
      <c r="M2891">
        <v>3.7600664402375399</v>
      </c>
      <c r="N2891">
        <v>3.6694624296293998</v>
      </c>
      <c r="O2891">
        <v>0.99664411668946895</v>
      </c>
      <c r="P2891">
        <v>0.26606875934230101</v>
      </c>
      <c r="Q2891">
        <v>0.70975416000000002</v>
      </c>
      <c r="U2891">
        <v>4.2583884985822698</v>
      </c>
      <c r="V2891">
        <v>4.4958652172683697</v>
      </c>
      <c r="X2891">
        <v>0.28108435869216902</v>
      </c>
    </row>
    <row r="2892" spans="1:24" x14ac:dyDescent="0.45">
      <c r="A2892">
        <v>1970</v>
      </c>
      <c r="B2892" t="s">
        <v>757</v>
      </c>
      <c r="C2892" t="s">
        <v>58</v>
      </c>
      <c r="D2892">
        <v>9</v>
      </c>
      <c r="E2892">
        <v>9</v>
      </c>
      <c r="F2892">
        <v>1</v>
      </c>
      <c r="G2892">
        <v>32</v>
      </c>
      <c r="H2892">
        <v>29</v>
      </c>
      <c r="I2892">
        <f t="shared" si="137"/>
        <v>18</v>
      </c>
      <c r="J2892" s="2">
        <f t="shared" si="138"/>
        <v>0.62068965517241381</v>
      </c>
      <c r="K2892">
        <v>188.1</v>
      </c>
      <c r="L2892" s="1">
        <f t="shared" si="136"/>
        <v>6.4862068965517237</v>
      </c>
      <c r="M2892">
        <v>6.4035410335787102</v>
      </c>
      <c r="N2892">
        <v>4.1097352902072304</v>
      </c>
      <c r="O2892">
        <v>0.90796477341787696</v>
      </c>
      <c r="P2892">
        <v>0.24727272727272701</v>
      </c>
      <c r="Q2892">
        <v>0.72515666999999995</v>
      </c>
      <c r="U2892">
        <v>3.6796467133250799</v>
      </c>
      <c r="V2892">
        <v>4.04025317630642</v>
      </c>
      <c r="X2892">
        <v>1.7036231756210301</v>
      </c>
    </row>
    <row r="2893" spans="1:24" x14ac:dyDescent="0.45">
      <c r="A2893">
        <v>1970</v>
      </c>
      <c r="B2893" t="s">
        <v>728</v>
      </c>
      <c r="C2893" t="s">
        <v>47</v>
      </c>
      <c r="D2893">
        <v>23</v>
      </c>
      <c r="E2893">
        <v>7</v>
      </c>
      <c r="F2893">
        <v>0</v>
      </c>
      <c r="G2893">
        <v>34</v>
      </c>
      <c r="H2893">
        <v>34</v>
      </c>
      <c r="I2893">
        <f t="shared" si="137"/>
        <v>30</v>
      </c>
      <c r="J2893" s="2">
        <f t="shared" si="138"/>
        <v>0.88235294117647056</v>
      </c>
      <c r="K2893">
        <v>294</v>
      </c>
      <c r="L2893" s="1">
        <f t="shared" si="136"/>
        <v>8.6470588235294112</v>
      </c>
      <c r="M2893">
        <v>8.3877551020408099</v>
      </c>
      <c r="N2893">
        <v>2.6938775510204001</v>
      </c>
      <c r="O2893">
        <v>0.397959183673469</v>
      </c>
      <c r="P2893">
        <v>0.298561151079136</v>
      </c>
      <c r="Q2893">
        <v>0.72364503000000002</v>
      </c>
      <c r="U2893">
        <v>3.1224489795918302</v>
      </c>
      <c r="V2893">
        <v>2.2881428637472099</v>
      </c>
      <c r="X2893">
        <v>9.8281087875366193</v>
      </c>
    </row>
    <row r="2894" spans="1:24" x14ac:dyDescent="0.45">
      <c r="A2894">
        <v>1970</v>
      </c>
      <c r="B2894" t="s">
        <v>759</v>
      </c>
      <c r="C2894" t="s">
        <v>29</v>
      </c>
      <c r="D2894">
        <v>18</v>
      </c>
      <c r="E2894">
        <v>15</v>
      </c>
      <c r="F2894">
        <v>1</v>
      </c>
      <c r="G2894">
        <v>39</v>
      </c>
      <c r="H2894">
        <v>38</v>
      </c>
      <c r="I2894">
        <f t="shared" si="137"/>
        <v>33</v>
      </c>
      <c r="J2894" s="2">
        <f t="shared" si="138"/>
        <v>0.86842105263157898</v>
      </c>
      <c r="K2894">
        <v>265</v>
      </c>
      <c r="L2894" s="1">
        <f t="shared" si="136"/>
        <v>6.9736842105263159</v>
      </c>
      <c r="M2894">
        <v>5.7735849056603703</v>
      </c>
      <c r="N2894">
        <v>2.58113207547169</v>
      </c>
      <c r="O2894">
        <v>0.679245283018867</v>
      </c>
      <c r="P2894">
        <v>0.30105017502917097</v>
      </c>
      <c r="Q2894">
        <v>0.71818181999999997</v>
      </c>
      <c r="U2894">
        <v>3.70188679245283</v>
      </c>
      <c r="V2894">
        <v>3.2422565847072899</v>
      </c>
      <c r="X2894">
        <v>6.4460082054138104</v>
      </c>
    </row>
    <row r="2895" spans="1:24" x14ac:dyDescent="0.45">
      <c r="A2895">
        <v>1970</v>
      </c>
      <c r="B2895" t="s">
        <v>697</v>
      </c>
      <c r="C2895" t="s">
        <v>29</v>
      </c>
      <c r="D2895">
        <v>17</v>
      </c>
      <c r="E2895">
        <v>11</v>
      </c>
      <c r="F2895">
        <v>0</v>
      </c>
      <c r="G2895">
        <v>39</v>
      </c>
      <c r="H2895">
        <v>38</v>
      </c>
      <c r="I2895">
        <f t="shared" si="137"/>
        <v>28</v>
      </c>
      <c r="J2895" s="2">
        <f t="shared" si="138"/>
        <v>0.73684210526315785</v>
      </c>
      <c r="K2895">
        <v>287.2</v>
      </c>
      <c r="L2895" s="1">
        <f t="shared" si="136"/>
        <v>7.5578947368421048</v>
      </c>
      <c r="M2895">
        <v>6.31981415326669</v>
      </c>
      <c r="N2895">
        <v>2.9409036158765698</v>
      </c>
      <c r="O2895">
        <v>0.93858626038614201</v>
      </c>
      <c r="P2895">
        <v>0.27417519908987398</v>
      </c>
      <c r="Q2895">
        <v>0.74539876999999999</v>
      </c>
      <c r="U2895">
        <v>3.37891053739011</v>
      </c>
      <c r="V2895">
        <v>3.6014029780496402</v>
      </c>
      <c r="X2895">
        <v>5.7989025115966797</v>
      </c>
    </row>
    <row r="2896" spans="1:24" x14ac:dyDescent="0.45">
      <c r="A2896">
        <v>1970</v>
      </c>
      <c r="B2896" t="s">
        <v>795</v>
      </c>
      <c r="C2896" t="s">
        <v>37</v>
      </c>
      <c r="D2896">
        <v>6</v>
      </c>
      <c r="E2896">
        <v>16</v>
      </c>
      <c r="F2896">
        <v>0</v>
      </c>
      <c r="G2896">
        <v>28</v>
      </c>
      <c r="H2896">
        <v>26</v>
      </c>
      <c r="I2896">
        <f t="shared" si="137"/>
        <v>22</v>
      </c>
      <c r="J2896" s="2">
        <f t="shared" si="138"/>
        <v>0.84615384615384615</v>
      </c>
      <c r="K2896">
        <v>172.1</v>
      </c>
      <c r="L2896" s="1">
        <f t="shared" si="136"/>
        <v>6.6192307692307688</v>
      </c>
      <c r="M2896">
        <v>4.0212774265353302</v>
      </c>
      <c r="N2896">
        <v>2.1411996686746502</v>
      </c>
      <c r="O2896">
        <v>0.940038878930338</v>
      </c>
      <c r="P2896">
        <v>0.29900332225913601</v>
      </c>
      <c r="Q2896">
        <v>0.66115701999999998</v>
      </c>
      <c r="U2896">
        <v>4.8568675411400797</v>
      </c>
      <c r="V2896">
        <v>3.8860654625795501</v>
      </c>
      <c r="X2896">
        <v>2.5394220352172798</v>
      </c>
    </row>
    <row r="2897" spans="1:24" x14ac:dyDescent="0.45">
      <c r="A2897">
        <v>1970</v>
      </c>
      <c r="B2897" t="s">
        <v>698</v>
      </c>
      <c r="C2897" t="s">
        <v>105</v>
      </c>
      <c r="D2897">
        <v>18</v>
      </c>
      <c r="E2897">
        <v>14</v>
      </c>
      <c r="F2897">
        <v>0</v>
      </c>
      <c r="G2897">
        <v>40</v>
      </c>
      <c r="H2897">
        <v>40</v>
      </c>
      <c r="I2897">
        <f t="shared" si="137"/>
        <v>32</v>
      </c>
      <c r="J2897" s="2">
        <f t="shared" si="138"/>
        <v>0.8</v>
      </c>
      <c r="K2897">
        <v>262.10000000000002</v>
      </c>
      <c r="L2897" s="1">
        <f t="shared" si="136"/>
        <v>6.5525000000000002</v>
      </c>
      <c r="M2897">
        <v>6.1067349081645697</v>
      </c>
      <c r="N2897">
        <v>2.53875496182122</v>
      </c>
      <c r="O2897">
        <v>1.0978399834902599</v>
      </c>
      <c r="P2897">
        <v>0.26852976913730198</v>
      </c>
      <c r="Q2897">
        <v>0.72802197999999996</v>
      </c>
      <c r="U2897">
        <v>3.8081324427318402</v>
      </c>
      <c r="V2897">
        <v>3.81637381542139</v>
      </c>
      <c r="X2897">
        <v>3.0667538642883301</v>
      </c>
    </row>
    <row r="2898" spans="1:24" x14ac:dyDescent="0.45">
      <c r="A2898">
        <v>1970</v>
      </c>
      <c r="B2898" t="s">
        <v>796</v>
      </c>
      <c r="C2898" t="s">
        <v>37</v>
      </c>
      <c r="D2898">
        <v>10</v>
      </c>
      <c r="E2898">
        <v>17</v>
      </c>
      <c r="F2898">
        <v>0</v>
      </c>
      <c r="G2898">
        <v>35</v>
      </c>
      <c r="H2898">
        <v>35</v>
      </c>
      <c r="I2898">
        <f t="shared" si="137"/>
        <v>27</v>
      </c>
      <c r="J2898" s="2">
        <f t="shared" si="138"/>
        <v>0.77142857142857146</v>
      </c>
      <c r="K2898">
        <v>205.2</v>
      </c>
      <c r="L2898" s="1">
        <f t="shared" si="136"/>
        <v>5.8628571428571421</v>
      </c>
      <c r="M2898">
        <v>3.4570496446471002</v>
      </c>
      <c r="N2898">
        <v>2.7568876913008502</v>
      </c>
      <c r="O2898">
        <v>0.962722685851091</v>
      </c>
      <c r="P2898">
        <v>0.30487804878048702</v>
      </c>
      <c r="Q2898">
        <v>0.66854327999999996</v>
      </c>
      <c r="U2898">
        <v>4.7698533071713101</v>
      </c>
      <c r="V2898">
        <v>4.2527452811276998</v>
      </c>
      <c r="X2898">
        <v>2.21995878219604</v>
      </c>
    </row>
    <row r="2899" spans="1:24" x14ac:dyDescent="0.45">
      <c r="A2899">
        <v>1970</v>
      </c>
      <c r="B2899" t="s">
        <v>779</v>
      </c>
      <c r="C2899" t="s">
        <v>128</v>
      </c>
      <c r="D2899">
        <v>16</v>
      </c>
      <c r="E2899">
        <v>16</v>
      </c>
      <c r="F2899">
        <v>0</v>
      </c>
      <c r="G2899">
        <v>36</v>
      </c>
      <c r="H2899">
        <v>34</v>
      </c>
      <c r="I2899">
        <f t="shared" si="137"/>
        <v>32</v>
      </c>
      <c r="J2899" s="2">
        <f t="shared" si="138"/>
        <v>0.94117647058823528</v>
      </c>
      <c r="K2899">
        <v>254</v>
      </c>
      <c r="L2899" s="1">
        <f t="shared" si="136"/>
        <v>7.4705882352941178</v>
      </c>
      <c r="M2899">
        <v>6.1299212598425097</v>
      </c>
      <c r="N2899">
        <v>2.5511811023622002</v>
      </c>
      <c r="O2899">
        <v>0.74409448818897606</v>
      </c>
      <c r="P2899">
        <v>0.27512562814070302</v>
      </c>
      <c r="Q2899">
        <v>0.71479121999999995</v>
      </c>
      <c r="U2899">
        <v>3.6141732283464498</v>
      </c>
      <c r="V2899">
        <v>3.2014751257858798</v>
      </c>
      <c r="X2899">
        <v>5.4993700981140101</v>
      </c>
    </row>
    <row r="2900" spans="1:24" x14ac:dyDescent="0.45">
      <c r="A2900">
        <v>1970</v>
      </c>
      <c r="B2900" t="s">
        <v>601</v>
      </c>
      <c r="C2900" t="s">
        <v>29</v>
      </c>
      <c r="D2900">
        <v>22</v>
      </c>
      <c r="E2900">
        <v>16</v>
      </c>
      <c r="F2900">
        <v>0</v>
      </c>
      <c r="G2900">
        <v>40</v>
      </c>
      <c r="H2900">
        <v>39</v>
      </c>
      <c r="I2900">
        <f t="shared" si="137"/>
        <v>38</v>
      </c>
      <c r="J2900" s="2">
        <f t="shared" si="138"/>
        <v>0.97435897435897434</v>
      </c>
      <c r="K2900">
        <v>313</v>
      </c>
      <c r="L2900" s="1">
        <f t="shared" si="136"/>
        <v>8.0256410256410255</v>
      </c>
      <c r="M2900">
        <v>7.8785942492012699</v>
      </c>
      <c r="N2900">
        <v>1.7252396166134101</v>
      </c>
      <c r="O2900">
        <v>0.86261980830670903</v>
      </c>
      <c r="P2900">
        <v>0.26286353467561502</v>
      </c>
      <c r="Q2900">
        <v>0.70344828000000004</v>
      </c>
      <c r="U2900">
        <v>3.3929712460063799</v>
      </c>
      <c r="V2900">
        <v>2.7758631914949201</v>
      </c>
      <c r="X2900">
        <v>9.47798347473144</v>
      </c>
    </row>
    <row r="2901" spans="1:24" x14ac:dyDescent="0.45">
      <c r="A2901">
        <v>1970</v>
      </c>
      <c r="B2901" t="s">
        <v>780</v>
      </c>
      <c r="C2901" t="s">
        <v>75</v>
      </c>
      <c r="D2901">
        <v>8</v>
      </c>
      <c r="E2901">
        <v>13</v>
      </c>
      <c r="F2901">
        <v>4</v>
      </c>
      <c r="G2901">
        <v>40</v>
      </c>
      <c r="H2901">
        <v>26</v>
      </c>
      <c r="I2901">
        <f t="shared" si="137"/>
        <v>21</v>
      </c>
      <c r="J2901" s="2">
        <f t="shared" si="138"/>
        <v>0.80769230769230771</v>
      </c>
      <c r="K2901">
        <v>214</v>
      </c>
      <c r="L2901" s="1">
        <f t="shared" si="136"/>
        <v>8.2307692307692299</v>
      </c>
      <c r="M2901">
        <v>8.6635514018691495</v>
      </c>
      <c r="N2901">
        <v>3.4485981308411202</v>
      </c>
      <c r="O2901">
        <v>0.75700934579439205</v>
      </c>
      <c r="P2901">
        <v>0.27729636048526801</v>
      </c>
      <c r="Q2901">
        <v>0.76891781999999997</v>
      </c>
      <c r="U2901">
        <v>3.0700934579439201</v>
      </c>
      <c r="V2901">
        <v>3.1104456166240602</v>
      </c>
      <c r="X2901">
        <v>4.5553226470947203</v>
      </c>
    </row>
    <row r="2902" spans="1:24" x14ac:dyDescent="0.45">
      <c r="A2902">
        <v>1970</v>
      </c>
      <c r="B2902" t="s">
        <v>499</v>
      </c>
      <c r="C2902" t="s">
        <v>37</v>
      </c>
      <c r="D2902">
        <v>12</v>
      </c>
      <c r="E2902">
        <v>17</v>
      </c>
      <c r="F2902">
        <v>0</v>
      </c>
      <c r="G2902">
        <v>37</v>
      </c>
      <c r="H2902">
        <v>37</v>
      </c>
      <c r="I2902">
        <f t="shared" si="137"/>
        <v>29</v>
      </c>
      <c r="J2902" s="2">
        <f t="shared" si="138"/>
        <v>0.78378378378378377</v>
      </c>
      <c r="K2902">
        <v>269.10000000000002</v>
      </c>
      <c r="L2902" s="1">
        <f t="shared" si="136"/>
        <v>7.2729729729729735</v>
      </c>
      <c r="M2902">
        <v>4.6113864869513499</v>
      </c>
      <c r="N2902">
        <v>3.3750002549426501</v>
      </c>
      <c r="O2902">
        <v>0.63490103805851905</v>
      </c>
      <c r="P2902">
        <v>0.27020785219399501</v>
      </c>
      <c r="Q2902">
        <v>0.73127229000000005</v>
      </c>
      <c r="U2902">
        <v>3.2747527226176198</v>
      </c>
      <c r="V2902">
        <v>3.7560573416473302</v>
      </c>
      <c r="X2902">
        <v>4.4141969680786097</v>
      </c>
    </row>
    <row r="2903" spans="1:24" x14ac:dyDescent="0.45">
      <c r="A2903">
        <v>1970</v>
      </c>
      <c r="B2903" t="s">
        <v>700</v>
      </c>
      <c r="C2903" t="s">
        <v>115</v>
      </c>
      <c r="D2903">
        <v>14</v>
      </c>
      <c r="E2903">
        <v>10</v>
      </c>
      <c r="F2903">
        <v>0</v>
      </c>
      <c r="G2903">
        <v>45</v>
      </c>
      <c r="H2903">
        <v>34</v>
      </c>
      <c r="I2903">
        <f t="shared" si="137"/>
        <v>24</v>
      </c>
      <c r="J2903" s="2">
        <f t="shared" si="138"/>
        <v>0.70588235294117652</v>
      </c>
      <c r="K2903">
        <v>230.1</v>
      </c>
      <c r="L2903" s="1">
        <f t="shared" si="136"/>
        <v>6.7676470588235293</v>
      </c>
      <c r="M2903">
        <v>4.6888574541591996</v>
      </c>
      <c r="N2903">
        <v>2.2662811028436098</v>
      </c>
      <c r="O2903">
        <v>1.01591911506782</v>
      </c>
      <c r="P2903">
        <v>0.28496732026143701</v>
      </c>
      <c r="Q2903">
        <v>0.72598660000000004</v>
      </c>
      <c r="U2903">
        <v>3.5557169027373901</v>
      </c>
      <c r="V2903">
        <v>3.8584542448189798</v>
      </c>
      <c r="X2903">
        <v>3.1865034103393501</v>
      </c>
    </row>
    <row r="2904" spans="1:24" x14ac:dyDescent="0.45">
      <c r="A2904">
        <v>1970</v>
      </c>
      <c r="B2904" t="s">
        <v>732</v>
      </c>
      <c r="C2904" t="s">
        <v>73</v>
      </c>
      <c r="D2904">
        <v>10</v>
      </c>
      <c r="E2904">
        <v>16</v>
      </c>
      <c r="F2904">
        <v>0</v>
      </c>
      <c r="G2904">
        <v>36</v>
      </c>
      <c r="H2904">
        <v>34</v>
      </c>
      <c r="I2904">
        <f t="shared" si="137"/>
        <v>26</v>
      </c>
      <c r="J2904" s="2">
        <f t="shared" si="138"/>
        <v>0.76470588235294112</v>
      </c>
      <c r="K2904">
        <v>214.2</v>
      </c>
      <c r="L2904" s="1">
        <f t="shared" si="136"/>
        <v>6.3</v>
      </c>
      <c r="M2904">
        <v>6.4565206682751404</v>
      </c>
      <c r="N2904">
        <v>5.0310550661884204</v>
      </c>
      <c r="O2904">
        <v>1.2158383076621999</v>
      </c>
      <c r="P2904">
        <v>0.265306122448979</v>
      </c>
      <c r="Q2904">
        <v>0.72974859999999997</v>
      </c>
      <c r="U2904">
        <v>4.5279495595695796</v>
      </c>
      <c r="V2904">
        <v>4.7627062499700799</v>
      </c>
      <c r="X2904">
        <v>-9.5550619065761497E-2</v>
      </c>
    </row>
    <row r="2905" spans="1:24" x14ac:dyDescent="0.45">
      <c r="A2905">
        <v>1970</v>
      </c>
      <c r="B2905" t="s">
        <v>564</v>
      </c>
      <c r="C2905" t="s">
        <v>58</v>
      </c>
      <c r="D2905">
        <v>12</v>
      </c>
      <c r="E2905">
        <v>7</v>
      </c>
      <c r="F2905">
        <v>0</v>
      </c>
      <c r="G2905">
        <v>30</v>
      </c>
      <c r="H2905">
        <v>29</v>
      </c>
      <c r="I2905">
        <f t="shared" si="137"/>
        <v>19</v>
      </c>
      <c r="J2905" s="2">
        <f t="shared" si="138"/>
        <v>0.65517241379310343</v>
      </c>
      <c r="K2905">
        <v>212</v>
      </c>
      <c r="L2905" s="1">
        <f t="shared" si="136"/>
        <v>7.3103448275862073</v>
      </c>
      <c r="M2905">
        <v>5.0094339622641497</v>
      </c>
      <c r="N2905">
        <v>3.0141509433962201</v>
      </c>
      <c r="O2905">
        <v>0.93396226415094297</v>
      </c>
      <c r="P2905">
        <v>0.248882265275707</v>
      </c>
      <c r="Q2905">
        <v>0.75692042000000004</v>
      </c>
      <c r="U2905">
        <v>3.14150943396226</v>
      </c>
      <c r="V2905">
        <v>3.90735092432993</v>
      </c>
      <c r="X2905">
        <v>2.2754878997802699</v>
      </c>
    </row>
    <row r="2906" spans="1:24" x14ac:dyDescent="0.45">
      <c r="A2906">
        <v>1970</v>
      </c>
      <c r="B2906" t="s">
        <v>781</v>
      </c>
      <c r="C2906" t="s">
        <v>54</v>
      </c>
      <c r="D2906">
        <v>13</v>
      </c>
      <c r="E2906">
        <v>18</v>
      </c>
      <c r="F2906">
        <v>0</v>
      </c>
      <c r="G2906">
        <v>37</v>
      </c>
      <c r="H2906">
        <v>35</v>
      </c>
      <c r="I2906">
        <f t="shared" si="137"/>
        <v>31</v>
      </c>
      <c r="J2906" s="2">
        <f t="shared" si="138"/>
        <v>0.88571428571428568</v>
      </c>
      <c r="K2906">
        <v>216</v>
      </c>
      <c r="L2906" s="1">
        <f t="shared" si="136"/>
        <v>6.1714285714285717</v>
      </c>
      <c r="M2906">
        <v>5.4166666666666599</v>
      </c>
      <c r="N2906">
        <v>2.7916666666666599</v>
      </c>
      <c r="O2906">
        <v>1.375</v>
      </c>
      <c r="P2906">
        <v>0.28450704225352103</v>
      </c>
      <c r="Q2906">
        <v>0.67744419</v>
      </c>
      <c r="U2906">
        <v>4.75</v>
      </c>
      <c r="V2906">
        <v>4.4070015183201496</v>
      </c>
      <c r="X2906">
        <v>1.42290592193603</v>
      </c>
    </row>
    <row r="2907" spans="1:24" x14ac:dyDescent="0.45">
      <c r="A2907">
        <v>1970</v>
      </c>
      <c r="B2907" t="s">
        <v>797</v>
      </c>
      <c r="C2907" t="s">
        <v>49</v>
      </c>
      <c r="D2907">
        <v>7</v>
      </c>
      <c r="E2907">
        <v>12</v>
      </c>
      <c r="F2907">
        <v>3</v>
      </c>
      <c r="G2907">
        <v>39</v>
      </c>
      <c r="H2907">
        <v>21</v>
      </c>
      <c r="I2907">
        <f t="shared" si="137"/>
        <v>19</v>
      </c>
      <c r="J2907" s="2">
        <f t="shared" si="138"/>
        <v>0.90476190476190477</v>
      </c>
      <c r="K2907">
        <v>162</v>
      </c>
      <c r="L2907" s="1">
        <f t="shared" si="136"/>
        <v>7.7142857142857144</v>
      </c>
      <c r="M2907">
        <v>5.7222222222222197</v>
      </c>
      <c r="N2907">
        <v>3.6111111111111098</v>
      </c>
      <c r="O2907">
        <v>1.2222222222222201</v>
      </c>
      <c r="P2907">
        <v>0.28433268858800698</v>
      </c>
      <c r="Q2907">
        <v>0.72124756000000001</v>
      </c>
      <c r="U2907">
        <v>4.55555555555555</v>
      </c>
      <c r="V2907">
        <v>4.3730509010362004</v>
      </c>
      <c r="X2907">
        <v>0.66006022691726596</v>
      </c>
    </row>
    <row r="2908" spans="1:24" x14ac:dyDescent="0.45">
      <c r="A2908">
        <v>1970</v>
      </c>
      <c r="B2908" t="s">
        <v>762</v>
      </c>
      <c r="C2908" t="s">
        <v>54</v>
      </c>
      <c r="D2908">
        <v>5</v>
      </c>
      <c r="E2908">
        <v>12</v>
      </c>
      <c r="F2908">
        <v>0</v>
      </c>
      <c r="G2908">
        <v>27</v>
      </c>
      <c r="H2908">
        <v>26</v>
      </c>
      <c r="I2908">
        <f t="shared" si="137"/>
        <v>17</v>
      </c>
      <c r="J2908" s="2">
        <f t="shared" si="138"/>
        <v>0.65384615384615385</v>
      </c>
      <c r="K2908">
        <v>173.2</v>
      </c>
      <c r="L2908" s="1">
        <f t="shared" si="136"/>
        <v>6.661538461538461</v>
      </c>
      <c r="M2908">
        <v>4.8195767470511797</v>
      </c>
      <c r="N2908">
        <v>4.0940490646993899</v>
      </c>
      <c r="O2908">
        <v>1.14011492940995</v>
      </c>
      <c r="P2908">
        <v>0.27305605786618398</v>
      </c>
      <c r="Q2908">
        <v>0.73503521000000005</v>
      </c>
      <c r="U2908">
        <v>4.3013426882284698</v>
      </c>
      <c r="V2908">
        <v>4.6826284540467604</v>
      </c>
      <c r="X2908">
        <v>0.63400346040725697</v>
      </c>
    </row>
    <row r="2909" spans="1:24" x14ac:dyDescent="0.45">
      <c r="A2909">
        <v>1970</v>
      </c>
      <c r="B2909" t="s">
        <v>701</v>
      </c>
      <c r="C2909" t="s">
        <v>79</v>
      </c>
      <c r="D2909">
        <v>14</v>
      </c>
      <c r="E2909">
        <v>19</v>
      </c>
      <c r="F2909">
        <v>0</v>
      </c>
      <c r="G2909">
        <v>40</v>
      </c>
      <c r="H2909">
        <v>39</v>
      </c>
      <c r="I2909">
        <f t="shared" si="137"/>
        <v>33</v>
      </c>
      <c r="J2909" s="2">
        <f t="shared" si="138"/>
        <v>0.84615384615384615</v>
      </c>
      <c r="K2909">
        <v>272.2</v>
      </c>
      <c r="L2909" s="1">
        <f t="shared" si="136"/>
        <v>6.9794871794871796</v>
      </c>
      <c r="M2909">
        <v>7.5916864751102997</v>
      </c>
      <c r="N2909">
        <v>3.59779924255227</v>
      </c>
      <c r="O2909">
        <v>0.89119797751294805</v>
      </c>
      <c r="P2909">
        <v>0.30246913580246898</v>
      </c>
      <c r="Q2909">
        <v>0.74956920999999999</v>
      </c>
      <c r="U2909">
        <v>3.7958432375551499</v>
      </c>
      <c r="V2909">
        <v>3.4930061634251599</v>
      </c>
      <c r="X2909">
        <v>5.1294956207275302</v>
      </c>
    </row>
    <row r="2910" spans="1:24" x14ac:dyDescent="0.45">
      <c r="A2910">
        <v>1970</v>
      </c>
      <c r="B2910" t="s">
        <v>747</v>
      </c>
      <c r="C2910" t="s">
        <v>65</v>
      </c>
      <c r="D2910">
        <v>12</v>
      </c>
      <c r="E2910">
        <v>10</v>
      </c>
      <c r="F2910">
        <v>0</v>
      </c>
      <c r="G2910">
        <v>34</v>
      </c>
      <c r="H2910">
        <v>33</v>
      </c>
      <c r="I2910">
        <f t="shared" si="137"/>
        <v>22</v>
      </c>
      <c r="J2910" s="2">
        <f t="shared" si="138"/>
        <v>0.66666666666666663</v>
      </c>
      <c r="K2910">
        <v>242.2</v>
      </c>
      <c r="L2910" s="1">
        <f t="shared" si="136"/>
        <v>7.3393939393939389</v>
      </c>
      <c r="M2910">
        <v>4.5618125175080397</v>
      </c>
      <c r="N2910">
        <v>1.7802195190275201</v>
      </c>
      <c r="O2910">
        <v>1.0384613860993901</v>
      </c>
      <c r="P2910">
        <v>0.28862275449101799</v>
      </c>
      <c r="Q2910">
        <v>0.68149210999999998</v>
      </c>
      <c r="U2910">
        <v>4.1167576377511601</v>
      </c>
      <c r="V2910">
        <v>3.7305158066124999</v>
      </c>
      <c r="X2910">
        <v>3.1890652179718</v>
      </c>
    </row>
    <row r="2911" spans="1:24" x14ac:dyDescent="0.45">
      <c r="A2911">
        <v>1970</v>
      </c>
      <c r="B2911" t="s">
        <v>683</v>
      </c>
      <c r="C2911" t="s">
        <v>371</v>
      </c>
      <c r="D2911">
        <v>7</v>
      </c>
      <c r="E2911">
        <v>13</v>
      </c>
      <c r="F2911">
        <v>0</v>
      </c>
      <c r="G2911">
        <v>38</v>
      </c>
      <c r="H2911">
        <v>34</v>
      </c>
      <c r="I2911">
        <f t="shared" si="137"/>
        <v>20</v>
      </c>
      <c r="J2911" s="2">
        <f t="shared" si="138"/>
        <v>0.58823529411764708</v>
      </c>
      <c r="K2911">
        <v>208.2</v>
      </c>
      <c r="L2911" s="1">
        <f t="shared" si="136"/>
        <v>6.1235294117647054</v>
      </c>
      <c r="M2911">
        <v>7.0734812211991898</v>
      </c>
      <c r="N2911">
        <v>3.4936096275435</v>
      </c>
      <c r="O2911">
        <v>0.86261966112185195</v>
      </c>
      <c r="P2911">
        <v>0.28052805280527998</v>
      </c>
      <c r="Q2911">
        <v>0.69918698999999995</v>
      </c>
      <c r="U2911">
        <v>4.0111814242166099</v>
      </c>
      <c r="V2911">
        <v>3.5202719867261898</v>
      </c>
      <c r="X2911">
        <v>2.9907083511352499</v>
      </c>
    </row>
    <row r="2912" spans="1:24" x14ac:dyDescent="0.45">
      <c r="A2912">
        <v>1970</v>
      </c>
      <c r="B2912" t="s">
        <v>764</v>
      </c>
      <c r="C2912" t="s">
        <v>58</v>
      </c>
      <c r="D2912">
        <v>10</v>
      </c>
      <c r="E2912">
        <v>14</v>
      </c>
      <c r="F2912">
        <v>2</v>
      </c>
      <c r="G2912">
        <v>32</v>
      </c>
      <c r="H2912">
        <v>27</v>
      </c>
      <c r="I2912">
        <f t="shared" si="137"/>
        <v>24</v>
      </c>
      <c r="J2912" s="2">
        <f t="shared" si="138"/>
        <v>0.88888888888888884</v>
      </c>
      <c r="K2912">
        <v>184.1</v>
      </c>
      <c r="L2912" s="1">
        <f t="shared" si="136"/>
        <v>6.818518518518518</v>
      </c>
      <c r="M2912">
        <v>5.4195308840295597</v>
      </c>
      <c r="N2912">
        <v>1.8553348972353401</v>
      </c>
      <c r="O2912">
        <v>0.87884284605884799</v>
      </c>
      <c r="P2912">
        <v>0.25694444444444398</v>
      </c>
      <c r="Q2912">
        <v>0.71349558000000002</v>
      </c>
      <c r="U2912">
        <v>3.5641959867942101</v>
      </c>
      <c r="V2912">
        <v>3.3545771706643999</v>
      </c>
      <c r="X2912">
        <v>3.15767168998718</v>
      </c>
    </row>
    <row r="2913" spans="1:24" x14ac:dyDescent="0.45">
      <c r="A2913">
        <v>1970</v>
      </c>
      <c r="B2913" t="s">
        <v>765</v>
      </c>
      <c r="C2913" t="s">
        <v>88</v>
      </c>
      <c r="D2913">
        <v>20</v>
      </c>
      <c r="E2913">
        <v>12</v>
      </c>
      <c r="F2913">
        <v>0</v>
      </c>
      <c r="G2913">
        <v>39</v>
      </c>
      <c r="H2913">
        <v>39</v>
      </c>
      <c r="I2913">
        <f t="shared" si="137"/>
        <v>32</v>
      </c>
      <c r="J2913" s="2">
        <f t="shared" si="138"/>
        <v>0.82051282051282048</v>
      </c>
      <c r="K2913">
        <v>305</v>
      </c>
      <c r="L2913" s="1">
        <f t="shared" si="136"/>
        <v>7.8205128205128203</v>
      </c>
      <c r="M2913">
        <v>8.97049180327868</v>
      </c>
      <c r="N2913">
        <v>3.8655737704918001</v>
      </c>
      <c r="O2913">
        <v>0.73770491803278604</v>
      </c>
      <c r="P2913">
        <v>0.26708860759493602</v>
      </c>
      <c r="Q2913">
        <v>0.78466077000000001</v>
      </c>
      <c r="U2913">
        <v>2.9213114754098299</v>
      </c>
      <c r="V2913">
        <v>3.0679911965229398</v>
      </c>
      <c r="X2913">
        <v>7.5854167938232404</v>
      </c>
    </row>
    <row r="2914" spans="1:24" x14ac:dyDescent="0.45">
      <c r="A2914">
        <v>1970</v>
      </c>
      <c r="B2914" t="s">
        <v>783</v>
      </c>
      <c r="C2914" t="s">
        <v>71</v>
      </c>
      <c r="D2914">
        <v>14</v>
      </c>
      <c r="E2914">
        <v>10</v>
      </c>
      <c r="F2914">
        <v>0</v>
      </c>
      <c r="G2914">
        <v>35</v>
      </c>
      <c r="H2914">
        <v>34</v>
      </c>
      <c r="I2914">
        <f t="shared" si="137"/>
        <v>24</v>
      </c>
      <c r="J2914" s="2">
        <f t="shared" si="138"/>
        <v>0.70588235294117652</v>
      </c>
      <c r="K2914">
        <v>210.2</v>
      </c>
      <c r="L2914" s="1">
        <f t="shared" si="136"/>
        <v>6.1823529411764699</v>
      </c>
      <c r="M2914">
        <v>4.1439866414153004</v>
      </c>
      <c r="N2914">
        <v>3.6740500119764499</v>
      </c>
      <c r="O2914">
        <v>0.81170872357619395</v>
      </c>
      <c r="P2914">
        <v>0.25145348837209303</v>
      </c>
      <c r="Q2914">
        <v>0.74685535000000003</v>
      </c>
      <c r="U2914">
        <v>3.5886069884421201</v>
      </c>
      <c r="V2914">
        <v>4.1574700848564996</v>
      </c>
      <c r="X2914">
        <v>1.4139087200164699</v>
      </c>
    </row>
    <row r="2915" spans="1:24" x14ac:dyDescent="0.45">
      <c r="A2915">
        <v>1970</v>
      </c>
      <c r="B2915" t="s">
        <v>734</v>
      </c>
      <c r="C2915" t="s">
        <v>95</v>
      </c>
      <c r="D2915">
        <v>24</v>
      </c>
      <c r="E2915">
        <v>9</v>
      </c>
      <c r="F2915">
        <v>0</v>
      </c>
      <c r="G2915">
        <v>40</v>
      </c>
      <c r="H2915">
        <v>40</v>
      </c>
      <c r="I2915">
        <f t="shared" si="137"/>
        <v>33</v>
      </c>
      <c r="J2915" s="2">
        <f t="shared" si="138"/>
        <v>0.82499999999999996</v>
      </c>
      <c r="K2915">
        <v>296</v>
      </c>
      <c r="L2915" s="1">
        <f t="shared" si="136"/>
        <v>7.4</v>
      </c>
      <c r="M2915">
        <v>5.625</v>
      </c>
      <c r="N2915">
        <v>2.3716216216216202</v>
      </c>
      <c r="O2915">
        <v>0.88175675675675602</v>
      </c>
      <c r="P2915">
        <v>0.269858541893362</v>
      </c>
      <c r="Q2915">
        <v>0.77162414000000001</v>
      </c>
      <c r="U2915">
        <v>3.2229729729729701</v>
      </c>
      <c r="V2915">
        <v>3.5236181349367701</v>
      </c>
      <c r="X2915">
        <v>4.8958101272582999</v>
      </c>
    </row>
    <row r="2916" spans="1:24" x14ac:dyDescent="0.45">
      <c r="A2916">
        <v>1970</v>
      </c>
      <c r="B2916" t="s">
        <v>798</v>
      </c>
      <c r="C2916" t="s">
        <v>71</v>
      </c>
      <c r="D2916">
        <v>20</v>
      </c>
      <c r="E2916">
        <v>12</v>
      </c>
      <c r="F2916">
        <v>0</v>
      </c>
      <c r="G2916">
        <v>35</v>
      </c>
      <c r="H2916">
        <v>35</v>
      </c>
      <c r="I2916">
        <f t="shared" si="137"/>
        <v>32</v>
      </c>
      <c r="J2916" s="2">
        <f t="shared" si="138"/>
        <v>0.91428571428571426</v>
      </c>
      <c r="K2916">
        <v>234</v>
      </c>
      <c r="L2916" s="1">
        <f t="shared" si="136"/>
        <v>6.6857142857142859</v>
      </c>
      <c r="M2916">
        <v>5.2307692307692299</v>
      </c>
      <c r="N2916">
        <v>2.0384615384615299</v>
      </c>
      <c r="O2916">
        <v>0.80769230769230704</v>
      </c>
      <c r="P2916">
        <v>0.293661060802069</v>
      </c>
      <c r="Q2916">
        <v>0.68965516999999998</v>
      </c>
      <c r="U2916">
        <v>4.0769230769230704</v>
      </c>
      <c r="V2916">
        <v>3.33506419638283</v>
      </c>
      <c r="X2916">
        <v>3.9147305488586399</v>
      </c>
    </row>
    <row r="2917" spans="1:24" x14ac:dyDescent="0.45">
      <c r="A2917">
        <v>1970</v>
      </c>
      <c r="B2917" t="s">
        <v>703</v>
      </c>
      <c r="C2917" t="s">
        <v>371</v>
      </c>
      <c r="D2917">
        <v>11</v>
      </c>
      <c r="E2917">
        <v>10</v>
      </c>
      <c r="F2917">
        <v>5</v>
      </c>
      <c r="G2917">
        <v>37</v>
      </c>
      <c r="H2917">
        <v>26</v>
      </c>
      <c r="I2917">
        <f t="shared" si="137"/>
        <v>21</v>
      </c>
      <c r="J2917" s="2">
        <f t="shared" si="138"/>
        <v>0.80769230769230771</v>
      </c>
      <c r="K2917">
        <v>194.2</v>
      </c>
      <c r="L2917" s="1">
        <f t="shared" si="136"/>
        <v>7.4692307692307685</v>
      </c>
      <c r="M2917">
        <v>7.4897246575532499</v>
      </c>
      <c r="N2917">
        <v>3.60616372400712</v>
      </c>
      <c r="O2917">
        <v>0.97089023338653202</v>
      </c>
      <c r="P2917">
        <v>0.232954545454545</v>
      </c>
      <c r="Q2917">
        <v>0.77039274999999996</v>
      </c>
      <c r="U2917">
        <v>3.0051364366726001</v>
      </c>
      <c r="V2917">
        <v>3.6710170575301699</v>
      </c>
      <c r="X2917">
        <v>2.3208727836608798</v>
      </c>
    </row>
    <row r="2918" spans="1:24" x14ac:dyDescent="0.45">
      <c r="A2918">
        <v>1970</v>
      </c>
      <c r="B2918" t="s">
        <v>749</v>
      </c>
      <c r="C2918" t="s">
        <v>99</v>
      </c>
      <c r="D2918">
        <v>11</v>
      </c>
      <c r="E2918">
        <v>10</v>
      </c>
      <c r="F2918">
        <v>0</v>
      </c>
      <c r="G2918">
        <v>28</v>
      </c>
      <c r="H2918">
        <v>27</v>
      </c>
      <c r="I2918">
        <f t="shared" si="137"/>
        <v>21</v>
      </c>
      <c r="J2918" s="2">
        <f t="shared" si="138"/>
        <v>0.77777777777777779</v>
      </c>
      <c r="K2918">
        <v>189.2</v>
      </c>
      <c r="L2918" s="1">
        <f t="shared" si="136"/>
        <v>7.0074074074074071</v>
      </c>
      <c r="M2918">
        <v>5.6467476219020796</v>
      </c>
      <c r="N2918">
        <v>3.03690628404817</v>
      </c>
      <c r="O2918">
        <v>0.66432324963553802</v>
      </c>
      <c r="P2918">
        <v>0.29452054794520499</v>
      </c>
      <c r="Q2918">
        <v>0.70694087000000005</v>
      </c>
      <c r="U2918">
        <v>3.9859394978132299</v>
      </c>
      <c r="V2918">
        <v>3.4029819775568102</v>
      </c>
      <c r="X2918">
        <v>3.19722247123718</v>
      </c>
    </row>
    <row r="2919" spans="1:24" x14ac:dyDescent="0.45">
      <c r="A2919">
        <v>1970</v>
      </c>
      <c r="B2919" t="s">
        <v>721</v>
      </c>
      <c r="C2919" t="s">
        <v>233</v>
      </c>
      <c r="D2919">
        <v>18</v>
      </c>
      <c r="E2919">
        <v>11</v>
      </c>
      <c r="F2919">
        <v>0</v>
      </c>
      <c r="G2919">
        <v>43</v>
      </c>
      <c r="H2919">
        <v>37</v>
      </c>
      <c r="I2919">
        <f t="shared" si="137"/>
        <v>29</v>
      </c>
      <c r="J2919" s="2">
        <f t="shared" si="138"/>
        <v>0.78378378378378377</v>
      </c>
      <c r="K2919">
        <v>284.2</v>
      </c>
      <c r="L2919" s="1">
        <f t="shared" si="136"/>
        <v>7.6810810810810803</v>
      </c>
      <c r="M2919">
        <v>4.8688521110408001</v>
      </c>
      <c r="N2919">
        <v>3.9519903498707798</v>
      </c>
      <c r="O2919">
        <v>0.853629915572089</v>
      </c>
      <c r="P2919">
        <v>0.27973568281938299</v>
      </c>
      <c r="Q2919">
        <v>0.77109081000000002</v>
      </c>
      <c r="U2919">
        <v>3.6042151990821498</v>
      </c>
      <c r="V2919">
        <v>4.1490215335300196</v>
      </c>
      <c r="X2919">
        <v>2.7289192676544101</v>
      </c>
    </row>
    <row r="2920" spans="1:24" x14ac:dyDescent="0.45">
      <c r="A2920">
        <v>1970</v>
      </c>
      <c r="B2920" t="s">
        <v>785</v>
      </c>
      <c r="C2920" t="s">
        <v>371</v>
      </c>
      <c r="D2920">
        <v>16</v>
      </c>
      <c r="E2920">
        <v>13</v>
      </c>
      <c r="F2920">
        <v>0</v>
      </c>
      <c r="G2920">
        <v>39</v>
      </c>
      <c r="H2920">
        <v>38</v>
      </c>
      <c r="I2920">
        <f t="shared" si="137"/>
        <v>29</v>
      </c>
      <c r="J2920" s="2">
        <f t="shared" si="138"/>
        <v>0.76315789473684215</v>
      </c>
      <c r="K2920">
        <v>227</v>
      </c>
      <c r="L2920" s="1">
        <f t="shared" si="136"/>
        <v>5.9736842105263159</v>
      </c>
      <c r="M2920">
        <v>3.9251101321585899</v>
      </c>
      <c r="N2920">
        <v>3.2114537444933902</v>
      </c>
      <c r="O2920">
        <v>1.2687224669603501</v>
      </c>
      <c r="P2920">
        <v>0.260217983651226</v>
      </c>
      <c r="Q2920">
        <v>0.74004508000000002</v>
      </c>
      <c r="U2920">
        <v>4.2422907488986699</v>
      </c>
      <c r="V2920">
        <v>4.7618310174227796</v>
      </c>
      <c r="X2920">
        <v>6.03651348501443E-3</v>
      </c>
    </row>
    <row r="2921" spans="1:24" x14ac:dyDescent="0.45">
      <c r="A2921">
        <v>1970</v>
      </c>
      <c r="B2921" t="s">
        <v>799</v>
      </c>
      <c r="C2921" t="s">
        <v>128</v>
      </c>
      <c r="D2921">
        <v>13</v>
      </c>
      <c r="E2921">
        <v>9</v>
      </c>
      <c r="F2921">
        <v>0</v>
      </c>
      <c r="G2921">
        <v>34</v>
      </c>
      <c r="H2921">
        <v>33</v>
      </c>
      <c r="I2921">
        <f t="shared" si="137"/>
        <v>22</v>
      </c>
      <c r="J2921" s="2">
        <f t="shared" si="138"/>
        <v>0.66666666666666663</v>
      </c>
      <c r="K2921">
        <v>212.1</v>
      </c>
      <c r="L2921" s="1">
        <f t="shared" si="136"/>
        <v>6.4272727272727268</v>
      </c>
      <c r="M2921">
        <v>6.4850874296421699</v>
      </c>
      <c r="N2921">
        <v>3.8147573115542199</v>
      </c>
      <c r="O2921">
        <v>0.93249623171325402</v>
      </c>
      <c r="P2921">
        <v>0.28378378378378299</v>
      </c>
      <c r="Q2921">
        <v>0.73037790999999996</v>
      </c>
      <c r="U2921">
        <v>4.0690744656578302</v>
      </c>
      <c r="V2921">
        <v>3.88652088568048</v>
      </c>
      <c r="X2921">
        <v>2.86642122268676</v>
      </c>
    </row>
    <row r="2922" spans="1:24" x14ac:dyDescent="0.45">
      <c r="A2922">
        <v>1970</v>
      </c>
      <c r="B2922" t="s">
        <v>555</v>
      </c>
      <c r="C2922" t="s">
        <v>79</v>
      </c>
      <c r="D2922">
        <v>12</v>
      </c>
      <c r="E2922">
        <v>13</v>
      </c>
      <c r="F2922">
        <v>0</v>
      </c>
      <c r="G2922">
        <v>38</v>
      </c>
      <c r="H2922">
        <v>34</v>
      </c>
      <c r="I2922">
        <f t="shared" si="137"/>
        <v>25</v>
      </c>
      <c r="J2922" s="2">
        <f t="shared" si="138"/>
        <v>0.73529411764705888</v>
      </c>
      <c r="K2922">
        <v>213</v>
      </c>
      <c r="L2922" s="1">
        <f t="shared" si="136"/>
        <v>6.2647058823529411</v>
      </c>
      <c r="M2922">
        <v>4.2676056338028099</v>
      </c>
      <c r="N2922">
        <v>3.0422535211267601</v>
      </c>
      <c r="O2922">
        <v>1.18309859154929</v>
      </c>
      <c r="P2922">
        <v>0.27183098591549298</v>
      </c>
      <c r="Q2922">
        <v>0.73598131</v>
      </c>
      <c r="U2922">
        <v>4.0563380281690096</v>
      </c>
      <c r="V2922">
        <v>4.4553844082523399</v>
      </c>
      <c r="X2922">
        <v>1.6349418163299501</v>
      </c>
    </row>
    <row r="2923" spans="1:24" x14ac:dyDescent="0.45">
      <c r="A2923">
        <v>1970</v>
      </c>
      <c r="B2923" t="s">
        <v>537</v>
      </c>
      <c r="C2923" t="s">
        <v>128</v>
      </c>
      <c r="D2923">
        <v>12</v>
      </c>
      <c r="E2923">
        <v>18</v>
      </c>
      <c r="F2923">
        <v>0</v>
      </c>
      <c r="G2923">
        <v>34</v>
      </c>
      <c r="H2923">
        <v>32</v>
      </c>
      <c r="I2923">
        <f t="shared" si="137"/>
        <v>30</v>
      </c>
      <c r="J2923" s="2">
        <f t="shared" si="138"/>
        <v>0.9375</v>
      </c>
      <c r="K2923">
        <v>229.2</v>
      </c>
      <c r="L2923" s="1">
        <f t="shared" si="136"/>
        <v>7.1624999999999996</v>
      </c>
      <c r="M2923">
        <v>6.5834532609743501</v>
      </c>
      <c r="N2923">
        <v>2.6647310818229499</v>
      </c>
      <c r="O2923">
        <v>1.56748887166055</v>
      </c>
      <c r="P2923">
        <v>0.26074498567335203</v>
      </c>
      <c r="Q2923">
        <v>0.71666666999999995</v>
      </c>
      <c r="U2923">
        <v>4.2714071752750202</v>
      </c>
      <c r="V2923">
        <v>4.4062621161743696</v>
      </c>
      <c r="X2923">
        <v>1.75589835643768</v>
      </c>
    </row>
    <row r="2924" spans="1:24" x14ac:dyDescent="0.45">
      <c r="A2924">
        <v>1970</v>
      </c>
      <c r="B2924" t="s">
        <v>704</v>
      </c>
      <c r="C2924" t="s">
        <v>71</v>
      </c>
      <c r="D2924">
        <v>18</v>
      </c>
      <c r="E2924">
        <v>7</v>
      </c>
      <c r="F2924">
        <v>0</v>
      </c>
      <c r="G2924">
        <v>37</v>
      </c>
      <c r="H2924">
        <v>37</v>
      </c>
      <c r="I2924">
        <f t="shared" si="137"/>
        <v>25</v>
      </c>
      <c r="J2924" s="2">
        <f t="shared" si="138"/>
        <v>0.67567567567567566</v>
      </c>
      <c r="K2924">
        <v>250.2</v>
      </c>
      <c r="L2924" s="1">
        <f t="shared" si="136"/>
        <v>6.7621621621621619</v>
      </c>
      <c r="M2924">
        <v>6.4986692897170597</v>
      </c>
      <c r="N2924">
        <v>3.4468080210654</v>
      </c>
      <c r="O2924">
        <v>0.89760625548578199</v>
      </c>
      <c r="P2924">
        <v>0.26835781041388501</v>
      </c>
      <c r="Q2924">
        <v>0.76736110999999996</v>
      </c>
      <c r="U2924">
        <v>3.2672867699682402</v>
      </c>
      <c r="V2924">
        <v>3.6517807282166901</v>
      </c>
      <c r="X2924">
        <v>3.2039384841918901</v>
      </c>
    </row>
    <row r="2925" spans="1:24" x14ac:dyDescent="0.45">
      <c r="A2925">
        <v>1970</v>
      </c>
      <c r="B2925" t="s">
        <v>722</v>
      </c>
      <c r="C2925" t="s">
        <v>33</v>
      </c>
      <c r="D2925">
        <v>16</v>
      </c>
      <c r="E2925">
        <v>14</v>
      </c>
      <c r="F2925">
        <v>0</v>
      </c>
      <c r="G2925">
        <v>37</v>
      </c>
      <c r="H2925">
        <v>37</v>
      </c>
      <c r="I2925">
        <f t="shared" si="137"/>
        <v>30</v>
      </c>
      <c r="J2925" s="2">
        <f t="shared" si="138"/>
        <v>0.81081081081081086</v>
      </c>
      <c r="K2925">
        <v>258.2</v>
      </c>
      <c r="L2925" s="1">
        <f t="shared" si="136"/>
        <v>6.9783783783783777</v>
      </c>
      <c r="M2925">
        <v>3.9664945333819399</v>
      </c>
      <c r="N2925">
        <v>1.8092782082093</v>
      </c>
      <c r="O2925">
        <v>0.83505148071198698</v>
      </c>
      <c r="P2925">
        <v>0.28731762065095401</v>
      </c>
      <c r="Q2925">
        <v>0.71097884</v>
      </c>
      <c r="U2925">
        <v>3.8273192865966101</v>
      </c>
      <c r="V2925">
        <v>3.6127097272989501</v>
      </c>
      <c r="X2925">
        <v>3.0761177539825399</v>
      </c>
    </row>
    <row r="2926" spans="1:24" x14ac:dyDescent="0.45">
      <c r="A2926">
        <v>1970</v>
      </c>
      <c r="B2926" t="s">
        <v>610</v>
      </c>
      <c r="C2926" t="s">
        <v>95</v>
      </c>
      <c r="D2926">
        <v>20</v>
      </c>
      <c r="E2926">
        <v>10</v>
      </c>
      <c r="F2926">
        <v>0</v>
      </c>
      <c r="G2926">
        <v>39</v>
      </c>
      <c r="H2926">
        <v>39</v>
      </c>
      <c r="I2926">
        <f t="shared" si="137"/>
        <v>30</v>
      </c>
      <c r="J2926" s="2">
        <f t="shared" si="138"/>
        <v>0.76923076923076927</v>
      </c>
      <c r="K2926">
        <v>305</v>
      </c>
      <c r="L2926" s="1">
        <f t="shared" si="136"/>
        <v>7.8205128205128203</v>
      </c>
      <c r="M2926">
        <v>5.8721311475409799</v>
      </c>
      <c r="N2926">
        <v>2.9508196721311402</v>
      </c>
      <c r="O2926">
        <v>0.61967213114754005</v>
      </c>
      <c r="P2926">
        <v>0.25854700854700802</v>
      </c>
      <c r="Q2926">
        <v>0.79497907999999995</v>
      </c>
      <c r="U2926">
        <v>2.71475409836065</v>
      </c>
      <c r="V2926">
        <v>3.2220895571786801</v>
      </c>
      <c r="X2926">
        <v>6.2026515007018999</v>
      </c>
    </row>
    <row r="2927" spans="1:24" x14ac:dyDescent="0.45">
      <c r="A2927">
        <v>1970</v>
      </c>
      <c r="B2927" t="s">
        <v>750</v>
      </c>
      <c r="C2927" t="s">
        <v>27</v>
      </c>
      <c r="D2927">
        <v>12</v>
      </c>
      <c r="E2927">
        <v>10</v>
      </c>
      <c r="F2927">
        <v>0</v>
      </c>
      <c r="G2927">
        <v>32</v>
      </c>
      <c r="H2927">
        <v>23</v>
      </c>
      <c r="I2927">
        <f t="shared" si="137"/>
        <v>22</v>
      </c>
      <c r="J2927" s="2">
        <f t="shared" si="138"/>
        <v>0.95652173913043481</v>
      </c>
      <c r="K2927">
        <v>180.1</v>
      </c>
      <c r="L2927" s="1">
        <f t="shared" si="136"/>
        <v>7.8304347826086955</v>
      </c>
      <c r="M2927">
        <v>5.2402937902456097</v>
      </c>
      <c r="N2927">
        <v>2.1460250760053401</v>
      </c>
      <c r="O2927">
        <v>0.99815119814202102</v>
      </c>
      <c r="P2927">
        <v>0.27319587628865899</v>
      </c>
      <c r="Q2927">
        <v>0.74489795999999997</v>
      </c>
      <c r="U2927">
        <v>3.3438065137757702</v>
      </c>
      <c r="V2927">
        <v>3.6643606201142598</v>
      </c>
      <c r="X2927">
        <v>3.2540002018213201</v>
      </c>
    </row>
    <row r="2928" spans="1:24" x14ac:dyDescent="0.45">
      <c r="A2928">
        <v>1970</v>
      </c>
      <c r="B2928" t="s">
        <v>751</v>
      </c>
      <c r="C2928" t="s">
        <v>54</v>
      </c>
      <c r="D2928">
        <v>14</v>
      </c>
      <c r="E2928">
        <v>12</v>
      </c>
      <c r="F2928">
        <v>0</v>
      </c>
      <c r="G2928">
        <v>37</v>
      </c>
      <c r="H2928">
        <v>29</v>
      </c>
      <c r="I2928">
        <f t="shared" si="137"/>
        <v>26</v>
      </c>
      <c r="J2928" s="2">
        <f t="shared" si="138"/>
        <v>0.89655172413793105</v>
      </c>
      <c r="K2928">
        <v>233.1</v>
      </c>
      <c r="L2928" s="1">
        <f t="shared" si="136"/>
        <v>8.0379310344827584</v>
      </c>
      <c r="M2928">
        <v>6.2100009475709399</v>
      </c>
      <c r="N2928">
        <v>2.73857184644433</v>
      </c>
      <c r="O2928">
        <v>0.771428689139247</v>
      </c>
      <c r="P2928">
        <v>0.26323319027181602</v>
      </c>
      <c r="Q2928">
        <v>0.75098814000000003</v>
      </c>
      <c r="U2928">
        <v>3.3942862322126901</v>
      </c>
      <c r="V2928">
        <v>3.3627688246045899</v>
      </c>
      <c r="X2928">
        <v>4.2867245674133301</v>
      </c>
    </row>
    <row r="2929" spans="1:24" x14ac:dyDescent="0.45">
      <c r="A2929">
        <v>1970</v>
      </c>
      <c r="B2929" t="s">
        <v>586</v>
      </c>
      <c r="C2929" t="s">
        <v>65</v>
      </c>
      <c r="D2929">
        <v>23</v>
      </c>
      <c r="E2929">
        <v>13</v>
      </c>
      <c r="F2929">
        <v>0</v>
      </c>
      <c r="G2929">
        <v>41</v>
      </c>
      <c r="H2929">
        <v>41</v>
      </c>
      <c r="I2929">
        <f t="shared" si="137"/>
        <v>36</v>
      </c>
      <c r="J2929" s="2">
        <f t="shared" si="138"/>
        <v>0.87804878048780488</v>
      </c>
      <c r="K2929">
        <v>328.2</v>
      </c>
      <c r="L2929" s="1">
        <f t="shared" si="136"/>
        <v>8.0048780487804869</v>
      </c>
      <c r="M2929">
        <v>5.8600402052043901</v>
      </c>
      <c r="N2929">
        <v>2.3002026973699401</v>
      </c>
      <c r="O2929">
        <v>0.739350867011769</v>
      </c>
      <c r="P2929">
        <v>0.26420737786639997</v>
      </c>
      <c r="Q2929">
        <v>0.71057192000000002</v>
      </c>
      <c r="U2929">
        <v>3.20385375705099</v>
      </c>
      <c r="V2929">
        <v>3.2439596357495399</v>
      </c>
      <c r="X2929">
        <v>6.3216414451599103</v>
      </c>
    </row>
    <row r="2930" spans="1:24" x14ac:dyDescent="0.45">
      <c r="A2930">
        <v>1970</v>
      </c>
      <c r="B2930" t="s">
        <v>735</v>
      </c>
      <c r="C2930" t="s">
        <v>115</v>
      </c>
      <c r="D2930">
        <v>24</v>
      </c>
      <c r="E2930">
        <v>12</v>
      </c>
      <c r="F2930">
        <v>0</v>
      </c>
      <c r="G2930">
        <v>40</v>
      </c>
      <c r="H2930">
        <v>40</v>
      </c>
      <c r="I2930">
        <f t="shared" si="137"/>
        <v>36</v>
      </c>
      <c r="J2930" s="2">
        <f t="shared" si="138"/>
        <v>0.9</v>
      </c>
      <c r="K2930">
        <v>278.2</v>
      </c>
      <c r="L2930" s="1">
        <f t="shared" si="136"/>
        <v>6.9550000000000001</v>
      </c>
      <c r="M2930">
        <v>5.4258369244416196</v>
      </c>
      <c r="N2930">
        <v>1.8409089565069701</v>
      </c>
      <c r="O2930">
        <v>0.64593296719543103</v>
      </c>
      <c r="P2930">
        <v>0.26832018038331401</v>
      </c>
      <c r="Q2930">
        <v>0.71621621999999996</v>
      </c>
      <c r="U2930">
        <v>3.0358849458185202</v>
      </c>
      <c r="V2930">
        <v>3.0762820109007598</v>
      </c>
      <c r="X2930">
        <v>6.6624264717101997</v>
      </c>
    </row>
    <row r="2931" spans="1:24" x14ac:dyDescent="0.45">
      <c r="A2931">
        <v>1970</v>
      </c>
      <c r="B2931" t="s">
        <v>752</v>
      </c>
      <c r="C2931" t="s">
        <v>62</v>
      </c>
      <c r="D2931">
        <v>20</v>
      </c>
      <c r="E2931">
        <v>11</v>
      </c>
      <c r="F2931">
        <v>0</v>
      </c>
      <c r="G2931">
        <v>39</v>
      </c>
      <c r="H2931">
        <v>37</v>
      </c>
      <c r="I2931">
        <f t="shared" si="137"/>
        <v>31</v>
      </c>
      <c r="J2931" s="2">
        <f t="shared" si="138"/>
        <v>0.83783783783783783</v>
      </c>
      <c r="K2931">
        <v>260.10000000000002</v>
      </c>
      <c r="L2931" s="1">
        <f t="shared" si="136"/>
        <v>7.0297297297297305</v>
      </c>
      <c r="M2931">
        <v>4.3905253111093403</v>
      </c>
      <c r="N2931">
        <v>1.3828426176722299</v>
      </c>
      <c r="O2931">
        <v>0.82970557060334005</v>
      </c>
      <c r="P2931">
        <v>0.26021003500583401</v>
      </c>
      <c r="Q2931">
        <v>0.73322933000000001</v>
      </c>
      <c r="U2931">
        <v>2.9039694971116901</v>
      </c>
      <c r="V2931">
        <v>3.3567929150924898</v>
      </c>
      <c r="X2931">
        <v>4.3767008781433097</v>
      </c>
    </row>
    <row r="2932" spans="1:24" x14ac:dyDescent="0.45">
      <c r="A2932">
        <v>1970</v>
      </c>
      <c r="B2932" t="s">
        <v>786</v>
      </c>
      <c r="C2932" t="s">
        <v>35</v>
      </c>
      <c r="D2932">
        <v>16</v>
      </c>
      <c r="E2932">
        <v>11</v>
      </c>
      <c r="F2932">
        <v>0</v>
      </c>
      <c r="G2932">
        <v>34</v>
      </c>
      <c r="H2932">
        <v>34</v>
      </c>
      <c r="I2932">
        <f t="shared" si="137"/>
        <v>27</v>
      </c>
      <c r="J2932" s="2">
        <f t="shared" si="138"/>
        <v>0.79411764705882348</v>
      </c>
      <c r="K2932">
        <v>221.2</v>
      </c>
      <c r="L2932" s="1">
        <f t="shared" si="136"/>
        <v>6.5058823529411764</v>
      </c>
      <c r="M2932">
        <v>6.2932320718951802</v>
      </c>
      <c r="N2932">
        <v>3.36992427075677</v>
      </c>
      <c r="O2932">
        <v>0.81202994476066803</v>
      </c>
      <c r="P2932">
        <v>0.28920863309352501</v>
      </c>
      <c r="Q2932">
        <v>0.69611307</v>
      </c>
      <c r="U2932">
        <v>4.0601497238033399</v>
      </c>
      <c r="V2932">
        <v>3.6309640433979999</v>
      </c>
      <c r="X2932">
        <v>4.1092162132263104</v>
      </c>
    </row>
    <row r="2933" spans="1:24" x14ac:dyDescent="0.45">
      <c r="A2933">
        <v>1970</v>
      </c>
      <c r="B2933" t="s">
        <v>645</v>
      </c>
      <c r="C2933" t="s">
        <v>233</v>
      </c>
      <c r="D2933">
        <v>13</v>
      </c>
      <c r="E2933">
        <v>11</v>
      </c>
      <c r="F2933">
        <v>1</v>
      </c>
      <c r="G2933">
        <v>41</v>
      </c>
      <c r="H2933">
        <v>33</v>
      </c>
      <c r="I2933">
        <f t="shared" si="137"/>
        <v>24</v>
      </c>
      <c r="J2933" s="2">
        <f t="shared" si="138"/>
        <v>0.72727272727272729</v>
      </c>
      <c r="K2933">
        <v>222.2</v>
      </c>
      <c r="L2933" s="1">
        <f t="shared" si="136"/>
        <v>6.7333333333333334</v>
      </c>
      <c r="M2933">
        <v>5.7395200403489799</v>
      </c>
      <c r="N2933">
        <v>4.2035921422274196</v>
      </c>
      <c r="O2933">
        <v>1.0913171907705801</v>
      </c>
      <c r="P2933">
        <v>0.25768667642752502</v>
      </c>
      <c r="Q2933">
        <v>0.69767442000000002</v>
      </c>
      <c r="U2933">
        <v>4.3248496078686003</v>
      </c>
      <c r="V2933">
        <v>4.4214168464515096</v>
      </c>
      <c r="X2933">
        <v>1.4257187843322701</v>
      </c>
    </row>
    <row r="2934" spans="1:24" x14ac:dyDescent="0.45">
      <c r="A2934">
        <v>1970</v>
      </c>
      <c r="B2934" t="s">
        <v>684</v>
      </c>
      <c r="C2934" t="s">
        <v>73</v>
      </c>
      <c r="D2934">
        <v>8</v>
      </c>
      <c r="E2934">
        <v>14</v>
      </c>
      <c r="F2934">
        <v>1</v>
      </c>
      <c r="G2934">
        <v>43</v>
      </c>
      <c r="H2934">
        <v>21</v>
      </c>
      <c r="I2934">
        <f t="shared" si="137"/>
        <v>22</v>
      </c>
      <c r="J2934" s="2">
        <f t="shared" si="138"/>
        <v>1.0476190476190477</v>
      </c>
      <c r="K2934">
        <v>181.2</v>
      </c>
      <c r="L2934" s="1">
        <f t="shared" si="136"/>
        <v>8.6285714285714281</v>
      </c>
      <c r="M2934">
        <v>5.0532100188237399</v>
      </c>
      <c r="N2934">
        <v>2.1302748118570598</v>
      </c>
      <c r="O2934">
        <v>0.79266039510960595</v>
      </c>
      <c r="P2934">
        <v>0.28087986463620901</v>
      </c>
      <c r="Q2934">
        <v>0.71709233999999999</v>
      </c>
      <c r="U2934">
        <v>3.8146781514649799</v>
      </c>
      <c r="V2934">
        <v>3.3871067062940399</v>
      </c>
      <c r="X2934">
        <v>2.5521543025970401</v>
      </c>
    </row>
    <row r="2935" spans="1:24" x14ac:dyDescent="0.45">
      <c r="A2935">
        <v>1970</v>
      </c>
      <c r="B2935" t="s">
        <v>383</v>
      </c>
      <c r="C2935" t="s">
        <v>65</v>
      </c>
      <c r="D2935">
        <v>8</v>
      </c>
      <c r="E2935">
        <v>9</v>
      </c>
      <c r="F2935">
        <v>1</v>
      </c>
      <c r="G2935">
        <v>41</v>
      </c>
      <c r="H2935">
        <v>26</v>
      </c>
      <c r="I2935">
        <f t="shared" si="137"/>
        <v>17</v>
      </c>
      <c r="J2935" s="2">
        <f t="shared" si="138"/>
        <v>0.65384615384615385</v>
      </c>
      <c r="K2935">
        <v>183.2</v>
      </c>
      <c r="L2935" s="1">
        <f t="shared" si="136"/>
        <v>7.046153846153846</v>
      </c>
      <c r="M2935">
        <v>5.9292184513450898</v>
      </c>
      <c r="N2935">
        <v>4.7041733167696496</v>
      </c>
      <c r="O2935">
        <v>1.0780397184263799</v>
      </c>
      <c r="P2935">
        <v>0.3</v>
      </c>
      <c r="Q2935">
        <v>0.69004525000000005</v>
      </c>
      <c r="U2935">
        <v>4.8511787329187097</v>
      </c>
      <c r="V2935">
        <v>4.4624390890583898</v>
      </c>
      <c r="X2935">
        <v>0.67861616611480702</v>
      </c>
    </row>
    <row r="2936" spans="1:24" x14ac:dyDescent="0.45">
      <c r="A2936">
        <v>1970</v>
      </c>
      <c r="B2936" t="s">
        <v>671</v>
      </c>
      <c r="C2936" t="s">
        <v>75</v>
      </c>
      <c r="D2936">
        <v>10</v>
      </c>
      <c r="E2936">
        <v>15</v>
      </c>
      <c r="F2936">
        <v>1</v>
      </c>
      <c r="G2936">
        <v>38</v>
      </c>
      <c r="H2936">
        <v>29</v>
      </c>
      <c r="I2936">
        <f t="shared" si="137"/>
        <v>25</v>
      </c>
      <c r="J2936" s="2">
        <f t="shared" si="138"/>
        <v>0.86206896551724133</v>
      </c>
      <c r="K2936">
        <v>203.2</v>
      </c>
      <c r="L2936" s="1">
        <f t="shared" si="136"/>
        <v>7.0068965517241377</v>
      </c>
      <c r="M2936">
        <v>5.1702118621305901</v>
      </c>
      <c r="N2936">
        <v>4.5073641874984602</v>
      </c>
      <c r="O2936">
        <v>0.48608829473022702</v>
      </c>
      <c r="P2936">
        <v>0.27623456790123402</v>
      </c>
      <c r="Q2936">
        <v>0.69884725999999997</v>
      </c>
      <c r="U2936">
        <v>3.5351875980380099</v>
      </c>
      <c r="V2936">
        <v>3.7088592447631399</v>
      </c>
      <c r="X2936">
        <v>2.9342296123504599</v>
      </c>
    </row>
    <row r="2937" spans="1:24" x14ac:dyDescent="0.45">
      <c r="A2937">
        <v>1970</v>
      </c>
      <c r="B2937" t="s">
        <v>540</v>
      </c>
      <c r="C2937" t="s">
        <v>58</v>
      </c>
      <c r="D2937">
        <v>18</v>
      </c>
      <c r="E2937">
        <v>12</v>
      </c>
      <c r="F2937">
        <v>0</v>
      </c>
      <c r="G2937">
        <v>37</v>
      </c>
      <c r="H2937">
        <v>36</v>
      </c>
      <c r="I2937">
        <f t="shared" si="137"/>
        <v>30</v>
      </c>
      <c r="J2937" s="2">
        <f t="shared" si="138"/>
        <v>0.83333333333333337</v>
      </c>
      <c r="K2937">
        <v>290.2</v>
      </c>
      <c r="L2937" s="1">
        <f t="shared" si="136"/>
        <v>8.06111111111111</v>
      </c>
      <c r="M2937">
        <v>8.7626140655647706</v>
      </c>
      <c r="N2937">
        <v>2.5699539485578602</v>
      </c>
      <c r="O2937">
        <v>0.650229312285725</v>
      </c>
      <c r="P2937">
        <v>0.26726342710997403</v>
      </c>
      <c r="Q2937">
        <v>0.74408901000000005</v>
      </c>
      <c r="U2937">
        <v>2.8176603532381401</v>
      </c>
      <c r="V2937">
        <v>2.5283912643881798</v>
      </c>
      <c r="X2937">
        <v>8.3109006881713796</v>
      </c>
    </row>
    <row r="2938" spans="1:24" x14ac:dyDescent="0.45">
      <c r="A2938">
        <v>1970</v>
      </c>
      <c r="B2938" t="s">
        <v>800</v>
      </c>
      <c r="C2938" t="s">
        <v>105</v>
      </c>
      <c r="D2938">
        <v>10</v>
      </c>
      <c r="E2938">
        <v>10</v>
      </c>
      <c r="F2938">
        <v>2</v>
      </c>
      <c r="G2938">
        <v>47</v>
      </c>
      <c r="H2938">
        <v>19</v>
      </c>
      <c r="I2938">
        <f t="shared" si="137"/>
        <v>20</v>
      </c>
      <c r="J2938" s="2">
        <f t="shared" si="138"/>
        <v>1.0526315789473684</v>
      </c>
      <c r="K2938">
        <v>162</v>
      </c>
      <c r="L2938" s="1">
        <f t="shared" si="136"/>
        <v>8.526315789473685</v>
      </c>
      <c r="M2938">
        <v>5.2777777777777697</v>
      </c>
      <c r="N2938">
        <v>3.7777777777777701</v>
      </c>
      <c r="O2938">
        <v>0.5</v>
      </c>
      <c r="P2938">
        <v>0.24493927125505999</v>
      </c>
      <c r="Q2938">
        <v>0.77908217999999996</v>
      </c>
      <c r="U2938">
        <v>2.55555555555555</v>
      </c>
      <c r="V2938">
        <v>3.4841620121473098</v>
      </c>
      <c r="X2938">
        <v>2.17693567276</v>
      </c>
    </row>
    <row r="2939" spans="1:24" x14ac:dyDescent="0.45">
      <c r="A2939">
        <v>1970</v>
      </c>
      <c r="B2939" t="s">
        <v>789</v>
      </c>
      <c r="C2939" t="s">
        <v>67</v>
      </c>
      <c r="D2939">
        <v>9</v>
      </c>
      <c r="E2939">
        <v>16</v>
      </c>
      <c r="F2939">
        <v>1</v>
      </c>
      <c r="G2939">
        <v>36</v>
      </c>
      <c r="H2939">
        <v>34</v>
      </c>
      <c r="I2939">
        <f t="shared" si="137"/>
        <v>25</v>
      </c>
      <c r="J2939" s="2">
        <f t="shared" si="138"/>
        <v>0.73529411764705888</v>
      </c>
      <c r="K2939">
        <v>199</v>
      </c>
      <c r="L2939" s="1">
        <f t="shared" si="136"/>
        <v>5.8529411764705879</v>
      </c>
      <c r="M2939">
        <v>6.0150753768844201</v>
      </c>
      <c r="N2939">
        <v>2.9849246231155702</v>
      </c>
      <c r="O2939">
        <v>0.58793969849246197</v>
      </c>
      <c r="P2939">
        <v>0.30697674418604598</v>
      </c>
      <c r="Q2939">
        <v>0.69108760999999996</v>
      </c>
      <c r="U2939">
        <v>4.2964824120602998</v>
      </c>
      <c r="V2939">
        <v>3.2364729495503699</v>
      </c>
      <c r="X2939">
        <v>3.8791825771331698</v>
      </c>
    </row>
    <row r="2940" spans="1:24" x14ac:dyDescent="0.45">
      <c r="A2940">
        <v>1970</v>
      </c>
      <c r="B2940" t="s">
        <v>770</v>
      </c>
      <c r="C2940" t="s">
        <v>35</v>
      </c>
      <c r="D2940">
        <v>15</v>
      </c>
      <c r="E2940">
        <v>8</v>
      </c>
      <c r="F2940">
        <v>0</v>
      </c>
      <c r="G2940">
        <v>33</v>
      </c>
      <c r="H2940">
        <v>33</v>
      </c>
      <c r="I2940">
        <f t="shared" si="137"/>
        <v>23</v>
      </c>
      <c r="J2940" s="2">
        <f t="shared" si="138"/>
        <v>0.69696969696969702</v>
      </c>
      <c r="K2940">
        <v>222.2</v>
      </c>
      <c r="L2940" s="1">
        <f t="shared" si="136"/>
        <v>6.7333333333333334</v>
      </c>
      <c r="M2940">
        <v>5.7395200403489799</v>
      </c>
      <c r="N2940">
        <v>2.42514931282351</v>
      </c>
      <c r="O2940">
        <v>1.17215550119803</v>
      </c>
      <c r="P2940">
        <v>0.26215022091310702</v>
      </c>
      <c r="Q2940">
        <v>0.75301205000000004</v>
      </c>
      <c r="U2940">
        <v>3.4356281931666399</v>
      </c>
      <c r="V2940">
        <v>3.94536901837875</v>
      </c>
      <c r="X2940">
        <v>3.3282160758972101</v>
      </c>
    </row>
    <row r="2941" spans="1:24" x14ac:dyDescent="0.45">
      <c r="A2941">
        <v>1970</v>
      </c>
      <c r="B2941" t="s">
        <v>801</v>
      </c>
      <c r="C2941" t="s">
        <v>71</v>
      </c>
      <c r="D2941">
        <v>14</v>
      </c>
      <c r="E2941">
        <v>3</v>
      </c>
      <c r="F2941">
        <v>0</v>
      </c>
      <c r="G2941">
        <v>26</v>
      </c>
      <c r="H2941">
        <v>26</v>
      </c>
      <c r="I2941">
        <f t="shared" si="137"/>
        <v>17</v>
      </c>
      <c r="J2941" s="2">
        <f t="shared" si="138"/>
        <v>0.65384615384615385</v>
      </c>
      <c r="K2941">
        <v>176</v>
      </c>
      <c r="L2941" s="1">
        <f t="shared" si="136"/>
        <v>6.7692307692307692</v>
      </c>
      <c r="M2941">
        <v>6.0852272727272698</v>
      </c>
      <c r="N2941">
        <v>4.1420454545454497</v>
      </c>
      <c r="O2941">
        <v>0.76704545454545403</v>
      </c>
      <c r="P2941">
        <v>0.217391304347826</v>
      </c>
      <c r="Q2941">
        <v>0.73195876000000004</v>
      </c>
      <c r="U2941">
        <v>3.0170454545454501</v>
      </c>
      <c r="V2941">
        <v>3.9282557270743599</v>
      </c>
      <c r="X2941">
        <v>1.66475081443786</v>
      </c>
    </row>
    <row r="2942" spans="1:24" x14ac:dyDescent="0.45">
      <c r="A2942">
        <v>1970</v>
      </c>
      <c r="B2942" t="s">
        <v>771</v>
      </c>
      <c r="C2942" t="s">
        <v>233</v>
      </c>
      <c r="D2942">
        <v>7</v>
      </c>
      <c r="E2942">
        <v>15</v>
      </c>
      <c r="F2942">
        <v>0</v>
      </c>
      <c r="G2942">
        <v>40</v>
      </c>
      <c r="H2942">
        <v>30</v>
      </c>
      <c r="I2942">
        <f t="shared" si="137"/>
        <v>22</v>
      </c>
      <c r="J2942" s="2">
        <f t="shared" si="138"/>
        <v>0.73333333333333328</v>
      </c>
      <c r="K2942">
        <v>207.2</v>
      </c>
      <c r="L2942" s="1">
        <f t="shared" si="136"/>
        <v>6.9066666666666663</v>
      </c>
      <c r="M2942">
        <v>7.6276070389786002</v>
      </c>
      <c r="N2942">
        <v>4.72391572300379</v>
      </c>
      <c r="O2942">
        <v>1.12680558530365</v>
      </c>
      <c r="P2942">
        <v>0.30348258706467601</v>
      </c>
      <c r="Q2942">
        <v>0.72395129000000003</v>
      </c>
      <c r="U2942">
        <v>4.5938996939302896</v>
      </c>
      <c r="V2942">
        <v>4.3479530116939298</v>
      </c>
      <c r="X2942">
        <v>1.46322965621948</v>
      </c>
    </row>
    <row r="2943" spans="1:24" x14ac:dyDescent="0.45">
      <c r="A2943">
        <v>1970</v>
      </c>
      <c r="B2943" t="s">
        <v>790</v>
      </c>
      <c r="C2943" t="s">
        <v>128</v>
      </c>
      <c r="D2943">
        <v>11</v>
      </c>
      <c r="E2943">
        <v>11</v>
      </c>
      <c r="F2943">
        <v>0</v>
      </c>
      <c r="G2943">
        <v>35</v>
      </c>
      <c r="H2943">
        <v>30</v>
      </c>
      <c r="I2943">
        <f t="shared" si="137"/>
        <v>22</v>
      </c>
      <c r="J2943" s="2">
        <f t="shared" si="138"/>
        <v>0.73333333333333328</v>
      </c>
      <c r="K2943">
        <v>207.1</v>
      </c>
      <c r="L2943" s="1">
        <f t="shared" si="136"/>
        <v>6.9033333333333333</v>
      </c>
      <c r="M2943">
        <v>5.6864961533493803</v>
      </c>
      <c r="N2943">
        <v>2.1704183791409801</v>
      </c>
      <c r="O2943">
        <v>1.17202592473613</v>
      </c>
      <c r="P2943">
        <v>0.28254437869822402</v>
      </c>
      <c r="Q2943">
        <v>0.69009313999999999</v>
      </c>
      <c r="U2943">
        <v>3.8633447148709501</v>
      </c>
      <c r="V2943">
        <v>3.8780330518888202</v>
      </c>
      <c r="X2943">
        <v>2.7646381855010902</v>
      </c>
    </row>
    <row r="2944" spans="1:24" x14ac:dyDescent="0.45">
      <c r="A2944">
        <v>1970</v>
      </c>
      <c r="B2944" t="s">
        <v>753</v>
      </c>
      <c r="C2944" t="s">
        <v>62</v>
      </c>
      <c r="D2944">
        <v>15</v>
      </c>
      <c r="E2944">
        <v>13</v>
      </c>
      <c r="F2944">
        <v>0</v>
      </c>
      <c r="G2944">
        <v>37</v>
      </c>
      <c r="H2944">
        <v>37</v>
      </c>
      <c r="I2944">
        <f t="shared" si="137"/>
        <v>28</v>
      </c>
      <c r="J2944" s="2">
        <f t="shared" si="138"/>
        <v>0.7567567567567568</v>
      </c>
      <c r="K2944">
        <v>271</v>
      </c>
      <c r="L2944" s="1">
        <f t="shared" si="136"/>
        <v>7.3243243243243246</v>
      </c>
      <c r="M2944">
        <v>4.1845018450184499</v>
      </c>
      <c r="N2944">
        <v>2.7896678966789601</v>
      </c>
      <c r="O2944">
        <v>0.76383763837638297</v>
      </c>
      <c r="P2944">
        <v>0.266443701226309</v>
      </c>
      <c r="Q2944">
        <v>0.75672295000000001</v>
      </c>
      <c r="U2944">
        <v>3.08856088560885</v>
      </c>
      <c r="V2944">
        <v>3.80822469721861</v>
      </c>
      <c r="X2944">
        <v>3.07416319847106</v>
      </c>
    </row>
    <row r="2945" spans="1:24" x14ac:dyDescent="0.45">
      <c r="A2945">
        <v>1970</v>
      </c>
      <c r="B2945" t="s">
        <v>522</v>
      </c>
      <c r="C2945" t="s">
        <v>33</v>
      </c>
      <c r="D2945">
        <v>15</v>
      </c>
      <c r="E2945">
        <v>13</v>
      </c>
      <c r="F2945">
        <v>0</v>
      </c>
      <c r="G2945">
        <v>38</v>
      </c>
      <c r="H2945">
        <v>38</v>
      </c>
      <c r="I2945">
        <f t="shared" si="137"/>
        <v>28</v>
      </c>
      <c r="J2945" s="2">
        <f t="shared" si="138"/>
        <v>0.73684210526315785</v>
      </c>
      <c r="K2945">
        <v>260.10000000000002</v>
      </c>
      <c r="L2945" s="1">
        <f t="shared" si="136"/>
        <v>6.8447368421052639</v>
      </c>
      <c r="M2945">
        <v>6.9487841538029702</v>
      </c>
      <c r="N2945">
        <v>2.6965431044608499</v>
      </c>
      <c r="O2945">
        <v>1.3137004867886199</v>
      </c>
      <c r="P2945">
        <v>0.27237851662404</v>
      </c>
      <c r="Q2945">
        <v>0.74177747000000005</v>
      </c>
      <c r="U2945">
        <v>4.0793857221330896</v>
      </c>
      <c r="V2945">
        <v>4.0059606994997301</v>
      </c>
      <c r="X2945">
        <v>1.8530457019805899</v>
      </c>
    </row>
    <row r="2946" spans="1:24" x14ac:dyDescent="0.45">
      <c r="A2946">
        <v>1970</v>
      </c>
      <c r="B2946" t="s">
        <v>592</v>
      </c>
      <c r="C2946" t="s">
        <v>47</v>
      </c>
      <c r="D2946">
        <v>8</v>
      </c>
      <c r="E2946">
        <v>10</v>
      </c>
      <c r="F2946">
        <v>0</v>
      </c>
      <c r="G2946">
        <v>30</v>
      </c>
      <c r="H2946">
        <v>28</v>
      </c>
      <c r="I2946">
        <f t="shared" si="137"/>
        <v>18</v>
      </c>
      <c r="J2946" s="2">
        <f t="shared" si="138"/>
        <v>0.6428571428571429</v>
      </c>
      <c r="K2946">
        <v>179.1</v>
      </c>
      <c r="L2946" s="1">
        <f t="shared" si="136"/>
        <v>6.3964285714285714</v>
      </c>
      <c r="M2946">
        <v>5.0185883569573697</v>
      </c>
      <c r="N2946">
        <v>5.1691460076660896</v>
      </c>
      <c r="O2946">
        <v>0.60223060283488505</v>
      </c>
      <c r="P2946">
        <v>0.26896551724137902</v>
      </c>
      <c r="Q2946">
        <v>0.69326104</v>
      </c>
      <c r="U2946">
        <v>4.2156142198441904</v>
      </c>
      <c r="V2946">
        <v>4.1830929718874001</v>
      </c>
      <c r="X2946">
        <v>1.57540643215179</v>
      </c>
    </row>
    <row r="2947" spans="1:24" x14ac:dyDescent="0.45">
      <c r="A2947">
        <v>1970</v>
      </c>
      <c r="B2947" t="s">
        <v>802</v>
      </c>
      <c r="C2947" t="s">
        <v>99</v>
      </c>
      <c r="D2947">
        <v>10</v>
      </c>
      <c r="E2947">
        <v>15</v>
      </c>
      <c r="F2947">
        <v>0</v>
      </c>
      <c r="G2947">
        <v>34</v>
      </c>
      <c r="H2947">
        <v>32</v>
      </c>
      <c r="I2947">
        <f t="shared" si="137"/>
        <v>25</v>
      </c>
      <c r="J2947" s="2">
        <f t="shared" si="138"/>
        <v>0.78125</v>
      </c>
      <c r="K2947">
        <v>202</v>
      </c>
      <c r="L2947" s="1">
        <f t="shared" ref="L2947:L3010" si="139">K2947/H2947</f>
        <v>6.3125</v>
      </c>
      <c r="M2947">
        <v>7.9306930693069297</v>
      </c>
      <c r="N2947">
        <v>4.1881188118811803</v>
      </c>
      <c r="O2947">
        <v>0.66831683168316802</v>
      </c>
      <c r="P2947">
        <v>0.29391891891891803</v>
      </c>
      <c r="Q2947">
        <v>0.70566037999999998</v>
      </c>
      <c r="U2947">
        <v>3.9207920792079198</v>
      </c>
      <c r="V2947">
        <v>3.2820473562372801</v>
      </c>
      <c r="X2947">
        <v>3.6972920894622798</v>
      </c>
    </row>
    <row r="2948" spans="1:24" x14ac:dyDescent="0.45">
      <c r="A2948">
        <v>1970</v>
      </c>
      <c r="B2948" t="s">
        <v>803</v>
      </c>
      <c r="C2948" t="s">
        <v>99</v>
      </c>
      <c r="D2948">
        <v>15</v>
      </c>
      <c r="E2948">
        <v>6</v>
      </c>
      <c r="F2948">
        <v>3</v>
      </c>
      <c r="G2948">
        <v>42</v>
      </c>
      <c r="H2948">
        <v>19</v>
      </c>
      <c r="I2948">
        <f t="shared" ref="I2948:I3011" si="140">SUM(D2948:E2948)</f>
        <v>21</v>
      </c>
      <c r="J2948" s="2">
        <f t="shared" ref="J2948:J3011" si="141">I2948/H2948</f>
        <v>1.1052631578947369</v>
      </c>
      <c r="K2948">
        <v>163</v>
      </c>
      <c r="L2948" s="1">
        <f t="shared" si="139"/>
        <v>8.5789473684210531</v>
      </c>
      <c r="M2948">
        <v>6.8466257668711599</v>
      </c>
      <c r="N2948">
        <v>4.9141104294478497</v>
      </c>
      <c r="O2948">
        <v>0.33128834355828202</v>
      </c>
      <c r="P2948">
        <v>0.26508620689655099</v>
      </c>
      <c r="Q2948">
        <v>0.77397910999999997</v>
      </c>
      <c r="U2948">
        <v>3.03680981595092</v>
      </c>
      <c r="V2948">
        <v>3.2519799323169698</v>
      </c>
      <c r="X2948">
        <v>2.7371945381164502</v>
      </c>
    </row>
    <row r="2949" spans="1:24" x14ac:dyDescent="0.45">
      <c r="A2949">
        <v>1970</v>
      </c>
      <c r="B2949" t="s">
        <v>738</v>
      </c>
      <c r="C2949" t="s">
        <v>49</v>
      </c>
      <c r="D2949">
        <v>11</v>
      </c>
      <c r="E2949">
        <v>6</v>
      </c>
      <c r="F2949">
        <v>0</v>
      </c>
      <c r="G2949">
        <v>29</v>
      </c>
      <c r="H2949">
        <v>27</v>
      </c>
      <c r="I2949">
        <f t="shared" si="140"/>
        <v>17</v>
      </c>
      <c r="J2949" s="2">
        <f t="shared" si="141"/>
        <v>0.62962962962962965</v>
      </c>
      <c r="K2949">
        <v>184.1</v>
      </c>
      <c r="L2949" s="1">
        <f t="shared" si="139"/>
        <v>6.818518518518518</v>
      </c>
      <c r="M2949">
        <v>4.5895126405295397</v>
      </c>
      <c r="N2949">
        <v>3.22242376888244</v>
      </c>
      <c r="O2949">
        <v>0.73236903838237299</v>
      </c>
      <c r="P2949">
        <v>0.27724358974358898</v>
      </c>
      <c r="Q2949">
        <v>0.70416666999999999</v>
      </c>
      <c r="U2949">
        <v>3.90596820470599</v>
      </c>
      <c r="V2949">
        <v>3.8645230196121201</v>
      </c>
      <c r="X2949">
        <v>2.0815138816833398</v>
      </c>
    </row>
    <row r="2950" spans="1:24" x14ac:dyDescent="0.45">
      <c r="A2950">
        <v>1970</v>
      </c>
      <c r="B2950" t="s">
        <v>654</v>
      </c>
      <c r="C2950" t="s">
        <v>67</v>
      </c>
      <c r="D2950">
        <v>13</v>
      </c>
      <c r="E2950">
        <v>14</v>
      </c>
      <c r="F2950">
        <v>0</v>
      </c>
      <c r="G2950">
        <v>35</v>
      </c>
      <c r="H2950">
        <v>34</v>
      </c>
      <c r="I2950">
        <f t="shared" si="140"/>
        <v>27</v>
      </c>
      <c r="J2950" s="2">
        <f t="shared" si="141"/>
        <v>0.79411764705882348</v>
      </c>
      <c r="K2950">
        <v>220.1</v>
      </c>
      <c r="L2950" s="1">
        <f t="shared" si="139"/>
        <v>6.473529411764706</v>
      </c>
      <c r="M2950">
        <v>4.6157344826227398</v>
      </c>
      <c r="N2950">
        <v>2.6550685077033398</v>
      </c>
      <c r="O2950">
        <v>0.61270811716231</v>
      </c>
      <c r="P2950">
        <v>0.31070496083550903</v>
      </c>
      <c r="Q2950">
        <v>0.68666667000000003</v>
      </c>
      <c r="U2950">
        <v>4.16641519670371</v>
      </c>
      <c r="V2950">
        <v>3.4236571054985201</v>
      </c>
      <c r="X2950">
        <v>3.80143117904663</v>
      </c>
    </row>
    <row r="2951" spans="1:24" x14ac:dyDescent="0.45">
      <c r="A2951">
        <v>1970</v>
      </c>
      <c r="B2951" t="s">
        <v>739</v>
      </c>
      <c r="C2951" t="s">
        <v>371</v>
      </c>
      <c r="D2951">
        <v>22</v>
      </c>
      <c r="E2951">
        <v>12</v>
      </c>
      <c r="F2951">
        <v>0</v>
      </c>
      <c r="G2951">
        <v>39</v>
      </c>
      <c r="H2951">
        <v>39</v>
      </c>
      <c r="I2951">
        <f t="shared" si="140"/>
        <v>34</v>
      </c>
      <c r="J2951" s="2">
        <f t="shared" si="141"/>
        <v>0.87179487179487181</v>
      </c>
      <c r="K2951">
        <v>260.2</v>
      </c>
      <c r="L2951" s="1">
        <f t="shared" si="139"/>
        <v>6.6717948717948712</v>
      </c>
      <c r="M2951">
        <v>3.7979536677638102</v>
      </c>
      <c r="N2951">
        <v>3.0383629342110501</v>
      </c>
      <c r="O2951">
        <v>0.82864443660301401</v>
      </c>
      <c r="P2951">
        <v>0.235705950991831</v>
      </c>
      <c r="Q2951">
        <v>0.77940153000000001</v>
      </c>
      <c r="U2951">
        <v>2.8312018250602899</v>
      </c>
      <c r="V2951">
        <v>4.0847744470207799</v>
      </c>
      <c r="X2951">
        <v>2.0224354267120299</v>
      </c>
    </row>
    <row r="2952" spans="1:24" x14ac:dyDescent="0.45">
      <c r="A2952">
        <v>1969</v>
      </c>
      <c r="B2952" t="s">
        <v>724</v>
      </c>
      <c r="C2952" t="s">
        <v>62</v>
      </c>
      <c r="D2952">
        <v>9</v>
      </c>
      <c r="E2952">
        <v>16</v>
      </c>
      <c r="F2952">
        <v>1</v>
      </c>
      <c r="G2952">
        <v>40</v>
      </c>
      <c r="H2952">
        <v>33</v>
      </c>
      <c r="I2952">
        <f t="shared" si="140"/>
        <v>25</v>
      </c>
      <c r="J2952" s="2">
        <f t="shared" si="141"/>
        <v>0.75757575757575757</v>
      </c>
      <c r="K2952">
        <v>220.2</v>
      </c>
      <c r="L2952" s="1">
        <f t="shared" si="139"/>
        <v>6.672727272727272</v>
      </c>
      <c r="M2952">
        <v>5.3021139481467197</v>
      </c>
      <c r="N2952">
        <v>3.67069427179388</v>
      </c>
      <c r="O2952">
        <v>1.1419937734469801</v>
      </c>
      <c r="P2952">
        <v>0.274011299435028</v>
      </c>
      <c r="Q2952">
        <v>0.76979472000000004</v>
      </c>
      <c r="U2952">
        <v>3.8338362394291701</v>
      </c>
      <c r="V2952">
        <v>4.20352881203282</v>
      </c>
      <c r="X2952">
        <v>0.97338420152664096</v>
      </c>
    </row>
    <row r="2953" spans="1:24" x14ac:dyDescent="0.45">
      <c r="A2953">
        <v>1969</v>
      </c>
      <c r="B2953" t="s">
        <v>754</v>
      </c>
      <c r="C2953" t="s">
        <v>99</v>
      </c>
      <c r="D2953">
        <v>16</v>
      </c>
      <c r="E2953">
        <v>10</v>
      </c>
      <c r="F2953">
        <v>2</v>
      </c>
      <c r="G2953">
        <v>38</v>
      </c>
      <c r="H2953">
        <v>32</v>
      </c>
      <c r="I2953">
        <f t="shared" si="140"/>
        <v>26</v>
      </c>
      <c r="J2953" s="2">
        <f t="shared" si="141"/>
        <v>0.8125</v>
      </c>
      <c r="K2953">
        <v>210</v>
      </c>
      <c r="L2953" s="1">
        <f t="shared" si="139"/>
        <v>6.5625</v>
      </c>
      <c r="M2953">
        <v>6.3</v>
      </c>
      <c r="N2953">
        <v>3.6857142857142802</v>
      </c>
      <c r="O2953">
        <v>0.9</v>
      </c>
      <c r="P2953">
        <v>0.28748068006182298</v>
      </c>
      <c r="Q2953">
        <v>0.66765578999999997</v>
      </c>
      <c r="U2953">
        <v>4.4571428571428502</v>
      </c>
      <c r="V2953">
        <v>3.7229507514408602</v>
      </c>
      <c r="X2953">
        <v>1.60374844074249</v>
      </c>
    </row>
    <row r="2954" spans="1:24" x14ac:dyDescent="0.45">
      <c r="A2954">
        <v>1969</v>
      </c>
      <c r="B2954" t="s">
        <v>755</v>
      </c>
      <c r="C2954" t="s">
        <v>773</v>
      </c>
      <c r="D2954">
        <v>14</v>
      </c>
      <c r="E2954">
        <v>5</v>
      </c>
      <c r="F2954">
        <v>1</v>
      </c>
      <c r="G2954">
        <v>31</v>
      </c>
      <c r="H2954">
        <v>26</v>
      </c>
      <c r="I2954">
        <f t="shared" si="140"/>
        <v>19</v>
      </c>
      <c r="J2954" s="2">
        <f t="shared" si="141"/>
        <v>0.73076923076923073</v>
      </c>
      <c r="K2954">
        <v>193</v>
      </c>
      <c r="L2954" s="1">
        <f t="shared" si="139"/>
        <v>7.4230769230769234</v>
      </c>
      <c r="M2954">
        <v>4.6165803108808197</v>
      </c>
      <c r="N2954">
        <v>1.81865284974093</v>
      </c>
      <c r="O2954">
        <v>0.51295336787564705</v>
      </c>
      <c r="P2954">
        <v>0.23731587561374701</v>
      </c>
      <c r="Q2954">
        <v>0.75991189000000003</v>
      </c>
      <c r="U2954">
        <v>2.19170984455958</v>
      </c>
      <c r="V2954">
        <v>2.8609966433727601</v>
      </c>
      <c r="X2954">
        <v>4.2095975875854403</v>
      </c>
    </row>
    <row r="2955" spans="1:24" x14ac:dyDescent="0.45">
      <c r="A2955">
        <v>1969</v>
      </c>
      <c r="B2955" t="s">
        <v>804</v>
      </c>
      <c r="C2955" t="s">
        <v>115</v>
      </c>
      <c r="D2955">
        <v>20</v>
      </c>
      <c r="E2955">
        <v>12</v>
      </c>
      <c r="F2955">
        <v>0</v>
      </c>
      <c r="G2955">
        <v>39</v>
      </c>
      <c r="H2955">
        <v>38</v>
      </c>
      <c r="I2955">
        <f t="shared" si="140"/>
        <v>32</v>
      </c>
      <c r="J2955" s="2">
        <f t="shared" si="141"/>
        <v>0.84210526315789469</v>
      </c>
      <c r="K2955">
        <v>256.10000000000002</v>
      </c>
      <c r="L2955" s="1">
        <f t="shared" si="139"/>
        <v>6.7394736842105267</v>
      </c>
      <c r="M2955">
        <v>6.6710018298642897</v>
      </c>
      <c r="N2955">
        <v>3.4759430587187601</v>
      </c>
      <c r="O2955">
        <v>0.63198964703977401</v>
      </c>
      <c r="P2955">
        <v>0.26092715231788</v>
      </c>
      <c r="Q2955">
        <v>0.73113207999999996</v>
      </c>
      <c r="U2955">
        <v>3.2301693070921802</v>
      </c>
      <c r="V2955">
        <v>3.1913699027845301</v>
      </c>
      <c r="X2955">
        <v>5.2261877059936497</v>
      </c>
    </row>
    <row r="2956" spans="1:24" x14ac:dyDescent="0.45">
      <c r="A2956">
        <v>1969</v>
      </c>
      <c r="B2956" t="s">
        <v>805</v>
      </c>
      <c r="C2956" t="s">
        <v>121</v>
      </c>
      <c r="D2956">
        <v>13</v>
      </c>
      <c r="E2956">
        <v>14</v>
      </c>
      <c r="F2956">
        <v>0</v>
      </c>
      <c r="G2956">
        <v>40</v>
      </c>
      <c r="H2956">
        <v>29</v>
      </c>
      <c r="I2956">
        <f t="shared" si="140"/>
        <v>27</v>
      </c>
      <c r="J2956" s="2">
        <f t="shared" si="141"/>
        <v>0.93103448275862066</v>
      </c>
      <c r="K2956">
        <v>202.1</v>
      </c>
      <c r="L2956" s="1">
        <f t="shared" si="139"/>
        <v>6.9689655172413794</v>
      </c>
      <c r="M2956">
        <v>6.1828676448130304</v>
      </c>
      <c r="N2956">
        <v>4.5815494058686497</v>
      </c>
      <c r="O2956">
        <v>1.1565076170153801</v>
      </c>
      <c r="P2956">
        <v>0.273770491803278</v>
      </c>
      <c r="Q2956">
        <v>0.72633895999999998</v>
      </c>
      <c r="U2956">
        <v>4.35914409490415</v>
      </c>
      <c r="V2956">
        <v>4.5251398565665903</v>
      </c>
      <c r="X2956">
        <v>0.61354351043701105</v>
      </c>
    </row>
    <row r="2957" spans="1:24" x14ac:dyDescent="0.45">
      <c r="A2957">
        <v>1969</v>
      </c>
      <c r="B2957" t="s">
        <v>689</v>
      </c>
      <c r="C2957" t="s">
        <v>47</v>
      </c>
      <c r="D2957">
        <v>15</v>
      </c>
      <c r="E2957">
        <v>13</v>
      </c>
      <c r="F2957">
        <v>0</v>
      </c>
      <c r="G2957">
        <v>36</v>
      </c>
      <c r="H2957">
        <v>33</v>
      </c>
      <c r="I2957">
        <f t="shared" si="140"/>
        <v>28</v>
      </c>
      <c r="J2957" s="2">
        <f t="shared" si="141"/>
        <v>0.84848484848484851</v>
      </c>
      <c r="K2957">
        <v>227.2</v>
      </c>
      <c r="L2957" s="1">
        <f t="shared" si="139"/>
        <v>6.8848484848484848</v>
      </c>
      <c r="M2957">
        <v>4.9809655460841604</v>
      </c>
      <c r="N2957">
        <v>2.4904827730420802</v>
      </c>
      <c r="O2957">
        <v>0.67203503399548203</v>
      </c>
      <c r="P2957">
        <v>0.26943699731903398</v>
      </c>
      <c r="Q2957">
        <v>0.69058642000000003</v>
      </c>
      <c r="U2957">
        <v>3.5183010603292799</v>
      </c>
      <c r="V2957">
        <v>3.2290163154248099</v>
      </c>
      <c r="X2957">
        <v>3.3671200275421098</v>
      </c>
    </row>
    <row r="2958" spans="1:24" x14ac:dyDescent="0.45">
      <c r="A2958">
        <v>1969</v>
      </c>
      <c r="B2958" t="s">
        <v>806</v>
      </c>
      <c r="C2958" t="s">
        <v>27</v>
      </c>
      <c r="D2958">
        <v>8</v>
      </c>
      <c r="E2958">
        <v>12</v>
      </c>
      <c r="F2958">
        <v>0</v>
      </c>
      <c r="G2958">
        <v>35</v>
      </c>
      <c r="H2958">
        <v>30</v>
      </c>
      <c r="I2958">
        <f t="shared" si="140"/>
        <v>20</v>
      </c>
      <c r="J2958" s="2">
        <f t="shared" si="141"/>
        <v>0.66666666666666663</v>
      </c>
      <c r="K2958">
        <v>164.1</v>
      </c>
      <c r="L2958" s="1">
        <f t="shared" si="139"/>
        <v>5.47</v>
      </c>
      <c r="M2958">
        <v>5.0933041992719597</v>
      </c>
      <c r="N2958">
        <v>3.6693696919486198</v>
      </c>
      <c r="O2958">
        <v>1.42393450732334</v>
      </c>
      <c r="P2958">
        <v>0.26893939393939298</v>
      </c>
      <c r="Q2958">
        <v>0.72144288999999995</v>
      </c>
      <c r="U2958">
        <v>4.4361036574304196</v>
      </c>
      <c r="V2958">
        <v>4.6749927491513503</v>
      </c>
      <c r="X2958">
        <v>3.9029505103826502E-2</v>
      </c>
    </row>
    <row r="2959" spans="1:24" x14ac:dyDescent="0.45">
      <c r="A2959">
        <v>1969</v>
      </c>
      <c r="B2959" t="s">
        <v>807</v>
      </c>
      <c r="C2959" t="s">
        <v>75</v>
      </c>
      <c r="D2959">
        <v>12</v>
      </c>
      <c r="E2959">
        <v>11</v>
      </c>
      <c r="F2959">
        <v>2</v>
      </c>
      <c r="G2959">
        <v>35</v>
      </c>
      <c r="H2959">
        <v>31</v>
      </c>
      <c r="I2959">
        <f t="shared" si="140"/>
        <v>23</v>
      </c>
      <c r="J2959" s="2">
        <f t="shared" si="141"/>
        <v>0.74193548387096775</v>
      </c>
      <c r="K2959">
        <v>222.2</v>
      </c>
      <c r="L2959" s="1">
        <f t="shared" si="139"/>
        <v>7.1677419354838703</v>
      </c>
      <c r="M2959">
        <v>5.2544901777842803</v>
      </c>
      <c r="N2959">
        <v>2.5059876232509599</v>
      </c>
      <c r="O2959">
        <v>1.17215550119803</v>
      </c>
      <c r="P2959">
        <v>0.24780058651026299</v>
      </c>
      <c r="Q2959">
        <v>0.78334824999999997</v>
      </c>
      <c r="U2959">
        <v>3.2335324170980102</v>
      </c>
      <c r="V2959">
        <v>3.9233354696355298</v>
      </c>
      <c r="X2959">
        <v>2.2735104560852002</v>
      </c>
    </row>
    <row r="2960" spans="1:24" x14ac:dyDescent="0.45">
      <c r="A2960">
        <v>1969</v>
      </c>
      <c r="B2960" t="s">
        <v>791</v>
      </c>
      <c r="C2960" t="s">
        <v>27</v>
      </c>
      <c r="D2960">
        <v>13</v>
      </c>
      <c r="E2960">
        <v>10</v>
      </c>
      <c r="F2960">
        <v>0</v>
      </c>
      <c r="G2960">
        <v>34</v>
      </c>
      <c r="H2960">
        <v>34</v>
      </c>
      <c r="I2960">
        <f t="shared" si="140"/>
        <v>23</v>
      </c>
      <c r="J2960" s="2">
        <f t="shared" si="141"/>
        <v>0.67647058823529416</v>
      </c>
      <c r="K2960">
        <v>212.1</v>
      </c>
      <c r="L2960" s="1">
        <f t="shared" si="139"/>
        <v>6.2382352941176471</v>
      </c>
      <c r="M2960">
        <v>6.6546320794900602</v>
      </c>
      <c r="N2960">
        <v>2.5007853037574099</v>
      </c>
      <c r="O2960">
        <v>0.63579287383662997</v>
      </c>
      <c r="P2960">
        <v>0.30122324159021402</v>
      </c>
      <c r="Q2960">
        <v>0.70428016000000004</v>
      </c>
      <c r="U2960">
        <v>3.6875986682524502</v>
      </c>
      <c r="V2960">
        <v>2.8807216077706599</v>
      </c>
      <c r="X2960">
        <v>3.8418231010436998</v>
      </c>
    </row>
    <row r="2961" spans="1:24" x14ac:dyDescent="0.45">
      <c r="A2961">
        <v>1969</v>
      </c>
      <c r="B2961" t="s">
        <v>808</v>
      </c>
      <c r="C2961" t="s">
        <v>75</v>
      </c>
      <c r="D2961">
        <v>9</v>
      </c>
      <c r="E2961">
        <v>10</v>
      </c>
      <c r="F2961">
        <v>0</v>
      </c>
      <c r="G2961">
        <v>34</v>
      </c>
      <c r="H2961">
        <v>29</v>
      </c>
      <c r="I2961">
        <f t="shared" si="140"/>
        <v>19</v>
      </c>
      <c r="J2961" s="2">
        <f t="shared" si="141"/>
        <v>0.65517241379310343</v>
      </c>
      <c r="K2961">
        <v>193.2</v>
      </c>
      <c r="L2961" s="1">
        <f t="shared" si="139"/>
        <v>6.6620689655172409</v>
      </c>
      <c r="M2961">
        <v>7.2495683746343502</v>
      </c>
      <c r="N2961">
        <v>4.2289148852033698</v>
      </c>
      <c r="O2961">
        <v>0.697073882176379</v>
      </c>
      <c r="P2961">
        <v>0.27943760984182697</v>
      </c>
      <c r="Q2961">
        <v>0.71659919000000005</v>
      </c>
      <c r="U2961">
        <v>3.90361374018772</v>
      </c>
      <c r="V2961">
        <v>3.3606442264818299</v>
      </c>
      <c r="X2961">
        <v>3.26969861984252</v>
      </c>
    </row>
    <row r="2962" spans="1:24" x14ac:dyDescent="0.45">
      <c r="A2962">
        <v>1969</v>
      </c>
      <c r="B2962" t="s">
        <v>524</v>
      </c>
      <c r="C2962" t="s">
        <v>47</v>
      </c>
      <c r="D2962">
        <v>17</v>
      </c>
      <c r="E2962">
        <v>11</v>
      </c>
      <c r="F2962">
        <v>0</v>
      </c>
      <c r="G2962">
        <v>31</v>
      </c>
      <c r="H2962">
        <v>31</v>
      </c>
      <c r="I2962">
        <f t="shared" si="140"/>
        <v>28</v>
      </c>
      <c r="J2962" s="2">
        <f t="shared" si="141"/>
        <v>0.90322580645161288</v>
      </c>
      <c r="K2962">
        <v>236.1</v>
      </c>
      <c r="L2962" s="1">
        <f t="shared" si="139"/>
        <v>7.6161290322580646</v>
      </c>
      <c r="M2962">
        <v>7.9971803303117204</v>
      </c>
      <c r="N2962">
        <v>3.5416084319951899</v>
      </c>
      <c r="O2962">
        <v>0.57122716645083704</v>
      </c>
      <c r="P2962">
        <v>0.26315789473684198</v>
      </c>
      <c r="Q2962">
        <v>0.82758620999999999</v>
      </c>
      <c r="U2962">
        <v>2.1706632325131801</v>
      </c>
      <c r="V2962">
        <v>2.7879316518644499</v>
      </c>
      <c r="X2962">
        <v>4.9288983345031703</v>
      </c>
    </row>
    <row r="2963" spans="1:24" x14ac:dyDescent="0.45">
      <c r="A2963">
        <v>1969</v>
      </c>
      <c r="B2963" t="s">
        <v>809</v>
      </c>
      <c r="C2963" t="s">
        <v>71</v>
      </c>
      <c r="D2963">
        <v>11</v>
      </c>
      <c r="E2963">
        <v>17</v>
      </c>
      <c r="F2963">
        <v>0</v>
      </c>
      <c r="G2963">
        <v>35</v>
      </c>
      <c r="H2963">
        <v>34</v>
      </c>
      <c r="I2963">
        <f t="shared" si="140"/>
        <v>28</v>
      </c>
      <c r="J2963" s="2">
        <f t="shared" si="141"/>
        <v>0.82352941176470584</v>
      </c>
      <c r="K2963">
        <v>189.2</v>
      </c>
      <c r="L2963" s="1">
        <f t="shared" si="139"/>
        <v>5.5647058823529409</v>
      </c>
      <c r="M2963">
        <v>4.8875210508900304</v>
      </c>
      <c r="N2963">
        <v>4.8875210508900304</v>
      </c>
      <c r="O2963">
        <v>1.13883985651806</v>
      </c>
      <c r="P2963">
        <v>0.25848142164781901</v>
      </c>
      <c r="Q2963">
        <v>0.65402477000000003</v>
      </c>
      <c r="U2963">
        <v>5.0298760329547898</v>
      </c>
      <c r="V2963">
        <v>4.7757999367049999</v>
      </c>
      <c r="X2963">
        <v>7.2593271732330295E-2</v>
      </c>
    </row>
    <row r="2964" spans="1:24" x14ac:dyDescent="0.45">
      <c r="A2964">
        <v>1969</v>
      </c>
      <c r="B2964" t="s">
        <v>713</v>
      </c>
      <c r="C2964" t="s">
        <v>773</v>
      </c>
      <c r="D2964">
        <v>12</v>
      </c>
      <c r="E2964">
        <v>13</v>
      </c>
      <c r="F2964">
        <v>1</v>
      </c>
      <c r="G2964">
        <v>40</v>
      </c>
      <c r="H2964">
        <v>36</v>
      </c>
      <c r="I2964">
        <f t="shared" si="140"/>
        <v>25</v>
      </c>
      <c r="J2964" s="2">
        <f t="shared" si="141"/>
        <v>0.69444444444444442</v>
      </c>
      <c r="K2964">
        <v>247.2</v>
      </c>
      <c r="L2964" s="1">
        <f t="shared" si="139"/>
        <v>6.8666666666666663</v>
      </c>
      <c r="M2964">
        <v>6.6137271784356901</v>
      </c>
      <c r="N2964">
        <v>3.6339160321075199</v>
      </c>
      <c r="O2964">
        <v>0.94481816834795695</v>
      </c>
      <c r="P2964">
        <v>0.269601100412654</v>
      </c>
      <c r="Q2964">
        <v>0.77503429000000001</v>
      </c>
      <c r="U2964">
        <v>3.2705244288967701</v>
      </c>
      <c r="V2964">
        <v>3.68766890535003</v>
      </c>
      <c r="X2964">
        <v>2.82615661621093</v>
      </c>
    </row>
    <row r="2965" spans="1:24" x14ac:dyDescent="0.45">
      <c r="A2965">
        <v>1969</v>
      </c>
      <c r="B2965" t="s">
        <v>714</v>
      </c>
      <c r="C2965" t="s">
        <v>95</v>
      </c>
      <c r="D2965">
        <v>23</v>
      </c>
      <c r="E2965">
        <v>11</v>
      </c>
      <c r="F2965">
        <v>0</v>
      </c>
      <c r="G2965">
        <v>39</v>
      </c>
      <c r="H2965">
        <v>39</v>
      </c>
      <c r="I2965">
        <f t="shared" si="140"/>
        <v>34</v>
      </c>
      <c r="J2965" s="2">
        <f t="shared" si="141"/>
        <v>0.87179487179487181</v>
      </c>
      <c r="K2965">
        <v>290.2</v>
      </c>
      <c r="L2965" s="1">
        <f t="shared" si="139"/>
        <v>7.4410256410256403</v>
      </c>
      <c r="M2965">
        <v>5.6353207064762803</v>
      </c>
      <c r="N2965">
        <v>2.44610074621772</v>
      </c>
      <c r="O2965">
        <v>0.55733941053062097</v>
      </c>
      <c r="P2965">
        <v>0.22753792298716399</v>
      </c>
      <c r="Q2965">
        <v>0.74309186000000005</v>
      </c>
      <c r="U2965">
        <v>2.3841741450476501</v>
      </c>
      <c r="V2965">
        <v>2.8871053776389002</v>
      </c>
      <c r="X2965">
        <v>6.5712003707885698</v>
      </c>
    </row>
    <row r="2966" spans="1:24" x14ac:dyDescent="0.45">
      <c r="A2966">
        <v>1969</v>
      </c>
      <c r="B2966" t="s">
        <v>774</v>
      </c>
      <c r="C2966" t="s">
        <v>35</v>
      </c>
      <c r="D2966">
        <v>17</v>
      </c>
      <c r="E2966">
        <v>8</v>
      </c>
      <c r="F2966">
        <v>0</v>
      </c>
      <c r="G2966">
        <v>32</v>
      </c>
      <c r="H2966">
        <v>32</v>
      </c>
      <c r="I2966">
        <f t="shared" si="140"/>
        <v>25</v>
      </c>
      <c r="J2966" s="2">
        <f t="shared" si="141"/>
        <v>0.78125</v>
      </c>
      <c r="K2966">
        <v>227</v>
      </c>
      <c r="L2966" s="1">
        <f t="shared" si="139"/>
        <v>7.09375</v>
      </c>
      <c r="M2966">
        <v>6.8193832599118904</v>
      </c>
      <c r="N2966">
        <v>3.1321585903083702</v>
      </c>
      <c r="O2966">
        <v>0.99118942731277504</v>
      </c>
      <c r="P2966">
        <v>0.25679758308157102</v>
      </c>
      <c r="Q2966">
        <v>0.72244898000000002</v>
      </c>
      <c r="U2966">
        <v>3.80616740088105</v>
      </c>
      <c r="V2966">
        <v>3.54831261424766</v>
      </c>
      <c r="X2966">
        <v>4.1214003562927202</v>
      </c>
    </row>
    <row r="2967" spans="1:24" x14ac:dyDescent="0.45">
      <c r="A2967">
        <v>1969</v>
      </c>
      <c r="B2967" t="s">
        <v>691</v>
      </c>
      <c r="C2967" t="s">
        <v>49</v>
      </c>
      <c r="D2967">
        <v>20</v>
      </c>
      <c r="E2967">
        <v>13</v>
      </c>
      <c r="F2967">
        <v>0</v>
      </c>
      <c r="G2967">
        <v>39</v>
      </c>
      <c r="H2967">
        <v>37</v>
      </c>
      <c r="I2967">
        <f t="shared" si="140"/>
        <v>33</v>
      </c>
      <c r="J2967" s="2">
        <f t="shared" si="141"/>
        <v>0.89189189189189189</v>
      </c>
      <c r="K2967">
        <v>305.10000000000002</v>
      </c>
      <c r="L2967" s="1">
        <f t="shared" si="139"/>
        <v>8.2459459459459463</v>
      </c>
      <c r="M2967">
        <v>6.8384284032582299</v>
      </c>
      <c r="N2967">
        <v>2.1222708837697901</v>
      </c>
      <c r="O2967">
        <v>0.53056772094244897</v>
      </c>
      <c r="P2967">
        <v>0.25113122171945701</v>
      </c>
      <c r="Q2967">
        <v>0.7505212</v>
      </c>
      <c r="U2967">
        <v>2.3286027752474099</v>
      </c>
      <c r="V2967">
        <v>2.4726388338812799</v>
      </c>
      <c r="X2967">
        <v>7.2650184631347603</v>
      </c>
    </row>
    <row r="2968" spans="1:24" x14ac:dyDescent="0.45">
      <c r="A2968">
        <v>1969</v>
      </c>
      <c r="B2968" t="s">
        <v>776</v>
      </c>
      <c r="C2968" t="s">
        <v>105</v>
      </c>
      <c r="D2968">
        <v>15</v>
      </c>
      <c r="E2968">
        <v>13</v>
      </c>
      <c r="F2968">
        <v>0</v>
      </c>
      <c r="G2968">
        <v>35</v>
      </c>
      <c r="H2968">
        <v>35</v>
      </c>
      <c r="I2968">
        <f t="shared" si="140"/>
        <v>28</v>
      </c>
      <c r="J2968" s="2">
        <f t="shared" si="141"/>
        <v>0.8</v>
      </c>
      <c r="K2968">
        <v>235.1</v>
      </c>
      <c r="L2968" s="1">
        <f t="shared" si="139"/>
        <v>6.7171428571428571</v>
      </c>
      <c r="M2968">
        <v>5.2393775632094801</v>
      </c>
      <c r="N2968">
        <v>3.05949054785955</v>
      </c>
      <c r="O2968">
        <v>0.61189810957191104</v>
      </c>
      <c r="P2968">
        <v>0.29842931937172701</v>
      </c>
      <c r="Q2968">
        <v>0.70720422999999999</v>
      </c>
      <c r="U2968">
        <v>3.8626068166726801</v>
      </c>
      <c r="V2968">
        <v>3.2607897968372899</v>
      </c>
      <c r="X2968">
        <v>3.9003448486328098</v>
      </c>
    </row>
    <row r="2969" spans="1:24" x14ac:dyDescent="0.45">
      <c r="A2969">
        <v>1969</v>
      </c>
      <c r="B2969" t="s">
        <v>745</v>
      </c>
      <c r="C2969" t="s">
        <v>75</v>
      </c>
      <c r="D2969">
        <v>11</v>
      </c>
      <c r="E2969">
        <v>13</v>
      </c>
      <c r="F2969">
        <v>1</v>
      </c>
      <c r="G2969">
        <v>41</v>
      </c>
      <c r="H2969">
        <v>26</v>
      </c>
      <c r="I2969">
        <f t="shared" si="140"/>
        <v>24</v>
      </c>
      <c r="J2969" s="2">
        <f t="shared" si="141"/>
        <v>0.92307692307692313</v>
      </c>
      <c r="K2969">
        <v>200.2</v>
      </c>
      <c r="L2969" s="1">
        <f t="shared" si="139"/>
        <v>7.6999999999999993</v>
      </c>
      <c r="M2969">
        <v>4.8438529611639298</v>
      </c>
      <c r="N2969">
        <v>2.9152818747745801</v>
      </c>
      <c r="O2969">
        <v>0.85215931724180205</v>
      </c>
      <c r="P2969">
        <v>0.26146788990825598</v>
      </c>
      <c r="Q2969">
        <v>0.703125</v>
      </c>
      <c r="U2969">
        <v>3.7674411920163902</v>
      </c>
      <c r="V2969">
        <v>3.6648110114247299</v>
      </c>
      <c r="X2969">
        <v>2.5044922828674299</v>
      </c>
    </row>
    <row r="2970" spans="1:24" x14ac:dyDescent="0.45">
      <c r="A2970">
        <v>1969</v>
      </c>
      <c r="B2970" t="s">
        <v>678</v>
      </c>
      <c r="C2970" t="s">
        <v>99</v>
      </c>
      <c r="D2970">
        <v>11</v>
      </c>
      <c r="E2970">
        <v>17</v>
      </c>
      <c r="F2970">
        <v>0</v>
      </c>
      <c r="G2970">
        <v>35</v>
      </c>
      <c r="H2970">
        <v>33</v>
      </c>
      <c r="I2970">
        <f t="shared" si="140"/>
        <v>28</v>
      </c>
      <c r="J2970" s="2">
        <f t="shared" si="141"/>
        <v>0.84848484848484851</v>
      </c>
      <c r="K2970">
        <v>218.2</v>
      </c>
      <c r="L2970" s="1">
        <f t="shared" si="139"/>
        <v>6.6121212121212114</v>
      </c>
      <c r="M2970">
        <v>7.12042566990318</v>
      </c>
      <c r="N2970">
        <v>3.12804827117133</v>
      </c>
      <c r="O2970">
        <v>0.57621941837366697</v>
      </c>
      <c r="P2970">
        <v>0.29538461538461502</v>
      </c>
      <c r="Q2970">
        <v>0.69444444000000005</v>
      </c>
      <c r="U2970">
        <v>3.5807920998934999</v>
      </c>
      <c r="V2970">
        <v>2.8562259561741801</v>
      </c>
      <c r="X2970">
        <v>4.1613960266113201</v>
      </c>
    </row>
    <row r="2971" spans="1:24" x14ac:dyDescent="0.45">
      <c r="A2971">
        <v>1969</v>
      </c>
      <c r="B2971" t="s">
        <v>695</v>
      </c>
      <c r="C2971" t="s">
        <v>67</v>
      </c>
      <c r="D2971">
        <v>12</v>
      </c>
      <c r="E2971">
        <v>15</v>
      </c>
      <c r="F2971">
        <v>0</v>
      </c>
      <c r="G2971">
        <v>36</v>
      </c>
      <c r="H2971">
        <v>35</v>
      </c>
      <c r="I2971">
        <f t="shared" si="140"/>
        <v>27</v>
      </c>
      <c r="J2971" s="2">
        <f t="shared" si="141"/>
        <v>0.77142857142857146</v>
      </c>
      <c r="K2971">
        <v>228.1</v>
      </c>
      <c r="L2971" s="1">
        <f t="shared" si="139"/>
        <v>6.5171428571428569</v>
      </c>
      <c r="M2971">
        <v>5.9124096810415798</v>
      </c>
      <c r="N2971">
        <v>3.5080297440846699</v>
      </c>
      <c r="O2971">
        <v>0.59124096810415805</v>
      </c>
      <c r="P2971">
        <v>0.306040268456375</v>
      </c>
      <c r="Q2971">
        <v>0.68322981000000005</v>
      </c>
      <c r="U2971">
        <v>4.41459922851105</v>
      </c>
      <c r="V2971">
        <v>3.3626797688611498</v>
      </c>
      <c r="X2971">
        <v>2.9901964664459202</v>
      </c>
    </row>
    <row r="2972" spans="1:24" x14ac:dyDescent="0.45">
      <c r="A2972">
        <v>1969</v>
      </c>
      <c r="B2972" t="s">
        <v>757</v>
      </c>
      <c r="C2972" t="s">
        <v>58</v>
      </c>
      <c r="D2972">
        <v>13</v>
      </c>
      <c r="E2972">
        <v>12</v>
      </c>
      <c r="F2972">
        <v>0</v>
      </c>
      <c r="G2972">
        <v>35</v>
      </c>
      <c r="H2972">
        <v>35</v>
      </c>
      <c r="I2972">
        <f t="shared" si="140"/>
        <v>25</v>
      </c>
      <c r="J2972" s="2">
        <f t="shared" si="141"/>
        <v>0.7142857142857143</v>
      </c>
      <c r="K2972">
        <v>233.2</v>
      </c>
      <c r="L2972" s="1">
        <f t="shared" si="139"/>
        <v>6.6628571428571428</v>
      </c>
      <c r="M2972">
        <v>5.9315254870823404</v>
      </c>
      <c r="N2972">
        <v>3.1198283406082399</v>
      </c>
      <c r="O2972">
        <v>0.92439358240244396</v>
      </c>
      <c r="P2972">
        <v>0.24068767908309399</v>
      </c>
      <c r="Q2972">
        <v>0.75286416</v>
      </c>
      <c r="U2972">
        <v>3.4279595347423899</v>
      </c>
      <c r="V2972">
        <v>3.6299202158099599</v>
      </c>
      <c r="X2972">
        <v>2.2544996738433798</v>
      </c>
    </row>
    <row r="2973" spans="1:24" x14ac:dyDescent="0.45">
      <c r="A2973">
        <v>1969</v>
      </c>
      <c r="B2973" t="s">
        <v>728</v>
      </c>
      <c r="C2973" t="s">
        <v>47</v>
      </c>
      <c r="D2973">
        <v>20</v>
      </c>
      <c r="E2973">
        <v>13</v>
      </c>
      <c r="F2973">
        <v>0</v>
      </c>
      <c r="G2973">
        <v>35</v>
      </c>
      <c r="H2973">
        <v>35</v>
      </c>
      <c r="I2973">
        <f t="shared" si="140"/>
        <v>33</v>
      </c>
      <c r="J2973" s="2">
        <f t="shared" si="141"/>
        <v>0.94285714285714284</v>
      </c>
      <c r="K2973">
        <v>314</v>
      </c>
      <c r="L2973" s="1">
        <f t="shared" si="139"/>
        <v>8.9714285714285715</v>
      </c>
      <c r="M2973">
        <v>7.71019108280254</v>
      </c>
      <c r="N2973">
        <v>2.72292993630573</v>
      </c>
      <c r="O2973">
        <v>0.34394904458598702</v>
      </c>
      <c r="P2973">
        <v>0.27036199095022601</v>
      </c>
      <c r="Q2973">
        <v>0.80188678999999996</v>
      </c>
      <c r="U2973">
        <v>2.1783439490445802</v>
      </c>
      <c r="V2973">
        <v>2.2952892409768002</v>
      </c>
      <c r="X2973">
        <v>8.8407106399536097</v>
      </c>
    </row>
    <row r="2974" spans="1:24" x14ac:dyDescent="0.45">
      <c r="A2974">
        <v>1969</v>
      </c>
      <c r="B2974" t="s">
        <v>730</v>
      </c>
      <c r="C2974" t="s">
        <v>49</v>
      </c>
      <c r="D2974">
        <v>11</v>
      </c>
      <c r="E2974">
        <v>10</v>
      </c>
      <c r="F2974">
        <v>0</v>
      </c>
      <c r="G2974">
        <v>31</v>
      </c>
      <c r="H2974">
        <v>31</v>
      </c>
      <c r="I2974">
        <f t="shared" si="140"/>
        <v>21</v>
      </c>
      <c r="J2974" s="2">
        <f t="shared" si="141"/>
        <v>0.67741935483870963</v>
      </c>
      <c r="K2974">
        <v>188.1</v>
      </c>
      <c r="L2974" s="1">
        <f t="shared" si="139"/>
        <v>6.0677419354838706</v>
      </c>
      <c r="M2974">
        <v>9.5575239307144901</v>
      </c>
      <c r="N2974">
        <v>4.4442486277822404</v>
      </c>
      <c r="O2974">
        <v>0.90796477341787696</v>
      </c>
      <c r="P2974">
        <v>0.27902240325865502</v>
      </c>
      <c r="Q2974">
        <v>0.76721883000000002</v>
      </c>
      <c r="U2974">
        <v>3.5362838543643602</v>
      </c>
      <c r="V2974">
        <v>3.2891961581635001</v>
      </c>
      <c r="X2974">
        <v>2.3722069263458199</v>
      </c>
    </row>
    <row r="2975" spans="1:24" x14ac:dyDescent="0.45">
      <c r="A2975">
        <v>1969</v>
      </c>
      <c r="B2975" t="s">
        <v>759</v>
      </c>
      <c r="C2975" t="s">
        <v>29</v>
      </c>
      <c r="D2975">
        <v>20</v>
      </c>
      <c r="E2975">
        <v>14</v>
      </c>
      <c r="F2975">
        <v>0</v>
      </c>
      <c r="G2975">
        <v>41</v>
      </c>
      <c r="H2975">
        <v>41</v>
      </c>
      <c r="I2975">
        <f t="shared" si="140"/>
        <v>34</v>
      </c>
      <c r="J2975" s="2">
        <f t="shared" si="141"/>
        <v>0.82926829268292679</v>
      </c>
      <c r="K2975">
        <v>300</v>
      </c>
      <c r="L2975" s="1">
        <f t="shared" si="139"/>
        <v>7.3170731707317076</v>
      </c>
      <c r="M2975">
        <v>5.43</v>
      </c>
      <c r="N2975">
        <v>2.19</v>
      </c>
      <c r="O2975">
        <v>0.63</v>
      </c>
      <c r="P2975">
        <v>0.263045793397231</v>
      </c>
      <c r="Q2975">
        <v>0.77141057999999996</v>
      </c>
      <c r="U2975">
        <v>2.4900000000000002</v>
      </c>
      <c r="V2975">
        <v>3.0019983704884798</v>
      </c>
      <c r="X2975">
        <v>6.5096669197082502</v>
      </c>
    </row>
    <row r="2976" spans="1:24" x14ac:dyDescent="0.45">
      <c r="A2976">
        <v>1969</v>
      </c>
      <c r="B2976" t="s">
        <v>697</v>
      </c>
      <c r="C2976" t="s">
        <v>29</v>
      </c>
      <c r="D2976">
        <v>17</v>
      </c>
      <c r="E2976">
        <v>13</v>
      </c>
      <c r="F2976">
        <v>0</v>
      </c>
      <c r="G2976">
        <v>39</v>
      </c>
      <c r="H2976">
        <v>39</v>
      </c>
      <c r="I2976">
        <f t="shared" si="140"/>
        <v>30</v>
      </c>
      <c r="J2976" s="2">
        <f t="shared" si="141"/>
        <v>0.76923076923076927</v>
      </c>
      <c r="K2976">
        <v>261.10000000000002</v>
      </c>
      <c r="L2976" s="1">
        <f t="shared" si="139"/>
        <v>6.6948717948717951</v>
      </c>
      <c r="M2976">
        <v>6.0612249616681204</v>
      </c>
      <c r="N2976">
        <v>3.20280637179054</v>
      </c>
      <c r="O2976">
        <v>0.61989800744333101</v>
      </c>
      <c r="P2976">
        <v>0.28048780487804797</v>
      </c>
      <c r="Q2976">
        <v>0.71384040000000004</v>
      </c>
      <c r="U2976">
        <v>3.5816329318947999</v>
      </c>
      <c r="V2976">
        <v>3.1821344773404898</v>
      </c>
      <c r="X2976">
        <v>5.0716323852539</v>
      </c>
    </row>
    <row r="2977" spans="1:24" x14ac:dyDescent="0.45">
      <c r="A2977">
        <v>1969</v>
      </c>
      <c r="B2977" t="s">
        <v>795</v>
      </c>
      <c r="C2977" t="s">
        <v>37</v>
      </c>
      <c r="D2977">
        <v>13</v>
      </c>
      <c r="E2977">
        <v>16</v>
      </c>
      <c r="F2977">
        <v>0</v>
      </c>
      <c r="G2977">
        <v>36</v>
      </c>
      <c r="H2977">
        <v>35</v>
      </c>
      <c r="I2977">
        <f t="shared" si="140"/>
        <v>29</v>
      </c>
      <c r="J2977" s="2">
        <f t="shared" si="141"/>
        <v>0.82857142857142863</v>
      </c>
      <c r="K2977">
        <v>235.2</v>
      </c>
      <c r="L2977" s="1">
        <f t="shared" si="139"/>
        <v>6.72</v>
      </c>
      <c r="M2977">
        <v>4.6209328238063998</v>
      </c>
      <c r="N2977">
        <v>2.94059361514952</v>
      </c>
      <c r="O2977">
        <v>0.76379054938948698</v>
      </c>
      <c r="P2977">
        <v>0.27892030848329002</v>
      </c>
      <c r="Q2977">
        <v>0.73539518999999998</v>
      </c>
      <c r="U2977">
        <v>3.7807632194779601</v>
      </c>
      <c r="V2977">
        <v>3.6288911762597298</v>
      </c>
      <c r="X2977">
        <v>3.4543972015380802</v>
      </c>
    </row>
    <row r="2978" spans="1:24" x14ac:dyDescent="0.45">
      <c r="A2978">
        <v>1969</v>
      </c>
      <c r="B2978" t="s">
        <v>698</v>
      </c>
      <c r="C2978" t="s">
        <v>105</v>
      </c>
      <c r="D2978">
        <v>12</v>
      </c>
      <c r="E2978">
        <v>15</v>
      </c>
      <c r="F2978">
        <v>0</v>
      </c>
      <c r="G2978">
        <v>38</v>
      </c>
      <c r="H2978">
        <v>35</v>
      </c>
      <c r="I2978">
        <f t="shared" si="140"/>
        <v>27</v>
      </c>
      <c r="J2978" s="2">
        <f t="shared" si="141"/>
        <v>0.77142857142857146</v>
      </c>
      <c r="K2978">
        <v>247</v>
      </c>
      <c r="L2978" s="1">
        <f t="shared" si="139"/>
        <v>7.0571428571428569</v>
      </c>
      <c r="M2978">
        <v>5.4655870445344101</v>
      </c>
      <c r="N2978">
        <v>3.09716599190283</v>
      </c>
      <c r="O2978">
        <v>1.23886639676113</v>
      </c>
      <c r="P2978">
        <v>0.24175824175824101</v>
      </c>
      <c r="Q2978">
        <v>0.79635498999999998</v>
      </c>
      <c r="U2978">
        <v>3.3522267206477698</v>
      </c>
      <c r="V2978">
        <v>4.1766812314871302</v>
      </c>
      <c r="X2978">
        <v>1.2968387603759699</v>
      </c>
    </row>
    <row r="2979" spans="1:24" x14ac:dyDescent="0.45">
      <c r="A2979">
        <v>1969</v>
      </c>
      <c r="B2979" t="s">
        <v>810</v>
      </c>
      <c r="C2979" t="s">
        <v>67</v>
      </c>
      <c r="D2979">
        <v>14</v>
      </c>
      <c r="E2979">
        <v>18</v>
      </c>
      <c r="F2979">
        <v>1</v>
      </c>
      <c r="G2979">
        <v>38</v>
      </c>
      <c r="H2979">
        <v>35</v>
      </c>
      <c r="I2979">
        <f t="shared" si="140"/>
        <v>32</v>
      </c>
      <c r="J2979" s="2">
        <f t="shared" si="141"/>
        <v>0.91428571428571426</v>
      </c>
      <c r="K2979">
        <v>253</v>
      </c>
      <c r="L2979" s="1">
        <f t="shared" si="139"/>
        <v>7.2285714285714286</v>
      </c>
      <c r="M2979">
        <v>6.4031620553359598</v>
      </c>
      <c r="N2979">
        <v>3.2727272727272698</v>
      </c>
      <c r="O2979">
        <v>0.56916996047430801</v>
      </c>
      <c r="P2979">
        <v>0.284061696658097</v>
      </c>
      <c r="Q2979">
        <v>0.70603338000000004</v>
      </c>
      <c r="U2979">
        <v>3.3438735177865602</v>
      </c>
      <c r="V2979">
        <v>3.0580721517796499</v>
      </c>
      <c r="X2979">
        <v>4.2790241241454998</v>
      </c>
    </row>
    <row r="2980" spans="1:24" x14ac:dyDescent="0.45">
      <c r="A2980">
        <v>1969</v>
      </c>
      <c r="B2980" t="s">
        <v>779</v>
      </c>
      <c r="C2980" t="s">
        <v>128</v>
      </c>
      <c r="D2980">
        <v>13</v>
      </c>
      <c r="E2980">
        <v>11</v>
      </c>
      <c r="F2980">
        <v>0</v>
      </c>
      <c r="G2980">
        <v>37</v>
      </c>
      <c r="H2980">
        <v>33</v>
      </c>
      <c r="I2980">
        <f t="shared" si="140"/>
        <v>24</v>
      </c>
      <c r="J2980" s="2">
        <f t="shared" si="141"/>
        <v>0.72727272727272729</v>
      </c>
      <c r="K2980">
        <v>217.1</v>
      </c>
      <c r="L2980" s="1">
        <f t="shared" si="139"/>
        <v>6.5787878787878782</v>
      </c>
      <c r="M2980">
        <v>5.0935591166423402</v>
      </c>
      <c r="N2980">
        <v>3.0230066302023602</v>
      </c>
      <c r="O2980">
        <v>1.03527624321998</v>
      </c>
      <c r="P2980">
        <v>0.25718390804597702</v>
      </c>
      <c r="Q2980">
        <v>0.67901235000000004</v>
      </c>
      <c r="U2980">
        <v>4.43098232098155</v>
      </c>
      <c r="V2980">
        <v>3.8936345891961102</v>
      </c>
      <c r="X2980">
        <v>1.7508083581924401</v>
      </c>
    </row>
    <row r="2981" spans="1:24" x14ac:dyDescent="0.45">
      <c r="A2981">
        <v>1969</v>
      </c>
      <c r="B2981" t="s">
        <v>601</v>
      </c>
      <c r="C2981" t="s">
        <v>29</v>
      </c>
      <c r="D2981">
        <v>21</v>
      </c>
      <c r="E2981">
        <v>15</v>
      </c>
      <c r="F2981">
        <v>1</v>
      </c>
      <c r="G2981">
        <v>43</v>
      </c>
      <c r="H2981">
        <v>42</v>
      </c>
      <c r="I2981">
        <f t="shared" si="140"/>
        <v>36</v>
      </c>
      <c r="J2981" s="2">
        <f t="shared" si="141"/>
        <v>0.8571428571428571</v>
      </c>
      <c r="K2981">
        <v>311.10000000000002</v>
      </c>
      <c r="L2981" s="1">
        <f t="shared" si="139"/>
        <v>7.4071428571428575</v>
      </c>
      <c r="M2981">
        <v>7.8918634707506596</v>
      </c>
      <c r="N2981">
        <v>2.05246266089119</v>
      </c>
      <c r="O2981">
        <v>0.780513969634681</v>
      </c>
      <c r="P2981">
        <v>0.28683035714285698</v>
      </c>
      <c r="Q2981">
        <v>0.74108240999999997</v>
      </c>
      <c r="U2981">
        <v>3.2087796529425701</v>
      </c>
      <c r="V2981">
        <v>2.6435686862278098</v>
      </c>
      <c r="X2981">
        <v>8.1934785842895508</v>
      </c>
    </row>
    <row r="2982" spans="1:24" x14ac:dyDescent="0.45">
      <c r="A2982">
        <v>1969</v>
      </c>
      <c r="B2982" t="s">
        <v>499</v>
      </c>
      <c r="C2982" t="s">
        <v>37</v>
      </c>
      <c r="D2982">
        <v>9</v>
      </c>
      <c r="E2982">
        <v>11</v>
      </c>
      <c r="F2982">
        <v>0</v>
      </c>
      <c r="G2982">
        <v>33</v>
      </c>
      <c r="H2982">
        <v>33</v>
      </c>
      <c r="I2982">
        <f t="shared" si="140"/>
        <v>20</v>
      </c>
      <c r="J2982" s="2">
        <f t="shared" si="141"/>
        <v>0.60606060606060608</v>
      </c>
      <c r="K2982">
        <v>232.1</v>
      </c>
      <c r="L2982" s="1">
        <f t="shared" si="139"/>
        <v>7.0333333333333332</v>
      </c>
      <c r="M2982">
        <v>4.9583938731902402</v>
      </c>
      <c r="N2982">
        <v>3.48637069208689</v>
      </c>
      <c r="O2982">
        <v>0.61979923414878102</v>
      </c>
      <c r="P2982">
        <v>0.28571428571428498</v>
      </c>
      <c r="Q2982">
        <v>0.77026121999999997</v>
      </c>
      <c r="U2982">
        <v>3.2539459792811001</v>
      </c>
      <c r="V2982">
        <v>3.4771013405126201</v>
      </c>
      <c r="X2982">
        <v>3.84558725357055</v>
      </c>
    </row>
    <row r="2983" spans="1:24" x14ac:dyDescent="0.45">
      <c r="A2983">
        <v>1969</v>
      </c>
      <c r="B2983" t="s">
        <v>700</v>
      </c>
      <c r="C2983" t="s">
        <v>115</v>
      </c>
      <c r="D2983">
        <v>14</v>
      </c>
      <c r="E2983">
        <v>13</v>
      </c>
      <c r="F2983">
        <v>1</v>
      </c>
      <c r="G2983">
        <v>40</v>
      </c>
      <c r="H2983">
        <v>32</v>
      </c>
      <c r="I2983">
        <f t="shared" si="140"/>
        <v>27</v>
      </c>
      <c r="J2983" s="2">
        <f t="shared" si="141"/>
        <v>0.84375</v>
      </c>
      <c r="K2983">
        <v>242.1</v>
      </c>
      <c r="L2983" s="1">
        <f t="shared" si="139"/>
        <v>7.5656249999999998</v>
      </c>
      <c r="M2983">
        <v>5.1623116250266401</v>
      </c>
      <c r="N2983">
        <v>2.78541994156113</v>
      </c>
      <c r="O2983">
        <v>0.85419544874541498</v>
      </c>
      <c r="P2983">
        <v>0.28553615960099699</v>
      </c>
      <c r="Q2983">
        <v>0.73074391000000005</v>
      </c>
      <c r="U2983">
        <v>3.4910596600899502</v>
      </c>
      <c r="V2983">
        <v>3.63521265796432</v>
      </c>
      <c r="X2983">
        <v>3.5242760181427002</v>
      </c>
    </row>
    <row r="2984" spans="1:24" x14ac:dyDescent="0.45">
      <c r="A2984">
        <v>1969</v>
      </c>
      <c r="B2984" t="s">
        <v>732</v>
      </c>
      <c r="C2984" t="s">
        <v>73</v>
      </c>
      <c r="D2984">
        <v>7</v>
      </c>
      <c r="E2984">
        <v>20</v>
      </c>
      <c r="F2984">
        <v>0</v>
      </c>
      <c r="G2984">
        <v>35</v>
      </c>
      <c r="H2984">
        <v>35</v>
      </c>
      <c r="I2984">
        <f t="shared" si="140"/>
        <v>27</v>
      </c>
      <c r="J2984" s="2">
        <f t="shared" si="141"/>
        <v>0.77142857142857146</v>
      </c>
      <c r="K2984">
        <v>215.2</v>
      </c>
      <c r="L2984" s="1">
        <f t="shared" si="139"/>
        <v>6.1485714285714286</v>
      </c>
      <c r="M2984">
        <v>4.7156097315587902</v>
      </c>
      <c r="N2984">
        <v>4.1731059571316704</v>
      </c>
      <c r="O2984">
        <v>0.75115907228370105</v>
      </c>
      <c r="P2984">
        <v>0.26801152737752099</v>
      </c>
      <c r="Q2984">
        <v>0.70926966000000002</v>
      </c>
      <c r="U2984">
        <v>3.7975264209898199</v>
      </c>
      <c r="V2984">
        <v>4.0202567505161797</v>
      </c>
      <c r="X2984">
        <v>0.64232093095779397</v>
      </c>
    </row>
    <row r="2985" spans="1:24" x14ac:dyDescent="0.45">
      <c r="A2985">
        <v>1969</v>
      </c>
      <c r="B2985" t="s">
        <v>564</v>
      </c>
      <c r="C2985" t="s">
        <v>58</v>
      </c>
      <c r="D2985">
        <v>17</v>
      </c>
      <c r="E2985">
        <v>9</v>
      </c>
      <c r="F2985">
        <v>0</v>
      </c>
      <c r="G2985">
        <v>32</v>
      </c>
      <c r="H2985">
        <v>32</v>
      </c>
      <c r="I2985">
        <f t="shared" si="140"/>
        <v>26</v>
      </c>
      <c r="J2985" s="2">
        <f t="shared" si="141"/>
        <v>0.8125</v>
      </c>
      <c r="K2985">
        <v>241</v>
      </c>
      <c r="L2985" s="1">
        <f t="shared" si="139"/>
        <v>7.53125</v>
      </c>
      <c r="M2985">
        <v>6.7219917012448098</v>
      </c>
      <c r="N2985">
        <v>2.53941908713692</v>
      </c>
      <c r="O2985">
        <v>0.52282157676348495</v>
      </c>
      <c r="P2985">
        <v>0.25036179450072299</v>
      </c>
      <c r="Q2985">
        <v>0.80618212</v>
      </c>
      <c r="U2985">
        <v>2.27800829875518</v>
      </c>
      <c r="V2985">
        <v>2.6663413857028599</v>
      </c>
      <c r="X2985">
        <v>5.3687543869018501</v>
      </c>
    </row>
    <row r="2986" spans="1:24" x14ac:dyDescent="0.45">
      <c r="A2986">
        <v>1969</v>
      </c>
      <c r="B2986" t="s">
        <v>797</v>
      </c>
      <c r="C2986" t="s">
        <v>49</v>
      </c>
      <c r="D2986">
        <v>13</v>
      </c>
      <c r="E2986">
        <v>17</v>
      </c>
      <c r="F2986">
        <v>1</v>
      </c>
      <c r="G2986">
        <v>38</v>
      </c>
      <c r="H2986">
        <v>37</v>
      </c>
      <c r="I2986">
        <f t="shared" si="140"/>
        <v>30</v>
      </c>
      <c r="J2986" s="2">
        <f t="shared" si="141"/>
        <v>0.81081081081081086</v>
      </c>
      <c r="K2986">
        <v>244.2</v>
      </c>
      <c r="L2986" s="1">
        <f t="shared" si="139"/>
        <v>6.6</v>
      </c>
      <c r="M2986">
        <v>6.3637592919307497</v>
      </c>
      <c r="N2986">
        <v>2.6485009769885202</v>
      </c>
      <c r="O2986">
        <v>0.73569471583014501</v>
      </c>
      <c r="P2986">
        <v>0.27785058977719501</v>
      </c>
      <c r="Q2986">
        <v>0.75090252999999996</v>
      </c>
      <c r="U2986">
        <v>3.1634872780696202</v>
      </c>
      <c r="V2986">
        <v>3.0522616882963098</v>
      </c>
      <c r="X2986">
        <v>3.83194756507873</v>
      </c>
    </row>
    <row r="2987" spans="1:24" x14ac:dyDescent="0.45">
      <c r="A2987">
        <v>1969</v>
      </c>
      <c r="B2987" t="s">
        <v>701</v>
      </c>
      <c r="C2987" t="s">
        <v>79</v>
      </c>
      <c r="D2987">
        <v>19</v>
      </c>
      <c r="E2987">
        <v>11</v>
      </c>
      <c r="F2987">
        <v>1</v>
      </c>
      <c r="G2987">
        <v>37</v>
      </c>
      <c r="H2987">
        <v>36</v>
      </c>
      <c r="I2987">
        <f t="shared" si="140"/>
        <v>30</v>
      </c>
      <c r="J2987" s="2">
        <f t="shared" si="141"/>
        <v>0.83333333333333337</v>
      </c>
      <c r="K2987">
        <v>280.2</v>
      </c>
      <c r="L2987" s="1">
        <f t="shared" si="139"/>
        <v>7.7833333333333332</v>
      </c>
      <c r="M2987">
        <v>8.6900231230440301</v>
      </c>
      <c r="N2987">
        <v>3.9121137306692702</v>
      </c>
      <c r="O2987">
        <v>0.70546313176003195</v>
      </c>
      <c r="P2987">
        <v>0.25841184387617699</v>
      </c>
      <c r="Q2987">
        <v>0.74874686999999995</v>
      </c>
      <c r="U2987">
        <v>3.1425175869310502</v>
      </c>
      <c r="V2987">
        <v>3.0502326938598201</v>
      </c>
      <c r="X2987">
        <v>6.0362005233764604</v>
      </c>
    </row>
    <row r="2988" spans="1:24" x14ac:dyDescent="0.45">
      <c r="A2988">
        <v>1969</v>
      </c>
      <c r="B2988" t="s">
        <v>811</v>
      </c>
      <c r="C2988" t="s">
        <v>71</v>
      </c>
      <c r="D2988">
        <v>12</v>
      </c>
      <c r="E2988">
        <v>5</v>
      </c>
      <c r="F2988">
        <v>0</v>
      </c>
      <c r="G2988">
        <v>30</v>
      </c>
      <c r="H2988">
        <v>27</v>
      </c>
      <c r="I2988">
        <f t="shared" si="140"/>
        <v>17</v>
      </c>
      <c r="J2988" s="2">
        <f t="shared" si="141"/>
        <v>0.62962962962962965</v>
      </c>
      <c r="K2988">
        <v>178.2</v>
      </c>
      <c r="L2988" s="1">
        <f t="shared" si="139"/>
        <v>6.6</v>
      </c>
      <c r="M2988">
        <v>5.1380586776047101</v>
      </c>
      <c r="N2988">
        <v>4.3320886889608303</v>
      </c>
      <c r="O2988">
        <v>0.55410436719266398</v>
      </c>
      <c r="P2988">
        <v>0.22669104204753199</v>
      </c>
      <c r="Q2988">
        <v>0.76476283</v>
      </c>
      <c r="U2988">
        <v>2.7705218359633199</v>
      </c>
      <c r="V2988">
        <v>3.6280677991605299</v>
      </c>
      <c r="X2988">
        <v>2.3327896595001198</v>
      </c>
    </row>
    <row r="2989" spans="1:24" x14ac:dyDescent="0.45">
      <c r="A2989">
        <v>1969</v>
      </c>
      <c r="B2989" t="s">
        <v>747</v>
      </c>
      <c r="C2989" t="s">
        <v>65</v>
      </c>
      <c r="D2989">
        <v>21</v>
      </c>
      <c r="E2989">
        <v>11</v>
      </c>
      <c r="F2989">
        <v>0</v>
      </c>
      <c r="G2989">
        <v>37</v>
      </c>
      <c r="H2989">
        <v>36</v>
      </c>
      <c r="I2989">
        <f t="shared" si="140"/>
        <v>32</v>
      </c>
      <c r="J2989" s="2">
        <f t="shared" si="141"/>
        <v>0.88888888888888884</v>
      </c>
      <c r="K2989">
        <v>299.2</v>
      </c>
      <c r="L2989" s="1">
        <f t="shared" si="139"/>
        <v>8.31111111111111</v>
      </c>
      <c r="M2989">
        <v>6.1568405163696003</v>
      </c>
      <c r="N2989">
        <v>1.62180189211687</v>
      </c>
      <c r="O2989">
        <v>0.45050052558802001</v>
      </c>
      <c r="P2989">
        <v>0.25558035714285698</v>
      </c>
      <c r="Q2989">
        <v>0.75618375000000004</v>
      </c>
      <c r="U2989">
        <v>2.1023357860774201</v>
      </c>
      <c r="V2989">
        <v>2.3918686045952899</v>
      </c>
      <c r="X2989">
        <v>7.7704334259033203</v>
      </c>
    </row>
    <row r="2990" spans="1:24" x14ac:dyDescent="0.45">
      <c r="A2990">
        <v>1969</v>
      </c>
      <c r="B2990" t="s">
        <v>683</v>
      </c>
      <c r="C2990" t="s">
        <v>371</v>
      </c>
      <c r="D2990">
        <v>10</v>
      </c>
      <c r="E2990">
        <v>13</v>
      </c>
      <c r="F2990">
        <v>2</v>
      </c>
      <c r="G2990">
        <v>43</v>
      </c>
      <c r="H2990">
        <v>25</v>
      </c>
      <c r="I2990">
        <f t="shared" si="140"/>
        <v>23</v>
      </c>
      <c r="J2990" s="2">
        <f t="shared" si="141"/>
        <v>0.92</v>
      </c>
      <c r="K2990">
        <v>180.1</v>
      </c>
      <c r="L2990" s="1">
        <f t="shared" si="139"/>
        <v>7.2039999999999997</v>
      </c>
      <c r="M2990">
        <v>6.63770925875016</v>
      </c>
      <c r="N2990">
        <v>3.29390083516925</v>
      </c>
      <c r="O2990">
        <v>0.99815176823310703</v>
      </c>
      <c r="P2990">
        <v>0.24399999999999999</v>
      </c>
      <c r="Q2990">
        <v>0.71038250999999997</v>
      </c>
      <c r="U2990">
        <v>3.44362360040421</v>
      </c>
      <c r="V2990">
        <v>3.6232678450154499</v>
      </c>
      <c r="X2990">
        <v>1.92107057571411</v>
      </c>
    </row>
    <row r="2991" spans="1:24" x14ac:dyDescent="0.45">
      <c r="A2991">
        <v>1969</v>
      </c>
      <c r="B2991" t="s">
        <v>812</v>
      </c>
      <c r="C2991" t="s">
        <v>65</v>
      </c>
      <c r="D2991">
        <v>11</v>
      </c>
      <c r="E2991">
        <v>9</v>
      </c>
      <c r="F2991">
        <v>0</v>
      </c>
      <c r="G2991">
        <v>32</v>
      </c>
      <c r="H2991">
        <v>28</v>
      </c>
      <c r="I2991">
        <f t="shared" si="140"/>
        <v>20</v>
      </c>
      <c r="J2991" s="2">
        <f t="shared" si="141"/>
        <v>0.7142857142857143</v>
      </c>
      <c r="K2991">
        <v>196.2</v>
      </c>
      <c r="L2991" s="1">
        <f t="shared" si="139"/>
        <v>7.0071428571428571</v>
      </c>
      <c r="M2991">
        <v>3.47796547205628</v>
      </c>
      <c r="N2991">
        <v>3.52372817563597</v>
      </c>
      <c r="O2991">
        <v>0.91525407159375904</v>
      </c>
      <c r="P2991">
        <v>0.238461538461538</v>
      </c>
      <c r="Q2991">
        <v>0.76444444</v>
      </c>
      <c r="U2991">
        <v>3.34067736131722</v>
      </c>
      <c r="V2991">
        <v>4.2476477731832896</v>
      </c>
      <c r="X2991">
        <v>0.32281535863876298</v>
      </c>
    </row>
    <row r="2992" spans="1:24" x14ac:dyDescent="0.45">
      <c r="A2992">
        <v>1969</v>
      </c>
      <c r="B2992" t="s">
        <v>765</v>
      </c>
      <c r="C2992" t="s">
        <v>88</v>
      </c>
      <c r="D2992">
        <v>18</v>
      </c>
      <c r="E2992">
        <v>14</v>
      </c>
      <c r="F2992">
        <v>1</v>
      </c>
      <c r="G2992">
        <v>39</v>
      </c>
      <c r="H2992">
        <v>38</v>
      </c>
      <c r="I2992">
        <f t="shared" si="140"/>
        <v>32</v>
      </c>
      <c r="J2992" s="2">
        <f t="shared" si="141"/>
        <v>0.84210526315789469</v>
      </c>
      <c r="K2992">
        <v>285</v>
      </c>
      <c r="L2992" s="1">
        <f t="shared" si="139"/>
        <v>7.5</v>
      </c>
      <c r="M2992">
        <v>8.8105263157894704</v>
      </c>
      <c r="N2992">
        <v>3.2210526315789401</v>
      </c>
      <c r="O2992">
        <v>0.41052631578947302</v>
      </c>
      <c r="P2992">
        <v>0.273202614379084</v>
      </c>
      <c r="Q2992">
        <v>0.70332481000000002</v>
      </c>
      <c r="U2992">
        <v>2.9368421052631501</v>
      </c>
      <c r="V2992">
        <v>2.2911211775060201</v>
      </c>
      <c r="X2992">
        <v>9.3546266555786097</v>
      </c>
    </row>
    <row r="2993" spans="1:24" x14ac:dyDescent="0.45">
      <c r="A2993">
        <v>1969</v>
      </c>
      <c r="B2993" t="s">
        <v>783</v>
      </c>
      <c r="C2993" t="s">
        <v>371</v>
      </c>
      <c r="D2993">
        <v>8</v>
      </c>
      <c r="E2993">
        <v>16</v>
      </c>
      <c r="F2993">
        <v>0</v>
      </c>
      <c r="G2993">
        <v>37</v>
      </c>
      <c r="H2993">
        <v>35</v>
      </c>
      <c r="I2993">
        <f t="shared" si="140"/>
        <v>24</v>
      </c>
      <c r="J2993" s="2">
        <f t="shared" si="141"/>
        <v>0.68571428571428572</v>
      </c>
      <c r="K2993">
        <v>201</v>
      </c>
      <c r="L2993" s="1">
        <f t="shared" si="139"/>
        <v>5.7428571428571429</v>
      </c>
      <c r="M2993">
        <v>4.29850746268656</v>
      </c>
      <c r="N2993">
        <v>2.5970149253731298</v>
      </c>
      <c r="O2993">
        <v>0.85074626865671599</v>
      </c>
      <c r="P2993">
        <v>0.26040061633281902</v>
      </c>
      <c r="Q2993">
        <v>0.73529412000000005</v>
      </c>
      <c r="U2993">
        <v>3.1791044776119399</v>
      </c>
      <c r="V2993">
        <v>3.7225953854138498</v>
      </c>
      <c r="X2993">
        <v>2.1267275810241699</v>
      </c>
    </row>
    <row r="2994" spans="1:24" x14ac:dyDescent="0.45">
      <c r="A2994">
        <v>1969</v>
      </c>
      <c r="B2994" t="s">
        <v>784</v>
      </c>
      <c r="C2994" t="s">
        <v>79</v>
      </c>
      <c r="D2994">
        <v>24</v>
      </c>
      <c r="E2994">
        <v>9</v>
      </c>
      <c r="F2994">
        <v>0</v>
      </c>
      <c r="G2994">
        <v>42</v>
      </c>
      <c r="H2994">
        <v>41</v>
      </c>
      <c r="I2994">
        <f t="shared" si="140"/>
        <v>33</v>
      </c>
      <c r="J2994" s="2">
        <f t="shared" si="141"/>
        <v>0.80487804878048785</v>
      </c>
      <c r="K2994">
        <v>325</v>
      </c>
      <c r="L2994" s="1">
        <f t="shared" si="139"/>
        <v>7.9268292682926829</v>
      </c>
      <c r="M2994">
        <v>5.0123076923076901</v>
      </c>
      <c r="N2994">
        <v>1.8553846153846101</v>
      </c>
      <c r="O2994">
        <v>0.69230769230769196</v>
      </c>
      <c r="P2994">
        <v>0.256085686465433</v>
      </c>
      <c r="Q2994">
        <v>0.78395062000000004</v>
      </c>
      <c r="U2994">
        <v>2.7969230769230702</v>
      </c>
      <c r="V2994">
        <v>3.0502034986936102</v>
      </c>
      <c r="X2994">
        <v>6.9952630996704102</v>
      </c>
    </row>
    <row r="2995" spans="1:24" x14ac:dyDescent="0.45">
      <c r="A2995">
        <v>1969</v>
      </c>
      <c r="B2995" t="s">
        <v>734</v>
      </c>
      <c r="C2995" t="s">
        <v>95</v>
      </c>
      <c r="D2995">
        <v>20</v>
      </c>
      <c r="E2995">
        <v>7</v>
      </c>
      <c r="F2995">
        <v>0</v>
      </c>
      <c r="G2995">
        <v>41</v>
      </c>
      <c r="H2995">
        <v>40</v>
      </c>
      <c r="I2995">
        <f t="shared" si="140"/>
        <v>27</v>
      </c>
      <c r="J2995" s="2">
        <f t="shared" si="141"/>
        <v>0.67500000000000004</v>
      </c>
      <c r="K2995">
        <v>268.2</v>
      </c>
      <c r="L2995" s="1">
        <f t="shared" si="139"/>
        <v>6.7050000000000001</v>
      </c>
      <c r="M2995">
        <v>5.5607936235683502</v>
      </c>
      <c r="N2995">
        <v>2.8138955685526601</v>
      </c>
      <c r="O2995">
        <v>0.70347389213816502</v>
      </c>
      <c r="P2995">
        <v>0.25826193390452801</v>
      </c>
      <c r="Q2995">
        <v>0.74759945000000005</v>
      </c>
      <c r="U2995">
        <v>3.2158806497744599</v>
      </c>
      <c r="V2995">
        <v>3.2828585269156698</v>
      </c>
      <c r="X2995">
        <v>4.6604313850402797</v>
      </c>
    </row>
    <row r="2996" spans="1:24" x14ac:dyDescent="0.45">
      <c r="A2996">
        <v>1969</v>
      </c>
      <c r="B2996" t="s">
        <v>798</v>
      </c>
      <c r="C2996" t="s">
        <v>71</v>
      </c>
      <c r="D2996">
        <v>17</v>
      </c>
      <c r="E2996">
        <v>9</v>
      </c>
      <c r="F2996">
        <v>0</v>
      </c>
      <c r="G2996">
        <v>42</v>
      </c>
      <c r="H2996">
        <v>36</v>
      </c>
      <c r="I2996">
        <f t="shared" si="140"/>
        <v>26</v>
      </c>
      <c r="J2996" s="2">
        <f t="shared" si="141"/>
        <v>0.72222222222222221</v>
      </c>
      <c r="K2996">
        <v>251</v>
      </c>
      <c r="L2996" s="1">
        <f t="shared" si="139"/>
        <v>6.9722222222222223</v>
      </c>
      <c r="M2996">
        <v>5.1633466135458104</v>
      </c>
      <c r="N2996">
        <v>2.1872509960159299</v>
      </c>
      <c r="O2996">
        <v>1.18326693227091</v>
      </c>
      <c r="P2996">
        <v>0.284680337756332</v>
      </c>
      <c r="Q2996">
        <v>0.72022160999999996</v>
      </c>
      <c r="U2996">
        <v>4.3745019920318704</v>
      </c>
      <c r="V2996">
        <v>3.8592626467168998</v>
      </c>
      <c r="X2996">
        <v>2.5740771293640101</v>
      </c>
    </row>
    <row r="2997" spans="1:24" x14ac:dyDescent="0.45">
      <c r="A2997">
        <v>1969</v>
      </c>
      <c r="B2997" t="s">
        <v>703</v>
      </c>
      <c r="C2997" t="s">
        <v>371</v>
      </c>
      <c r="D2997">
        <v>16</v>
      </c>
      <c r="E2997">
        <v>11</v>
      </c>
      <c r="F2997">
        <v>2</v>
      </c>
      <c r="G2997">
        <v>40</v>
      </c>
      <c r="H2997">
        <v>33</v>
      </c>
      <c r="I2997">
        <f t="shared" si="140"/>
        <v>27</v>
      </c>
      <c r="J2997" s="2">
        <f t="shared" si="141"/>
        <v>0.81818181818181823</v>
      </c>
      <c r="K2997">
        <v>250</v>
      </c>
      <c r="L2997" s="1">
        <f t="shared" si="139"/>
        <v>7.5757575757575761</v>
      </c>
      <c r="M2997">
        <v>7.5960000000000001</v>
      </c>
      <c r="N2997">
        <v>3.6</v>
      </c>
      <c r="O2997">
        <v>0.61199999999999999</v>
      </c>
      <c r="P2997">
        <v>0.22518518518518499</v>
      </c>
      <c r="Q2997">
        <v>0.77138289000000004</v>
      </c>
      <c r="U2997">
        <v>2.52</v>
      </c>
      <c r="V2997">
        <v>2.9646650371551502</v>
      </c>
      <c r="X2997">
        <v>4.9849133491516104</v>
      </c>
    </row>
    <row r="2998" spans="1:24" x14ac:dyDescent="0.45">
      <c r="A2998">
        <v>1969</v>
      </c>
      <c r="B2998" t="s">
        <v>749</v>
      </c>
      <c r="C2998" t="s">
        <v>99</v>
      </c>
      <c r="D2998">
        <v>14</v>
      </c>
      <c r="E2998">
        <v>3</v>
      </c>
      <c r="F2998">
        <v>4</v>
      </c>
      <c r="G2998">
        <v>44</v>
      </c>
      <c r="H2998">
        <v>19</v>
      </c>
      <c r="I2998">
        <f t="shared" si="140"/>
        <v>17</v>
      </c>
      <c r="J2998" s="2">
        <f t="shared" si="141"/>
        <v>0.89473684210526316</v>
      </c>
      <c r="K2998">
        <v>170</v>
      </c>
      <c r="L2998" s="1">
        <f t="shared" si="139"/>
        <v>8.9473684210526319</v>
      </c>
      <c r="M2998">
        <v>8.7352941176470509</v>
      </c>
      <c r="N2998">
        <v>3.28235294117647</v>
      </c>
      <c r="O2998">
        <v>0.47647058823529398</v>
      </c>
      <c r="P2998">
        <v>0.29473684210526302</v>
      </c>
      <c r="Q2998">
        <v>0.74729597000000003</v>
      </c>
      <c r="U2998">
        <v>2.9117647058823501</v>
      </c>
      <c r="V2998">
        <v>2.4380768018610302</v>
      </c>
      <c r="X2998">
        <v>3.8405520915985099</v>
      </c>
    </row>
    <row r="2999" spans="1:24" x14ac:dyDescent="0.45">
      <c r="A2999">
        <v>1969</v>
      </c>
      <c r="B2999" t="s">
        <v>785</v>
      </c>
      <c r="C2999" t="s">
        <v>371</v>
      </c>
      <c r="D2999">
        <v>10</v>
      </c>
      <c r="E2999">
        <v>16</v>
      </c>
      <c r="F2999">
        <v>0</v>
      </c>
      <c r="G2999">
        <v>36</v>
      </c>
      <c r="H2999">
        <v>35</v>
      </c>
      <c r="I2999">
        <f t="shared" si="140"/>
        <v>26</v>
      </c>
      <c r="J2999" s="2">
        <f t="shared" si="141"/>
        <v>0.74285714285714288</v>
      </c>
      <c r="K2999">
        <v>215.2</v>
      </c>
      <c r="L2999" s="1">
        <f t="shared" si="139"/>
        <v>6.1485714285714286</v>
      </c>
      <c r="M2999">
        <v>4.1731059571316704</v>
      </c>
      <c r="N2999">
        <v>2.87944311042085</v>
      </c>
      <c r="O2999">
        <v>0.50077271485580099</v>
      </c>
      <c r="P2999">
        <v>0.281118881118881</v>
      </c>
      <c r="Q2999">
        <v>0.6743536</v>
      </c>
      <c r="U2999">
        <v>4.2148370167029903</v>
      </c>
      <c r="V2999">
        <v>3.5565783108348801</v>
      </c>
      <c r="X2999">
        <v>2.7345674037933301</v>
      </c>
    </row>
    <row r="3000" spans="1:24" x14ac:dyDescent="0.45">
      <c r="A3000">
        <v>1969</v>
      </c>
      <c r="B3000" t="s">
        <v>813</v>
      </c>
      <c r="C3000" t="s">
        <v>35</v>
      </c>
      <c r="D3000">
        <v>12</v>
      </c>
      <c r="E3000">
        <v>2</v>
      </c>
      <c r="F3000">
        <v>0</v>
      </c>
      <c r="G3000">
        <v>33</v>
      </c>
      <c r="H3000">
        <v>28</v>
      </c>
      <c r="I3000">
        <f t="shared" si="140"/>
        <v>14</v>
      </c>
      <c r="J3000" s="2">
        <f t="shared" si="141"/>
        <v>0.5</v>
      </c>
      <c r="K3000">
        <v>196.2</v>
      </c>
      <c r="L3000" s="1">
        <f t="shared" si="139"/>
        <v>7.0071428571428571</v>
      </c>
      <c r="M3000">
        <v>3.8440671006937901</v>
      </c>
      <c r="N3000">
        <v>4.8508465794469204</v>
      </c>
      <c r="O3000">
        <v>0.45762703579687902</v>
      </c>
      <c r="P3000">
        <v>0.26251896813353498</v>
      </c>
      <c r="Q3000">
        <v>0.75524475999999996</v>
      </c>
      <c r="U3000">
        <v>3.1118638434187802</v>
      </c>
      <c r="V3000">
        <v>4.1001901727598504</v>
      </c>
      <c r="X3000">
        <v>2.2646908760070801</v>
      </c>
    </row>
    <row r="3001" spans="1:24" x14ac:dyDescent="0.45">
      <c r="A3001">
        <v>1969</v>
      </c>
      <c r="B3001" t="s">
        <v>766</v>
      </c>
      <c r="C3001" t="s">
        <v>75</v>
      </c>
      <c r="D3001">
        <v>7</v>
      </c>
      <c r="E3001">
        <v>13</v>
      </c>
      <c r="F3001">
        <v>0</v>
      </c>
      <c r="G3001">
        <v>29</v>
      </c>
      <c r="H3001">
        <v>29</v>
      </c>
      <c r="I3001">
        <f t="shared" si="140"/>
        <v>20</v>
      </c>
      <c r="J3001" s="2">
        <f t="shared" si="141"/>
        <v>0.68965517241379315</v>
      </c>
      <c r="K3001">
        <v>193.1</v>
      </c>
      <c r="L3001" s="1">
        <f t="shared" si="139"/>
        <v>6.6586206896551721</v>
      </c>
      <c r="M3001">
        <v>3.8172420822852402</v>
      </c>
      <c r="N3001">
        <v>3.0258626262017101</v>
      </c>
      <c r="O3001">
        <v>0.55862079252954799</v>
      </c>
      <c r="P3001">
        <v>0.25280000000000002</v>
      </c>
      <c r="Q3001">
        <v>0.72702944000000003</v>
      </c>
      <c r="U3001">
        <v>3.3051730224664899</v>
      </c>
      <c r="V3001">
        <v>3.5690100600121601</v>
      </c>
      <c r="X3001">
        <v>2.8369836807250901</v>
      </c>
    </row>
    <row r="3002" spans="1:24" x14ac:dyDescent="0.45">
      <c r="A3002">
        <v>1969</v>
      </c>
      <c r="B3002" t="s">
        <v>555</v>
      </c>
      <c r="C3002" t="s">
        <v>27</v>
      </c>
      <c r="D3002">
        <v>8</v>
      </c>
      <c r="E3002">
        <v>18</v>
      </c>
      <c r="F3002">
        <v>0</v>
      </c>
      <c r="G3002">
        <v>41</v>
      </c>
      <c r="H3002">
        <v>34</v>
      </c>
      <c r="I3002">
        <f t="shared" si="140"/>
        <v>26</v>
      </c>
      <c r="J3002" s="2">
        <f t="shared" si="141"/>
        <v>0.76470588235294112</v>
      </c>
      <c r="K3002">
        <v>221.1</v>
      </c>
      <c r="L3002" s="1">
        <f t="shared" si="139"/>
        <v>6.5029411764705882</v>
      </c>
      <c r="M3002">
        <v>2.5210847211673699</v>
      </c>
      <c r="N3002">
        <v>2.0737954964441299</v>
      </c>
      <c r="O3002">
        <v>0.73192782227439901</v>
      </c>
      <c r="P3002">
        <v>0.27478042659974899</v>
      </c>
      <c r="Q3002">
        <v>0.71537291000000003</v>
      </c>
      <c r="U3002">
        <v>3.7003017681650099</v>
      </c>
      <c r="V3002">
        <v>3.6969182301067902</v>
      </c>
      <c r="X3002">
        <v>1.5923890881240299</v>
      </c>
    </row>
    <row r="3003" spans="1:24" x14ac:dyDescent="0.45">
      <c r="A3003">
        <v>1969</v>
      </c>
      <c r="B3003" t="s">
        <v>537</v>
      </c>
      <c r="C3003" t="s">
        <v>128</v>
      </c>
      <c r="D3003">
        <v>23</v>
      </c>
      <c r="E3003">
        <v>13</v>
      </c>
      <c r="F3003">
        <v>1</v>
      </c>
      <c r="G3003">
        <v>40</v>
      </c>
      <c r="H3003">
        <v>35</v>
      </c>
      <c r="I3003">
        <f t="shared" si="140"/>
        <v>36</v>
      </c>
      <c r="J3003" s="2">
        <f t="shared" si="141"/>
        <v>1.0285714285714285</v>
      </c>
      <c r="K3003">
        <v>284.10000000000002</v>
      </c>
      <c r="L3003" s="1">
        <f t="shared" si="139"/>
        <v>8.1171428571428574</v>
      </c>
      <c r="M3003">
        <v>6.1090274007801098</v>
      </c>
      <c r="N3003">
        <v>1.80422052769153</v>
      </c>
      <c r="O3003">
        <v>0.66471282599161896</v>
      </c>
      <c r="P3003">
        <v>0.246828143021914</v>
      </c>
      <c r="Q3003">
        <v>0.76233183999999998</v>
      </c>
      <c r="U3003">
        <v>2.5638923288248101</v>
      </c>
      <c r="V3003">
        <v>2.7654059699455602</v>
      </c>
      <c r="X3003">
        <v>6.3034157752990696</v>
      </c>
    </row>
    <row r="3004" spans="1:24" x14ac:dyDescent="0.45">
      <c r="A3004">
        <v>1969</v>
      </c>
      <c r="B3004" t="s">
        <v>767</v>
      </c>
      <c r="C3004" t="s">
        <v>105</v>
      </c>
      <c r="D3004">
        <v>15</v>
      </c>
      <c r="E3004">
        <v>6</v>
      </c>
      <c r="F3004">
        <v>0</v>
      </c>
      <c r="G3004">
        <v>32</v>
      </c>
      <c r="H3004">
        <v>32</v>
      </c>
      <c r="I3004">
        <f t="shared" si="140"/>
        <v>21</v>
      </c>
      <c r="J3004" s="2">
        <f t="shared" si="141"/>
        <v>0.65625</v>
      </c>
      <c r="K3004">
        <v>231.1</v>
      </c>
      <c r="L3004" s="1">
        <f t="shared" si="139"/>
        <v>7.2218749999999998</v>
      </c>
      <c r="M3004">
        <v>5.8357357684781297</v>
      </c>
      <c r="N3004">
        <v>4.3573493737969997</v>
      </c>
      <c r="O3004">
        <v>0.58357357684781297</v>
      </c>
      <c r="P3004">
        <v>0.24046920821114301</v>
      </c>
      <c r="Q3004">
        <v>0.76086957</v>
      </c>
      <c r="U3004">
        <v>2.91786788423906</v>
      </c>
      <c r="V3004">
        <v>3.5850340788966699</v>
      </c>
      <c r="X3004">
        <v>2.88751864433288</v>
      </c>
    </row>
    <row r="3005" spans="1:24" x14ac:dyDescent="0.45">
      <c r="A3005">
        <v>1969</v>
      </c>
      <c r="B3005" t="s">
        <v>722</v>
      </c>
      <c r="C3005" t="s">
        <v>33</v>
      </c>
      <c r="D3005">
        <v>20</v>
      </c>
      <c r="E3005">
        <v>15</v>
      </c>
      <c r="F3005">
        <v>0</v>
      </c>
      <c r="G3005">
        <v>41</v>
      </c>
      <c r="H3005">
        <v>41</v>
      </c>
      <c r="I3005">
        <f t="shared" si="140"/>
        <v>35</v>
      </c>
      <c r="J3005" s="2">
        <f t="shared" si="141"/>
        <v>0.85365853658536583</v>
      </c>
      <c r="K3005">
        <v>321</v>
      </c>
      <c r="L3005" s="1">
        <f t="shared" si="139"/>
        <v>7.8292682926829267</v>
      </c>
      <c r="M3005">
        <v>5.1308411214953198</v>
      </c>
      <c r="N3005">
        <v>2.0747663551401798</v>
      </c>
      <c r="O3005">
        <v>0.47663551401869098</v>
      </c>
      <c r="P3005">
        <v>0.27299703264094899</v>
      </c>
      <c r="Q3005">
        <v>0.77319587999999995</v>
      </c>
      <c r="U3005">
        <v>2.66355140186915</v>
      </c>
      <c r="V3005">
        <v>2.8046151929183898</v>
      </c>
      <c r="X3005">
        <v>5.5300641059875399</v>
      </c>
    </row>
    <row r="3006" spans="1:24" x14ac:dyDescent="0.45">
      <c r="A3006">
        <v>1969</v>
      </c>
      <c r="B3006" t="s">
        <v>610</v>
      </c>
      <c r="C3006" t="s">
        <v>95</v>
      </c>
      <c r="D3006">
        <v>16</v>
      </c>
      <c r="E3006">
        <v>4</v>
      </c>
      <c r="F3006">
        <v>0</v>
      </c>
      <c r="G3006">
        <v>26</v>
      </c>
      <c r="H3006">
        <v>23</v>
      </c>
      <c r="I3006">
        <f t="shared" si="140"/>
        <v>20</v>
      </c>
      <c r="J3006" s="2">
        <f t="shared" si="141"/>
        <v>0.86956521739130432</v>
      </c>
      <c r="K3006">
        <v>181</v>
      </c>
      <c r="L3006" s="1">
        <f t="shared" si="139"/>
        <v>7.8695652173913047</v>
      </c>
      <c r="M3006">
        <v>6.1160220994475099</v>
      </c>
      <c r="N3006">
        <v>3.1823204419889501</v>
      </c>
      <c r="O3006">
        <v>0.54696132596684999</v>
      </c>
      <c r="P3006">
        <v>0.22944550669215999</v>
      </c>
      <c r="Q3006">
        <v>0.81949059000000002</v>
      </c>
      <c r="U3006">
        <v>2.3370165745856299</v>
      </c>
      <c r="V3006">
        <v>3.0169523299728298</v>
      </c>
      <c r="X3006">
        <v>3.7267036437988201</v>
      </c>
    </row>
    <row r="3007" spans="1:24" x14ac:dyDescent="0.45">
      <c r="A3007">
        <v>1969</v>
      </c>
      <c r="B3007" t="s">
        <v>586</v>
      </c>
      <c r="C3007" t="s">
        <v>65</v>
      </c>
      <c r="D3007">
        <v>19</v>
      </c>
      <c r="E3007">
        <v>14</v>
      </c>
      <c r="F3007">
        <v>0</v>
      </c>
      <c r="G3007">
        <v>40</v>
      </c>
      <c r="H3007">
        <v>39</v>
      </c>
      <c r="I3007">
        <f t="shared" si="140"/>
        <v>33</v>
      </c>
      <c r="J3007" s="2">
        <f t="shared" si="141"/>
        <v>0.84615384615384615</v>
      </c>
      <c r="K3007">
        <v>325.10000000000002</v>
      </c>
      <c r="L3007" s="1">
        <f t="shared" si="139"/>
        <v>8.3358974358974365</v>
      </c>
      <c r="M3007">
        <v>6.4456971243997199</v>
      </c>
      <c r="N3007">
        <v>2.5174181902161998</v>
      </c>
      <c r="O3007">
        <v>0.63627053159310498</v>
      </c>
      <c r="P3007">
        <v>0.27051671732522797</v>
      </c>
      <c r="Q3007">
        <v>0.76987214999999998</v>
      </c>
      <c r="U3007">
        <v>2.48975425405997</v>
      </c>
      <c r="V3007">
        <v>2.9359191622345802</v>
      </c>
      <c r="X3007">
        <v>5.9180445671081499</v>
      </c>
    </row>
    <row r="3008" spans="1:24" x14ac:dyDescent="0.45">
      <c r="A3008">
        <v>1969</v>
      </c>
      <c r="B3008" t="s">
        <v>735</v>
      </c>
      <c r="C3008" t="s">
        <v>115</v>
      </c>
      <c r="D3008">
        <v>20</v>
      </c>
      <c r="E3008">
        <v>6</v>
      </c>
      <c r="F3008">
        <v>0</v>
      </c>
      <c r="G3008">
        <v>46</v>
      </c>
      <c r="H3008">
        <v>36</v>
      </c>
      <c r="I3008">
        <f t="shared" si="140"/>
        <v>26</v>
      </c>
      <c r="J3008" s="2">
        <f t="shared" si="141"/>
        <v>0.72222222222222221</v>
      </c>
      <c r="K3008">
        <v>261.2</v>
      </c>
      <c r="L3008" s="1">
        <f t="shared" si="139"/>
        <v>7.2555555555555555</v>
      </c>
      <c r="M3008">
        <v>5.2624199730030199</v>
      </c>
      <c r="N3008">
        <v>2.27006351776601</v>
      </c>
      <c r="O3008">
        <v>0.61910823211800203</v>
      </c>
      <c r="P3008">
        <v>0.27130852340936301</v>
      </c>
      <c r="Q3008">
        <v>0.78965282999999997</v>
      </c>
      <c r="U3008">
        <v>2.8203819463153401</v>
      </c>
      <c r="V3008">
        <v>3.0933783674888198</v>
      </c>
      <c r="X3008">
        <v>5.5183787345886204</v>
      </c>
    </row>
    <row r="3009" spans="1:24" x14ac:dyDescent="0.45">
      <c r="A3009">
        <v>1969</v>
      </c>
      <c r="B3009" t="s">
        <v>752</v>
      </c>
      <c r="C3009" t="s">
        <v>62</v>
      </c>
      <c r="D3009">
        <v>17</v>
      </c>
      <c r="E3009">
        <v>16</v>
      </c>
      <c r="F3009">
        <v>0</v>
      </c>
      <c r="G3009">
        <v>37</v>
      </c>
      <c r="H3009">
        <v>37</v>
      </c>
      <c r="I3009">
        <f t="shared" si="140"/>
        <v>33</v>
      </c>
      <c r="J3009" s="2">
        <f t="shared" si="141"/>
        <v>0.89189189189189189</v>
      </c>
      <c r="K3009">
        <v>272</v>
      </c>
      <c r="L3009" s="1">
        <f t="shared" si="139"/>
        <v>7.3513513513513518</v>
      </c>
      <c r="M3009">
        <v>4.9632352941176396</v>
      </c>
      <c r="N3009">
        <v>1.42279411764705</v>
      </c>
      <c r="O3009">
        <v>0.496323529411764</v>
      </c>
      <c r="P3009">
        <v>0.249122807017543</v>
      </c>
      <c r="Q3009">
        <v>0.70750988000000004</v>
      </c>
      <c r="U3009">
        <v>2.54779411764705</v>
      </c>
      <c r="V3009">
        <v>2.6299885665669098</v>
      </c>
      <c r="X3009">
        <v>6.7753515243530202</v>
      </c>
    </row>
    <row r="3010" spans="1:24" x14ac:dyDescent="0.45">
      <c r="A3010">
        <v>1969</v>
      </c>
      <c r="B3010" t="s">
        <v>786</v>
      </c>
      <c r="C3010" t="s">
        <v>37</v>
      </c>
      <c r="D3010">
        <v>10</v>
      </c>
      <c r="E3010">
        <v>15</v>
      </c>
      <c r="F3010">
        <v>0</v>
      </c>
      <c r="G3010">
        <v>36</v>
      </c>
      <c r="H3010">
        <v>32</v>
      </c>
      <c r="I3010">
        <f t="shared" si="140"/>
        <v>25</v>
      </c>
      <c r="J3010" s="2">
        <f t="shared" si="141"/>
        <v>0.78125</v>
      </c>
      <c r="K3010">
        <v>218.2</v>
      </c>
      <c r="L3010" s="1">
        <f t="shared" si="139"/>
        <v>6.8187499999999996</v>
      </c>
      <c r="M3010">
        <v>5.7621941837366704</v>
      </c>
      <c r="N3010">
        <v>3.2103653309390001</v>
      </c>
      <c r="O3010">
        <v>0.86432912756050095</v>
      </c>
      <c r="P3010">
        <v>0.309116809116809</v>
      </c>
      <c r="Q3010">
        <v>0.69615912000000002</v>
      </c>
      <c r="U3010">
        <v>4.5274382872216696</v>
      </c>
      <c r="V3010">
        <v>3.6153721740315601</v>
      </c>
      <c r="X3010">
        <v>3.19908142089843</v>
      </c>
    </row>
    <row r="3011" spans="1:24" x14ac:dyDescent="0.45">
      <c r="A3011">
        <v>1969</v>
      </c>
      <c r="B3011" t="s">
        <v>814</v>
      </c>
      <c r="C3011" t="s">
        <v>95</v>
      </c>
      <c r="D3011">
        <v>14</v>
      </c>
      <c r="E3011">
        <v>7</v>
      </c>
      <c r="F3011">
        <v>0</v>
      </c>
      <c r="G3011">
        <v>35</v>
      </c>
      <c r="H3011">
        <v>33</v>
      </c>
      <c r="I3011">
        <f t="shared" si="140"/>
        <v>21</v>
      </c>
      <c r="J3011" s="2">
        <f t="shared" si="141"/>
        <v>0.63636363636363635</v>
      </c>
      <c r="K3011">
        <v>202</v>
      </c>
      <c r="L3011" s="1">
        <f t="shared" ref="L3011:L3028" si="142">K3011/H3011</f>
        <v>6.1212121212121211</v>
      </c>
      <c r="M3011">
        <v>5.21287128712871</v>
      </c>
      <c r="N3011">
        <v>3.8762376237623699</v>
      </c>
      <c r="O3011">
        <v>1.0247524752475199</v>
      </c>
      <c r="P3011">
        <v>0.25404530744336501</v>
      </c>
      <c r="Q3011">
        <v>0.76214404999999996</v>
      </c>
      <c r="U3011">
        <v>3.5198019801980198</v>
      </c>
      <c r="V3011">
        <v>4.1819323638878201</v>
      </c>
      <c r="X3011">
        <v>1.30420541763305</v>
      </c>
    </row>
    <row r="3012" spans="1:24" x14ac:dyDescent="0.45">
      <c r="A3012">
        <v>1969</v>
      </c>
      <c r="B3012" t="s">
        <v>723</v>
      </c>
      <c r="C3012" t="s">
        <v>128</v>
      </c>
      <c r="D3012">
        <v>18</v>
      </c>
      <c r="E3012">
        <v>10</v>
      </c>
      <c r="F3012">
        <v>0</v>
      </c>
      <c r="G3012">
        <v>36</v>
      </c>
      <c r="H3012">
        <v>33</v>
      </c>
      <c r="I3012">
        <f t="shared" ref="I3012:I3028" si="143">SUM(D3012:E3012)</f>
        <v>28</v>
      </c>
      <c r="J3012" s="2">
        <f t="shared" ref="J3012:J3028" si="144">I3012/H3012</f>
        <v>0.84848484848484851</v>
      </c>
      <c r="K3012">
        <v>241.1</v>
      </c>
      <c r="L3012" s="1">
        <f t="shared" si="142"/>
        <v>7.3060606060606057</v>
      </c>
      <c r="M3012">
        <v>5.9668517090172903</v>
      </c>
      <c r="N3012">
        <v>2.0883980981560502</v>
      </c>
      <c r="O3012">
        <v>0.89502775635259402</v>
      </c>
      <c r="P3012">
        <v>0.26816380449141303</v>
      </c>
      <c r="Q3012">
        <v>0.72826937999999997</v>
      </c>
      <c r="U3012">
        <v>3.4682325558663001</v>
      </c>
      <c r="V3012">
        <v>3.24623420674201</v>
      </c>
      <c r="X3012">
        <v>3.8563320636749201</v>
      </c>
    </row>
    <row r="3013" spans="1:24" x14ac:dyDescent="0.45">
      <c r="A3013">
        <v>1969</v>
      </c>
      <c r="B3013" t="s">
        <v>815</v>
      </c>
      <c r="C3013" t="s">
        <v>233</v>
      </c>
      <c r="D3013">
        <v>5</v>
      </c>
      <c r="E3013">
        <v>16</v>
      </c>
      <c r="F3013">
        <v>1</v>
      </c>
      <c r="G3013">
        <v>38</v>
      </c>
      <c r="H3013">
        <v>27</v>
      </c>
      <c r="I3013">
        <f t="shared" si="143"/>
        <v>21</v>
      </c>
      <c r="J3013" s="2">
        <f t="shared" si="144"/>
        <v>0.77777777777777779</v>
      </c>
      <c r="K3013">
        <v>179.2</v>
      </c>
      <c r="L3013" s="1">
        <f t="shared" si="142"/>
        <v>6.6370370370370368</v>
      </c>
      <c r="M3013">
        <v>6.6623363420884996</v>
      </c>
      <c r="N3013">
        <v>4.0575131105952504</v>
      </c>
      <c r="O3013">
        <v>0.85157682568048598</v>
      </c>
      <c r="P3013">
        <v>0.30560578661844401</v>
      </c>
      <c r="Q3013">
        <v>0.74433656999999998</v>
      </c>
      <c r="U3013">
        <v>3.9573276016916701</v>
      </c>
      <c r="V3013">
        <v>3.6774959743636599</v>
      </c>
      <c r="X3013">
        <v>1.7261887788772501</v>
      </c>
    </row>
    <row r="3014" spans="1:24" x14ac:dyDescent="0.45">
      <c r="A3014">
        <v>1969</v>
      </c>
      <c r="B3014" t="s">
        <v>816</v>
      </c>
      <c r="C3014" t="s">
        <v>73</v>
      </c>
      <c r="D3014">
        <v>8</v>
      </c>
      <c r="E3014">
        <v>14</v>
      </c>
      <c r="F3014">
        <v>0</v>
      </c>
      <c r="G3014">
        <v>32</v>
      </c>
      <c r="H3014">
        <v>30</v>
      </c>
      <c r="I3014">
        <f t="shared" si="143"/>
        <v>22</v>
      </c>
      <c r="J3014" s="2">
        <f t="shared" si="144"/>
        <v>0.73333333333333328</v>
      </c>
      <c r="K3014">
        <v>184.2</v>
      </c>
      <c r="L3014" s="1">
        <f t="shared" si="142"/>
        <v>6.14</v>
      </c>
      <c r="M3014">
        <v>5.4097462494165303</v>
      </c>
      <c r="N3014">
        <v>3.5577610469135701</v>
      </c>
      <c r="O3014">
        <v>0.53610097967190895</v>
      </c>
      <c r="P3014">
        <v>0.29901960784313703</v>
      </c>
      <c r="Q3014">
        <v>0.69218871000000004</v>
      </c>
      <c r="U3014">
        <v>3.9476526684931401</v>
      </c>
      <c r="V3014">
        <v>3.38050602429835</v>
      </c>
      <c r="X3014">
        <v>1.9931606054305999</v>
      </c>
    </row>
    <row r="3015" spans="1:24" x14ac:dyDescent="0.45">
      <c r="A3015">
        <v>1969</v>
      </c>
      <c r="B3015" t="s">
        <v>540</v>
      </c>
      <c r="C3015" t="s">
        <v>58</v>
      </c>
      <c r="D3015">
        <v>25</v>
      </c>
      <c r="E3015">
        <v>7</v>
      </c>
      <c r="F3015">
        <v>0</v>
      </c>
      <c r="G3015">
        <v>36</v>
      </c>
      <c r="H3015">
        <v>35</v>
      </c>
      <c r="I3015">
        <f t="shared" si="143"/>
        <v>32</v>
      </c>
      <c r="J3015" s="2">
        <f t="shared" si="144"/>
        <v>0.91428571428571426</v>
      </c>
      <c r="K3015">
        <v>273.10000000000002</v>
      </c>
      <c r="L3015" s="1">
        <f t="shared" si="142"/>
        <v>7.8028571428571434</v>
      </c>
      <c r="M3015">
        <v>6.8487809975809899</v>
      </c>
      <c r="N3015">
        <v>2.7000002009694302</v>
      </c>
      <c r="O3015">
        <v>0.79024396125934504</v>
      </c>
      <c r="P3015">
        <v>0.23177083333333301</v>
      </c>
      <c r="Q3015">
        <v>0.83916084000000002</v>
      </c>
      <c r="U3015">
        <v>2.2060977251823402</v>
      </c>
      <c r="V3015">
        <v>3.1050065449573401</v>
      </c>
      <c r="X3015">
        <v>4.4428753852844203</v>
      </c>
    </row>
    <row r="3016" spans="1:24" x14ac:dyDescent="0.45">
      <c r="A3016">
        <v>1969</v>
      </c>
      <c r="B3016" t="s">
        <v>817</v>
      </c>
      <c r="C3016" t="s">
        <v>27</v>
      </c>
      <c r="D3016">
        <v>12</v>
      </c>
      <c r="E3016">
        <v>10</v>
      </c>
      <c r="F3016">
        <v>1</v>
      </c>
      <c r="G3016">
        <v>40</v>
      </c>
      <c r="H3016">
        <v>28</v>
      </c>
      <c r="I3016">
        <f t="shared" si="143"/>
        <v>22</v>
      </c>
      <c r="J3016" s="2">
        <f t="shared" si="144"/>
        <v>0.7857142857142857</v>
      </c>
      <c r="K3016">
        <v>190.2</v>
      </c>
      <c r="L3016" s="1">
        <f t="shared" si="142"/>
        <v>6.7928571428571427</v>
      </c>
      <c r="M3016">
        <v>8.5437046983109806</v>
      </c>
      <c r="N3016">
        <v>3.82342585946513</v>
      </c>
      <c r="O3016">
        <v>0.75524461421533595</v>
      </c>
      <c r="P3016">
        <v>0.27450980392156799</v>
      </c>
      <c r="Q3016">
        <v>0.71691176000000001</v>
      </c>
      <c r="U3016">
        <v>3.6818174942997599</v>
      </c>
      <c r="V3016">
        <v>3.0226509551628098</v>
      </c>
      <c r="X3016">
        <v>3.7715380936860998</v>
      </c>
    </row>
    <row r="3017" spans="1:24" x14ac:dyDescent="0.45">
      <c r="A3017">
        <v>1969</v>
      </c>
      <c r="B3017" t="s">
        <v>770</v>
      </c>
      <c r="C3017" t="s">
        <v>27</v>
      </c>
      <c r="D3017">
        <v>14</v>
      </c>
      <c r="E3017">
        <v>11</v>
      </c>
      <c r="F3017">
        <v>5</v>
      </c>
      <c r="G3017">
        <v>45</v>
      </c>
      <c r="H3017">
        <v>24</v>
      </c>
      <c r="I3017">
        <f t="shared" si="143"/>
        <v>25</v>
      </c>
      <c r="J3017" s="2">
        <f t="shared" si="144"/>
        <v>1.0416666666666667</v>
      </c>
      <c r="K3017">
        <v>177.1</v>
      </c>
      <c r="L3017" s="1">
        <f t="shared" si="142"/>
        <v>7.3791666666666664</v>
      </c>
      <c r="M3017">
        <v>6.7500013552216602</v>
      </c>
      <c r="N3017">
        <v>3.8571436315552301</v>
      </c>
      <c r="O3017">
        <v>1.1165415775554599</v>
      </c>
      <c r="P3017">
        <v>0.26577437858508601</v>
      </c>
      <c r="Q3017">
        <v>0.68030447000000005</v>
      </c>
      <c r="U3017">
        <v>3.7556398517774698</v>
      </c>
      <c r="V3017">
        <v>3.9748307450562601</v>
      </c>
      <c r="X3017">
        <v>2.0625119507312699</v>
      </c>
    </row>
    <row r="3018" spans="1:24" x14ac:dyDescent="0.45">
      <c r="A3018">
        <v>1969</v>
      </c>
      <c r="B3018" t="s">
        <v>707</v>
      </c>
      <c r="C3018" t="s">
        <v>33</v>
      </c>
      <c r="D3018">
        <v>20</v>
      </c>
      <c r="E3018">
        <v>12</v>
      </c>
      <c r="F3018">
        <v>1</v>
      </c>
      <c r="G3018">
        <v>41</v>
      </c>
      <c r="H3018">
        <v>40</v>
      </c>
      <c r="I3018">
        <f t="shared" si="143"/>
        <v>32</v>
      </c>
      <c r="J3018" s="2">
        <f t="shared" si="144"/>
        <v>0.8</v>
      </c>
      <c r="K3018">
        <v>315.2</v>
      </c>
      <c r="L3018" s="1">
        <f t="shared" si="142"/>
        <v>7.88</v>
      </c>
      <c r="M3018">
        <v>7.0422381944835104</v>
      </c>
      <c r="N3018">
        <v>2.10982034976429</v>
      </c>
      <c r="O3018">
        <v>0.62724388776776197</v>
      </c>
      <c r="P3018">
        <v>0.24395604395604301</v>
      </c>
      <c r="Q3018">
        <v>0.78061910999999995</v>
      </c>
      <c r="U3018">
        <v>2.3379090362252901</v>
      </c>
      <c r="V3018">
        <v>2.6480525677702098</v>
      </c>
      <c r="X3018">
        <v>6.1352686882018999</v>
      </c>
    </row>
    <row r="3019" spans="1:24" x14ac:dyDescent="0.45">
      <c r="A3019">
        <v>1969</v>
      </c>
      <c r="B3019" t="s">
        <v>771</v>
      </c>
      <c r="C3019" t="s">
        <v>233</v>
      </c>
      <c r="D3019">
        <v>11</v>
      </c>
      <c r="E3019">
        <v>19</v>
      </c>
      <c r="F3019">
        <v>0</v>
      </c>
      <c r="G3019">
        <v>42</v>
      </c>
      <c r="H3019">
        <v>36</v>
      </c>
      <c r="I3019">
        <f t="shared" si="143"/>
        <v>30</v>
      </c>
      <c r="J3019" s="2">
        <f t="shared" si="144"/>
        <v>0.83333333333333337</v>
      </c>
      <c r="K3019">
        <v>235.2</v>
      </c>
      <c r="L3019" s="1">
        <f t="shared" si="142"/>
        <v>6.5333333333333332</v>
      </c>
      <c r="M3019">
        <v>7.0650625818527599</v>
      </c>
      <c r="N3019">
        <v>4.6973118787453396</v>
      </c>
      <c r="O3019">
        <v>0.99292771420633397</v>
      </c>
      <c r="P3019">
        <v>0.29571428571428499</v>
      </c>
      <c r="Q3019">
        <v>0.70868516000000004</v>
      </c>
      <c r="U3019">
        <v>4.3917956589895502</v>
      </c>
      <c r="V3019">
        <v>4.0914087867233597</v>
      </c>
      <c r="X3019">
        <v>1.2136709690093901</v>
      </c>
    </row>
    <row r="3020" spans="1:24" x14ac:dyDescent="0.45">
      <c r="A3020">
        <v>1969</v>
      </c>
      <c r="B3020" t="s">
        <v>790</v>
      </c>
      <c r="C3020" t="s">
        <v>128</v>
      </c>
      <c r="D3020">
        <v>13</v>
      </c>
      <c r="E3020">
        <v>10</v>
      </c>
      <c r="F3020">
        <v>3</v>
      </c>
      <c r="G3020">
        <v>36</v>
      </c>
      <c r="H3020">
        <v>20</v>
      </c>
      <c r="I3020">
        <f t="shared" si="143"/>
        <v>23</v>
      </c>
      <c r="J3020" s="2">
        <f t="shared" si="144"/>
        <v>1.1499999999999999</v>
      </c>
      <c r="K3020">
        <v>165.1</v>
      </c>
      <c r="L3020" s="1">
        <f t="shared" si="142"/>
        <v>8.254999999999999</v>
      </c>
      <c r="M3020">
        <v>5.5524205505292201</v>
      </c>
      <c r="N3020">
        <v>2.6129037884843398</v>
      </c>
      <c r="O3020">
        <v>1.08870991186847</v>
      </c>
      <c r="P3020">
        <v>0.27703984819734301</v>
      </c>
      <c r="Q3020">
        <v>0.71727748999999996</v>
      </c>
      <c r="U3020">
        <v>3.6471782047593901</v>
      </c>
      <c r="V3020">
        <v>3.80906854299805</v>
      </c>
      <c r="X3020">
        <v>1.30629777908325</v>
      </c>
    </row>
    <row r="3021" spans="1:24" x14ac:dyDescent="0.45">
      <c r="A3021">
        <v>1969</v>
      </c>
      <c r="B3021" t="s">
        <v>753</v>
      </c>
      <c r="C3021" t="s">
        <v>62</v>
      </c>
      <c r="D3021">
        <v>20</v>
      </c>
      <c r="E3021">
        <v>14</v>
      </c>
      <c r="F3021">
        <v>0</v>
      </c>
      <c r="G3021">
        <v>39</v>
      </c>
      <c r="H3021">
        <v>39</v>
      </c>
      <c r="I3021">
        <f t="shared" si="143"/>
        <v>34</v>
      </c>
      <c r="J3021" s="2">
        <f t="shared" si="144"/>
        <v>0.87179487179487181</v>
      </c>
      <c r="K3021">
        <v>303</v>
      </c>
      <c r="L3021" s="1">
        <f t="shared" si="142"/>
        <v>7.7692307692307692</v>
      </c>
      <c r="M3021">
        <v>3.3564356435643501</v>
      </c>
      <c r="N3021">
        <v>2.8811881188118802</v>
      </c>
      <c r="O3021">
        <v>0.56435643564356397</v>
      </c>
      <c r="P3021">
        <v>0.24578790882061399</v>
      </c>
      <c r="Q3021">
        <v>0.77169482</v>
      </c>
      <c r="U3021">
        <v>2.8217821782178198</v>
      </c>
      <c r="V3021">
        <v>3.5977739480462398</v>
      </c>
      <c r="X3021">
        <v>3.6628322601318302</v>
      </c>
    </row>
    <row r="3022" spans="1:24" x14ac:dyDescent="0.45">
      <c r="A3022">
        <v>1969</v>
      </c>
      <c r="B3022" t="s">
        <v>522</v>
      </c>
      <c r="C3022" t="s">
        <v>33</v>
      </c>
      <c r="D3022">
        <v>17</v>
      </c>
      <c r="E3022">
        <v>18</v>
      </c>
      <c r="F3022">
        <v>0</v>
      </c>
      <c r="G3022">
        <v>41</v>
      </c>
      <c r="H3022">
        <v>41</v>
      </c>
      <c r="I3022">
        <f t="shared" si="143"/>
        <v>35</v>
      </c>
      <c r="J3022" s="2">
        <f t="shared" si="144"/>
        <v>0.85365853658536583</v>
      </c>
      <c r="K3022">
        <v>293.10000000000002</v>
      </c>
      <c r="L3022" s="1">
        <f t="shared" si="142"/>
        <v>7.1487804878048786</v>
      </c>
      <c r="M3022">
        <v>6.6579550072378604</v>
      </c>
      <c r="N3022">
        <v>2.7920456481965199</v>
      </c>
      <c r="O3022">
        <v>0.76704550774629798</v>
      </c>
      <c r="P3022">
        <v>0.27415730337078598</v>
      </c>
      <c r="Q3022">
        <v>0.73170732000000005</v>
      </c>
      <c r="U3022">
        <v>3.46704569501326</v>
      </c>
      <c r="V3022">
        <v>3.0984378053334098</v>
      </c>
      <c r="X3022">
        <v>3.8519368171691801</v>
      </c>
    </row>
    <row r="3023" spans="1:24" x14ac:dyDescent="0.45">
      <c r="A3023">
        <v>1969</v>
      </c>
      <c r="B3023" t="s">
        <v>651</v>
      </c>
      <c r="C3023" t="s">
        <v>88</v>
      </c>
      <c r="D3023">
        <v>9</v>
      </c>
      <c r="E3023">
        <v>20</v>
      </c>
      <c r="F3023">
        <v>0</v>
      </c>
      <c r="G3023">
        <v>38</v>
      </c>
      <c r="H3023">
        <v>37</v>
      </c>
      <c r="I3023">
        <f t="shared" si="143"/>
        <v>29</v>
      </c>
      <c r="J3023" s="2">
        <f t="shared" si="144"/>
        <v>0.78378378378378377</v>
      </c>
      <c r="K3023">
        <v>249.2</v>
      </c>
      <c r="L3023" s="1">
        <f t="shared" si="142"/>
        <v>6.7351351351351347</v>
      </c>
      <c r="M3023">
        <v>5.6234971953881097</v>
      </c>
      <c r="N3023">
        <v>4.6501996038786304</v>
      </c>
      <c r="O3023">
        <v>1.3337781809574301</v>
      </c>
      <c r="P3023">
        <v>0.252299605781865</v>
      </c>
      <c r="Q3023">
        <v>0.77339274000000002</v>
      </c>
      <c r="U3023">
        <v>3.7129500713139398</v>
      </c>
      <c r="V3023">
        <v>4.8317621691530901</v>
      </c>
      <c r="X3023">
        <v>0.51555454730987504</v>
      </c>
    </row>
    <row r="3024" spans="1:24" x14ac:dyDescent="0.45">
      <c r="A3024">
        <v>1969</v>
      </c>
      <c r="B3024" t="s">
        <v>802</v>
      </c>
      <c r="C3024" t="s">
        <v>99</v>
      </c>
      <c r="D3024">
        <v>13</v>
      </c>
      <c r="E3024">
        <v>14</v>
      </c>
      <c r="F3024">
        <v>0</v>
      </c>
      <c r="G3024">
        <v>34</v>
      </c>
      <c r="H3024">
        <v>34</v>
      </c>
      <c r="I3024">
        <f t="shared" si="143"/>
        <v>27</v>
      </c>
      <c r="J3024" s="2">
        <f t="shared" si="144"/>
        <v>0.79411764705882348</v>
      </c>
      <c r="K3024">
        <v>225.2</v>
      </c>
      <c r="L3024" s="1">
        <f t="shared" si="142"/>
        <v>6.6235294117647054</v>
      </c>
      <c r="M3024">
        <v>8.4948287926948201</v>
      </c>
      <c r="N3024">
        <v>3.6292461039212598</v>
      </c>
      <c r="O3024">
        <v>0.31905460254252799</v>
      </c>
      <c r="P3024">
        <v>0.336842105263157</v>
      </c>
      <c r="Q3024">
        <v>0.74015248</v>
      </c>
      <c r="U3024">
        <v>3.2304278507431001</v>
      </c>
      <c r="V3024">
        <v>2.3314124801870801</v>
      </c>
      <c r="X3024">
        <v>5.9923810958862296</v>
      </c>
    </row>
    <row r="3025" spans="1:24" x14ac:dyDescent="0.45">
      <c r="A3025">
        <v>1969</v>
      </c>
      <c r="B3025" t="s">
        <v>818</v>
      </c>
      <c r="C3025" t="s">
        <v>233</v>
      </c>
      <c r="D3025">
        <v>5</v>
      </c>
      <c r="E3025">
        <v>14</v>
      </c>
      <c r="F3025">
        <v>0</v>
      </c>
      <c r="G3025">
        <v>32</v>
      </c>
      <c r="H3025">
        <v>26</v>
      </c>
      <c r="I3025">
        <f t="shared" si="143"/>
        <v>19</v>
      </c>
      <c r="J3025" s="2">
        <f t="shared" si="144"/>
        <v>0.73076923076923073</v>
      </c>
      <c r="K3025">
        <v>165.2</v>
      </c>
      <c r="L3025" s="1">
        <f t="shared" si="142"/>
        <v>6.3538461538461535</v>
      </c>
      <c r="M3025">
        <v>6.7364170633260096</v>
      </c>
      <c r="N3025">
        <v>5.2152906296717498</v>
      </c>
      <c r="O3025">
        <v>0.543259440590807</v>
      </c>
      <c r="P3025">
        <v>0.28169014084506999</v>
      </c>
      <c r="Q3025">
        <v>0.66949152999999995</v>
      </c>
      <c r="U3025">
        <v>4.4004014687855397</v>
      </c>
      <c r="V3025">
        <v>3.60725635034989</v>
      </c>
      <c r="X3025">
        <v>1.78462445735931</v>
      </c>
    </row>
    <row r="3026" spans="1:24" x14ac:dyDescent="0.45">
      <c r="A3026">
        <v>1969</v>
      </c>
      <c r="B3026" t="s">
        <v>738</v>
      </c>
      <c r="C3026" t="s">
        <v>49</v>
      </c>
      <c r="D3026">
        <v>16</v>
      </c>
      <c r="E3026">
        <v>12</v>
      </c>
      <c r="F3026">
        <v>0</v>
      </c>
      <c r="G3026">
        <v>34</v>
      </c>
      <c r="H3026">
        <v>34</v>
      </c>
      <c r="I3026">
        <f t="shared" si="143"/>
        <v>28</v>
      </c>
      <c r="J3026" s="2">
        <f t="shared" si="144"/>
        <v>0.82352941176470584</v>
      </c>
      <c r="K3026">
        <v>225</v>
      </c>
      <c r="L3026" s="1">
        <f t="shared" si="142"/>
        <v>6.617647058823529</v>
      </c>
      <c r="M3026">
        <v>9.4</v>
      </c>
      <c r="N3026">
        <v>3.88</v>
      </c>
      <c r="O3026">
        <v>0.64</v>
      </c>
      <c r="P3026">
        <v>0.31189710610932397</v>
      </c>
      <c r="Q3026">
        <v>0.67098093000000003</v>
      </c>
      <c r="U3026">
        <v>4</v>
      </c>
      <c r="V3026">
        <v>2.7575539260440398</v>
      </c>
      <c r="X3026">
        <v>4.4409022331237704</v>
      </c>
    </row>
    <row r="3027" spans="1:24" x14ac:dyDescent="0.45">
      <c r="A3027">
        <v>1969</v>
      </c>
      <c r="B3027" t="s">
        <v>819</v>
      </c>
      <c r="C3027" t="s">
        <v>79</v>
      </c>
      <c r="D3027">
        <v>12</v>
      </c>
      <c r="E3027">
        <v>10</v>
      </c>
      <c r="F3027">
        <v>0</v>
      </c>
      <c r="G3027">
        <v>35</v>
      </c>
      <c r="H3027">
        <v>35</v>
      </c>
      <c r="I3027">
        <f t="shared" si="143"/>
        <v>22</v>
      </c>
      <c r="J3027" s="2">
        <f t="shared" si="144"/>
        <v>0.62857142857142856</v>
      </c>
      <c r="K3027">
        <v>214.2</v>
      </c>
      <c r="L3027" s="1">
        <f t="shared" si="142"/>
        <v>6.12</v>
      </c>
      <c r="M3027">
        <v>6.2888188327355197</v>
      </c>
      <c r="N3027">
        <v>2.8928566630583399</v>
      </c>
      <c r="O3027">
        <v>0.96428555435278096</v>
      </c>
      <c r="P3027">
        <v>0.28310502283104999</v>
      </c>
      <c r="Q3027">
        <v>0.75660528000000005</v>
      </c>
      <c r="U3027">
        <v>3.3121112519073699</v>
      </c>
      <c r="V3027">
        <v>3.52419281903392</v>
      </c>
      <c r="X3027">
        <v>3.3415212631225502</v>
      </c>
    </row>
    <row r="3028" spans="1:24" x14ac:dyDescent="0.45">
      <c r="A3028">
        <v>1969</v>
      </c>
      <c r="B3028" t="s">
        <v>654</v>
      </c>
      <c r="C3028" t="s">
        <v>67</v>
      </c>
      <c r="D3028">
        <v>15</v>
      </c>
      <c r="E3028">
        <v>13</v>
      </c>
      <c r="F3028">
        <v>0</v>
      </c>
      <c r="G3028">
        <v>33</v>
      </c>
      <c r="H3028">
        <v>31</v>
      </c>
      <c r="I3028">
        <f t="shared" si="143"/>
        <v>28</v>
      </c>
      <c r="J3028" s="2">
        <f t="shared" si="144"/>
        <v>0.90322580645161288</v>
      </c>
      <c r="K3028">
        <v>220</v>
      </c>
      <c r="L3028" s="1">
        <f t="shared" si="142"/>
        <v>7.096774193548387</v>
      </c>
      <c r="M3028">
        <v>5.8909090909090898</v>
      </c>
      <c r="N3028">
        <v>2.4954545454545398</v>
      </c>
      <c r="O3028">
        <v>0.69545454545454499</v>
      </c>
      <c r="P3028">
        <v>0.28612716763005702</v>
      </c>
      <c r="Q3028">
        <v>0.70023603000000001</v>
      </c>
      <c r="U3028">
        <v>3.2318181818181801</v>
      </c>
      <c r="V3028">
        <v>3.0632104917006</v>
      </c>
      <c r="X3028">
        <v>3.7151174545288002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5E8F-27D6-4AB1-91D9-E9348E9ADD14}">
  <dimension ref="A1:X435"/>
  <sheetViews>
    <sheetView topLeftCell="D1" workbookViewId="0">
      <selection activeCell="K2" sqref="K2"/>
    </sheetView>
  </sheetViews>
  <sheetFormatPr defaultRowHeight="14.25" x14ac:dyDescent="0.45"/>
  <cols>
    <col min="13" max="13" width="9.265625" bestFit="1" customWidth="1"/>
  </cols>
  <sheetData>
    <row r="1" spans="1:24" x14ac:dyDescent="0.45">
      <c r="A1" t="s">
        <v>0</v>
      </c>
      <c r="B1" t="s">
        <v>19</v>
      </c>
      <c r="C1" t="s">
        <v>20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21</v>
      </c>
      <c r="J1" t="s">
        <v>22</v>
      </c>
      <c r="K1" t="s">
        <v>6</v>
      </c>
      <c r="L1" t="s">
        <v>1022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</row>
    <row r="2" spans="1:24" s="7" customFormat="1" x14ac:dyDescent="0.45">
      <c r="A2" s="20" t="s">
        <v>23</v>
      </c>
      <c r="B2" s="20"/>
      <c r="C2" s="20"/>
      <c r="D2" s="7" t="s">
        <v>820</v>
      </c>
      <c r="E2" s="7" t="s">
        <v>820</v>
      </c>
      <c r="F2" s="7" t="s">
        <v>820</v>
      </c>
      <c r="G2" s="7" t="s">
        <v>820</v>
      </c>
      <c r="H2" s="3">
        <f>AVERAGE(H3:H435)</f>
        <v>31.414410070299219</v>
      </c>
      <c r="I2" s="3">
        <f>AVERAGE(I3:I435)</f>
        <v>21.678552394487728</v>
      </c>
      <c r="J2" s="6">
        <f>I2/H2</f>
        <v>0.69008306525493956</v>
      </c>
      <c r="K2" s="7" t="s">
        <v>820</v>
      </c>
      <c r="L2" s="5">
        <f>AVERAGE(L3:L435)</f>
        <v>5.8800424831187659</v>
      </c>
      <c r="M2" s="5">
        <f>SUMPRODUCT($G$3:$G$435, M3:M435)/SUM($G$3:$G$435)</f>
        <v>8.6761321381272243</v>
      </c>
      <c r="N2" s="5">
        <f>SUMPRODUCT($G$3:$G$435, N3:N435)/SUM($G$3:$G$435)</f>
        <v>2.6302945682564181</v>
      </c>
      <c r="O2" s="5">
        <f>SUMPRODUCT($G$3:$G$435, O3:O435)/SUM($G$3:$G$435)</f>
        <v>1.1296811216427762</v>
      </c>
      <c r="P2" s="6">
        <f t="shared" ref="P2:R2" si="0">SUMPRODUCT($G$3:$G$435, P3:P435)/SUM($G$3:$G$435)</f>
        <v>0.2871166403560822</v>
      </c>
      <c r="Q2" s="5">
        <f t="shared" si="0"/>
        <v>0.74893185258181472</v>
      </c>
      <c r="R2" s="5">
        <f t="shared" si="0"/>
        <v>0.43727825646486851</v>
      </c>
      <c r="S2" s="5">
        <f t="shared" ref="S2" si="1">SUMPRODUCT($G$3:$G$435, S3:S435)/SUM($G$3:$G$435)</f>
        <v>0.12587166402034544</v>
      </c>
      <c r="T2" s="5">
        <f t="shared" ref="T2" si="2">SUMPRODUCT($G$3:$G$435, T3:T435)/SUM($G$3:$G$435)</f>
        <v>92.068519332937328</v>
      </c>
      <c r="U2" s="5">
        <f t="shared" ref="U2" si="3">SUMPRODUCT($G$3:$G$435, U3:U435)/SUM($G$3:$G$435)</f>
        <v>3.738208363986196</v>
      </c>
      <c r="V2" s="5">
        <f t="shared" ref="V2" si="4">SUMPRODUCT($G$3:$G$435, V3:V435)/SUM($G$3:$G$435)</f>
        <v>3.8672414323116597</v>
      </c>
      <c r="W2" s="5">
        <f t="shared" ref="W2" si="5">SUMPRODUCT($G$3:$G$435, W3:W435)/SUM($G$3:$G$435)</f>
        <v>3.9294061020669875</v>
      </c>
      <c r="X2" s="3">
        <f t="shared" ref="X2" si="6">SUMPRODUCT($G$3:$G$435, X3:X435)/SUM($G$3:$G$435)</f>
        <v>3.1105453877951939</v>
      </c>
    </row>
    <row r="3" spans="1:24" x14ac:dyDescent="0.45">
      <c r="A3">
        <v>2024</v>
      </c>
      <c r="B3" t="s">
        <v>821</v>
      </c>
      <c r="C3" t="s">
        <v>47</v>
      </c>
      <c r="D3">
        <v>4</v>
      </c>
      <c r="E3">
        <v>4</v>
      </c>
      <c r="F3">
        <v>0</v>
      </c>
      <c r="G3">
        <v>18</v>
      </c>
      <c r="H3" s="1">
        <f>(G3/91)*162</f>
        <v>32.043956043956044</v>
      </c>
      <c r="I3" s="1">
        <f>(SUM(D3:E3)/91)*162</f>
        <v>14.241758241758243</v>
      </c>
      <c r="J3" s="2">
        <f>I3/H3</f>
        <v>0.44444444444444448</v>
      </c>
      <c r="K3">
        <v>90.1</v>
      </c>
      <c r="L3">
        <f>K3/G3</f>
        <v>5.0055555555555555</v>
      </c>
      <c r="M3">
        <v>8.56826616509729</v>
      </c>
      <c r="N3">
        <v>3.4870850671907498</v>
      </c>
      <c r="O3">
        <v>1.29520302495656</v>
      </c>
      <c r="P3">
        <v>0.29924242424242398</v>
      </c>
      <c r="Q3">
        <v>0.63829787000000004</v>
      </c>
      <c r="R3">
        <v>0.40293040200000002</v>
      </c>
      <c r="S3">
        <v>0.12621359200000001</v>
      </c>
      <c r="T3">
        <v>92.578844866071407</v>
      </c>
      <c r="U3">
        <v>4.4833950863881098</v>
      </c>
      <c r="V3">
        <v>4.4330477218060702</v>
      </c>
      <c r="W3">
        <v>4.2367453281821597</v>
      </c>
      <c r="X3">
        <v>0.79293441772460904</v>
      </c>
    </row>
    <row r="4" spans="1:24" x14ac:dyDescent="0.45">
      <c r="A4">
        <v>2024</v>
      </c>
      <c r="B4" t="s">
        <v>822</v>
      </c>
      <c r="C4" t="s">
        <v>128</v>
      </c>
      <c r="D4">
        <v>5</v>
      </c>
      <c r="E4">
        <v>5</v>
      </c>
      <c r="F4">
        <v>0</v>
      </c>
      <c r="G4">
        <v>16</v>
      </c>
      <c r="H4" s="1">
        <f t="shared" ref="H4:H67" si="7">(G4/91)*162</f>
        <v>28.483516483516485</v>
      </c>
      <c r="I4" s="1">
        <f t="shared" ref="I4:I67" si="8">(SUM(D4:E4)/91)*162</f>
        <v>17.802197802197803</v>
      </c>
      <c r="J4" s="2">
        <f t="shared" ref="J4:J67" si="9">I4/H4</f>
        <v>0.625</v>
      </c>
      <c r="K4">
        <v>91</v>
      </c>
      <c r="L4">
        <f t="shared" ref="L4:L67" si="10">K4/G4</f>
        <v>5.6875</v>
      </c>
      <c r="M4">
        <v>9.0989010989010897</v>
      </c>
      <c r="N4">
        <v>3.7582417582417502</v>
      </c>
      <c r="O4">
        <v>0.89010989010988995</v>
      </c>
      <c r="P4">
        <v>0.29257641921397298</v>
      </c>
      <c r="Q4">
        <v>0.72310406000000005</v>
      </c>
      <c r="R4">
        <v>0.45569620199999999</v>
      </c>
      <c r="S4">
        <v>0.12</v>
      </c>
      <c r="T4">
        <v>94.106457309582296</v>
      </c>
      <c r="U4">
        <v>3.95604395604395</v>
      </c>
      <c r="V4">
        <v>4.0831429429106603</v>
      </c>
      <c r="W4">
        <v>4.0078256867580304</v>
      </c>
      <c r="X4">
        <v>0.95894682407379095</v>
      </c>
    </row>
    <row r="5" spans="1:24" x14ac:dyDescent="0.45">
      <c r="A5">
        <v>2024</v>
      </c>
      <c r="B5" t="s">
        <v>823</v>
      </c>
      <c r="C5" t="s">
        <v>51</v>
      </c>
      <c r="D5">
        <v>1</v>
      </c>
      <c r="E5">
        <v>8</v>
      </c>
      <c r="F5">
        <v>0</v>
      </c>
      <c r="G5">
        <v>18</v>
      </c>
      <c r="H5" s="1">
        <f t="shared" si="7"/>
        <v>32.043956043956044</v>
      </c>
      <c r="I5" s="1">
        <f t="shared" si="8"/>
        <v>16.021978021978022</v>
      </c>
      <c r="J5" s="2">
        <f t="shared" si="9"/>
        <v>0.5</v>
      </c>
      <c r="K5">
        <v>100</v>
      </c>
      <c r="L5">
        <f t="shared" si="10"/>
        <v>5.5555555555555554</v>
      </c>
      <c r="M5">
        <v>6.12</v>
      </c>
      <c r="N5">
        <v>3.15</v>
      </c>
      <c r="O5">
        <v>1.26</v>
      </c>
      <c r="P5">
        <v>0.32807570977917899</v>
      </c>
      <c r="Q5">
        <v>0.66469719000000005</v>
      </c>
      <c r="R5">
        <v>0.46130030900000002</v>
      </c>
      <c r="S5">
        <v>0.132075471</v>
      </c>
      <c r="T5">
        <v>91.371670809659093</v>
      </c>
      <c r="U5">
        <v>5.49</v>
      </c>
      <c r="V5">
        <v>4.7410550308227499</v>
      </c>
      <c r="W5">
        <v>4.47778699710965</v>
      </c>
      <c r="X5">
        <v>0.64424473047256403</v>
      </c>
    </row>
    <row r="6" spans="1:24" x14ac:dyDescent="0.45">
      <c r="A6">
        <v>2024</v>
      </c>
      <c r="B6" t="s">
        <v>824</v>
      </c>
      <c r="C6" t="s">
        <v>47</v>
      </c>
      <c r="D6">
        <v>7</v>
      </c>
      <c r="E6">
        <v>7</v>
      </c>
      <c r="F6">
        <v>0</v>
      </c>
      <c r="G6">
        <v>19</v>
      </c>
      <c r="H6" s="1">
        <f t="shared" si="7"/>
        <v>33.824175824175825</v>
      </c>
      <c r="I6" s="1">
        <f t="shared" si="8"/>
        <v>24.923076923076923</v>
      </c>
      <c r="J6" s="2">
        <f t="shared" si="9"/>
        <v>0.73684210526315785</v>
      </c>
      <c r="K6">
        <v>107</v>
      </c>
      <c r="L6">
        <f t="shared" si="10"/>
        <v>5.6315789473684212</v>
      </c>
      <c r="M6">
        <v>6.3084112149532698</v>
      </c>
      <c r="N6">
        <v>1.5140186915887801</v>
      </c>
      <c r="O6">
        <v>1.0934579439252301</v>
      </c>
      <c r="P6">
        <v>0.29518072289156599</v>
      </c>
      <c r="Q6">
        <v>0.64147626999999996</v>
      </c>
      <c r="R6">
        <v>0.40935672499999998</v>
      </c>
      <c r="S6">
        <v>0.1015625</v>
      </c>
      <c r="T6">
        <v>93.339549309045196</v>
      </c>
      <c r="U6">
        <v>4.8785046728971899</v>
      </c>
      <c r="V6">
        <v>3.9374101710096698</v>
      </c>
      <c r="W6">
        <v>4.1148188439485001</v>
      </c>
      <c r="X6">
        <v>1.47005867958068</v>
      </c>
    </row>
    <row r="7" spans="1:24" x14ac:dyDescent="0.45">
      <c r="A7">
        <v>2024</v>
      </c>
      <c r="B7" t="s">
        <v>825</v>
      </c>
      <c r="C7" t="s">
        <v>47</v>
      </c>
      <c r="D7">
        <v>7</v>
      </c>
      <c r="E7">
        <v>3</v>
      </c>
      <c r="F7">
        <v>0</v>
      </c>
      <c r="G7">
        <v>17</v>
      </c>
      <c r="H7" s="1">
        <f t="shared" si="7"/>
        <v>30.263736263736263</v>
      </c>
      <c r="I7" s="1">
        <f t="shared" si="8"/>
        <v>17.802197802197803</v>
      </c>
      <c r="J7" s="2">
        <f t="shared" si="9"/>
        <v>0.58823529411764708</v>
      </c>
      <c r="K7">
        <v>97.2</v>
      </c>
      <c r="L7">
        <f t="shared" si="10"/>
        <v>5.7176470588235295</v>
      </c>
      <c r="M7">
        <v>8.5699660934595592</v>
      </c>
      <c r="N7">
        <v>3.5938567488701398</v>
      </c>
      <c r="O7">
        <v>1.10580207657542</v>
      </c>
      <c r="P7">
        <v>0.28735632183908</v>
      </c>
      <c r="Q7">
        <v>0.72841727000000001</v>
      </c>
      <c r="R7">
        <v>0.498154981</v>
      </c>
      <c r="S7">
        <v>0.13636363600000001</v>
      </c>
      <c r="T7">
        <v>91.752193657635402</v>
      </c>
      <c r="U7">
        <v>3.96245744106194</v>
      </c>
      <c r="V7">
        <v>4.1232734856515902</v>
      </c>
      <c r="W7">
        <v>3.8492611116537798</v>
      </c>
      <c r="X7">
        <v>1.03966677188873</v>
      </c>
    </row>
    <row r="8" spans="1:24" x14ac:dyDescent="0.45">
      <c r="A8">
        <v>2024</v>
      </c>
      <c r="B8" t="s">
        <v>826</v>
      </c>
      <c r="C8" t="s">
        <v>67</v>
      </c>
      <c r="D8">
        <v>10</v>
      </c>
      <c r="E8">
        <v>4</v>
      </c>
      <c r="F8">
        <v>0</v>
      </c>
      <c r="G8">
        <v>19</v>
      </c>
      <c r="H8" s="1">
        <f t="shared" si="7"/>
        <v>33.824175824175825</v>
      </c>
      <c r="I8" s="1">
        <f t="shared" si="8"/>
        <v>24.923076923076923</v>
      </c>
      <c r="J8" s="2">
        <f t="shared" si="9"/>
        <v>0.73684210526315785</v>
      </c>
      <c r="K8">
        <v>116.2</v>
      </c>
      <c r="L8">
        <f t="shared" si="10"/>
        <v>6.1157894736842104</v>
      </c>
      <c r="M8">
        <v>9.7200002118791904</v>
      </c>
      <c r="N8">
        <v>2.7000000588553301</v>
      </c>
      <c r="O8">
        <v>0.84857144706881804</v>
      </c>
      <c r="P8">
        <v>0.243055555555555</v>
      </c>
      <c r="Q8">
        <v>0.78066913999999998</v>
      </c>
      <c r="R8">
        <v>0.42617449600000001</v>
      </c>
      <c r="S8">
        <v>0.100917431</v>
      </c>
      <c r="T8">
        <v>95.469578751616993</v>
      </c>
      <c r="U8">
        <v>2.7000000588553301</v>
      </c>
      <c r="V8">
        <v>3.3167693197133499</v>
      </c>
      <c r="W8">
        <v>3.4631611099012498</v>
      </c>
      <c r="X8">
        <v>2.8675761222839302</v>
      </c>
    </row>
    <row r="9" spans="1:24" x14ac:dyDescent="0.45">
      <c r="A9">
        <v>2024</v>
      </c>
      <c r="B9" t="s">
        <v>827</v>
      </c>
      <c r="C9" t="s">
        <v>128</v>
      </c>
      <c r="D9">
        <v>12</v>
      </c>
      <c r="E9">
        <v>3</v>
      </c>
      <c r="F9">
        <v>0</v>
      </c>
      <c r="G9">
        <v>17</v>
      </c>
      <c r="H9" s="1">
        <f t="shared" si="7"/>
        <v>30.263736263736263</v>
      </c>
      <c r="I9" s="1">
        <f t="shared" si="8"/>
        <v>26.703296703296704</v>
      </c>
      <c r="J9" s="2">
        <f t="shared" si="9"/>
        <v>0.88235294117647067</v>
      </c>
      <c r="K9">
        <v>105</v>
      </c>
      <c r="L9">
        <f t="shared" si="10"/>
        <v>6.1764705882352944</v>
      </c>
      <c r="M9">
        <v>11.6571428571428</v>
      </c>
      <c r="N9">
        <v>1.8857142857142799</v>
      </c>
      <c r="O9">
        <v>0.6</v>
      </c>
      <c r="P9">
        <v>0.28925619834710697</v>
      </c>
      <c r="Q9">
        <v>0.76433121000000004</v>
      </c>
      <c r="R9">
        <v>0.47967479600000001</v>
      </c>
      <c r="S9">
        <v>8.9743588999999999E-2</v>
      </c>
      <c r="T9">
        <v>95.021636566558399</v>
      </c>
      <c r="U9">
        <v>2.7428571428571402</v>
      </c>
      <c r="V9">
        <v>2.2186740784418002</v>
      </c>
      <c r="W9">
        <v>2.4429786010867001</v>
      </c>
      <c r="X9">
        <v>3.5287556648254301</v>
      </c>
    </row>
    <row r="10" spans="1:24" x14ac:dyDescent="0.45">
      <c r="A10">
        <v>2024</v>
      </c>
      <c r="B10" t="s">
        <v>828</v>
      </c>
      <c r="C10" t="s">
        <v>58</v>
      </c>
      <c r="D10">
        <v>4</v>
      </c>
      <c r="E10">
        <v>5</v>
      </c>
      <c r="F10">
        <v>0</v>
      </c>
      <c r="G10">
        <v>18</v>
      </c>
      <c r="H10" s="1">
        <f t="shared" si="7"/>
        <v>32.043956043956044</v>
      </c>
      <c r="I10" s="1">
        <f t="shared" si="8"/>
        <v>16.021978021978022</v>
      </c>
      <c r="J10" s="2">
        <f t="shared" si="9"/>
        <v>0.5</v>
      </c>
      <c r="K10">
        <v>96.2</v>
      </c>
      <c r="L10">
        <f t="shared" si="10"/>
        <v>5.344444444444445</v>
      </c>
      <c r="M10">
        <v>6.6103450014928598</v>
      </c>
      <c r="N10">
        <v>3.0724138739333</v>
      </c>
      <c r="O10">
        <v>1.21034485942827</v>
      </c>
      <c r="P10">
        <v>0.26573426573426501</v>
      </c>
      <c r="Q10">
        <v>0.77817530999999995</v>
      </c>
      <c r="R10">
        <v>0.46258503400000001</v>
      </c>
      <c r="S10">
        <v>0.13</v>
      </c>
      <c r="T10">
        <v>90.723800388313606</v>
      </c>
      <c r="U10">
        <v>3.91034493046056</v>
      </c>
      <c r="V10">
        <v>4.7227792095769399</v>
      </c>
      <c r="W10">
        <v>4.4937603027257902</v>
      </c>
      <c r="X10">
        <v>0.32367792725562999</v>
      </c>
    </row>
    <row r="11" spans="1:24" x14ac:dyDescent="0.45">
      <c r="A11">
        <v>2024</v>
      </c>
      <c r="B11" t="s">
        <v>829</v>
      </c>
      <c r="C11" t="s">
        <v>44</v>
      </c>
      <c r="D11">
        <v>7</v>
      </c>
      <c r="E11">
        <v>7</v>
      </c>
      <c r="F11">
        <v>0</v>
      </c>
      <c r="G11">
        <v>18</v>
      </c>
      <c r="H11" s="1">
        <f t="shared" si="7"/>
        <v>32.043956043956044</v>
      </c>
      <c r="I11" s="1">
        <f t="shared" si="8"/>
        <v>24.923076923076923</v>
      </c>
      <c r="J11" s="2">
        <f t="shared" si="9"/>
        <v>0.77777777777777779</v>
      </c>
      <c r="K11">
        <v>102.1</v>
      </c>
      <c r="L11">
        <f t="shared" si="10"/>
        <v>5.6722222222222216</v>
      </c>
      <c r="M11">
        <v>8.2671013880975703</v>
      </c>
      <c r="N11">
        <v>3.6058633714042601</v>
      </c>
      <c r="O11">
        <v>0.70358309685936804</v>
      </c>
      <c r="P11">
        <v>0.32542372881355902</v>
      </c>
      <c r="Q11">
        <v>0.77414773000000003</v>
      </c>
      <c r="R11">
        <v>0.42192690999999999</v>
      </c>
      <c r="S11">
        <v>7.7669901999999999E-2</v>
      </c>
      <c r="T11">
        <v>92.769459208504102</v>
      </c>
      <c r="U11">
        <v>3.4299675971894201</v>
      </c>
      <c r="V11">
        <v>3.7573742782055599</v>
      </c>
      <c r="W11">
        <v>4.21927024358415</v>
      </c>
      <c r="X11">
        <v>1.9056372642517001</v>
      </c>
    </row>
    <row r="12" spans="1:24" x14ac:dyDescent="0.45">
      <c r="A12">
        <v>2024</v>
      </c>
      <c r="B12" t="s">
        <v>830</v>
      </c>
      <c r="C12" t="s">
        <v>75</v>
      </c>
      <c r="D12">
        <v>11</v>
      </c>
      <c r="E12">
        <v>3</v>
      </c>
      <c r="F12">
        <v>0</v>
      </c>
      <c r="G12">
        <v>19</v>
      </c>
      <c r="H12" s="1">
        <f t="shared" si="7"/>
        <v>33.824175824175825</v>
      </c>
      <c r="I12" s="1">
        <f t="shared" si="8"/>
        <v>24.923076923076923</v>
      </c>
      <c r="J12" s="2">
        <f t="shared" si="9"/>
        <v>0.73684210526315785</v>
      </c>
      <c r="K12">
        <v>122</v>
      </c>
      <c r="L12">
        <f t="shared" si="10"/>
        <v>6.4210526315789478</v>
      </c>
      <c r="M12">
        <v>8.1147540983606508</v>
      </c>
      <c r="N12">
        <v>2.1393442622950798</v>
      </c>
      <c r="O12">
        <v>0.73770491803278604</v>
      </c>
      <c r="P12">
        <v>0.26426426426426403</v>
      </c>
      <c r="Q12">
        <v>0.84873949999999998</v>
      </c>
      <c r="R12">
        <v>0.43067846599999998</v>
      </c>
      <c r="S12">
        <v>0.08</v>
      </c>
      <c r="T12">
        <v>92.5084038130734</v>
      </c>
      <c r="U12">
        <v>2.2131147540983598</v>
      </c>
      <c r="V12">
        <v>3.2940058504948801</v>
      </c>
      <c r="W12">
        <v>3.7331606276821798</v>
      </c>
      <c r="X12">
        <v>2.7206995487213099</v>
      </c>
    </row>
    <row r="13" spans="1:24" x14ac:dyDescent="0.45">
      <c r="A13">
        <v>2024</v>
      </c>
      <c r="B13" t="s">
        <v>831</v>
      </c>
      <c r="C13" t="s">
        <v>47</v>
      </c>
      <c r="D13">
        <v>9</v>
      </c>
      <c r="E13">
        <v>5</v>
      </c>
      <c r="F13">
        <v>0</v>
      </c>
      <c r="G13">
        <v>16</v>
      </c>
      <c r="H13" s="1">
        <f t="shared" si="7"/>
        <v>28.483516483516485</v>
      </c>
      <c r="I13" s="1">
        <f t="shared" si="8"/>
        <v>24.923076923076923</v>
      </c>
      <c r="J13" s="2">
        <f t="shared" si="9"/>
        <v>0.875</v>
      </c>
      <c r="K13">
        <v>92.2</v>
      </c>
      <c r="L13">
        <f t="shared" si="10"/>
        <v>5.7625000000000002</v>
      </c>
      <c r="M13">
        <v>11.169065054723699</v>
      </c>
      <c r="N13">
        <v>2.3309353157684298</v>
      </c>
      <c r="O13">
        <v>0.77697843858947802</v>
      </c>
      <c r="P13">
        <v>0.289592760180995</v>
      </c>
      <c r="Q13">
        <v>0.64516129</v>
      </c>
      <c r="R13">
        <v>0.45575221199999999</v>
      </c>
      <c r="S13">
        <v>0.103896103</v>
      </c>
      <c r="T13">
        <v>92.844074519230702</v>
      </c>
      <c r="U13">
        <v>3.3021583640052801</v>
      </c>
      <c r="V13">
        <v>2.6530694050964301</v>
      </c>
      <c r="W13">
        <v>2.7510912762956701</v>
      </c>
      <c r="X13">
        <v>2.5964264869689901</v>
      </c>
    </row>
    <row r="14" spans="1:24" x14ac:dyDescent="0.45">
      <c r="A14">
        <v>2024</v>
      </c>
      <c r="B14" t="s">
        <v>832</v>
      </c>
      <c r="C14" t="s">
        <v>39</v>
      </c>
      <c r="D14">
        <v>8</v>
      </c>
      <c r="E14">
        <v>8</v>
      </c>
      <c r="F14">
        <v>0</v>
      </c>
      <c r="G14">
        <v>18</v>
      </c>
      <c r="H14" s="1">
        <f t="shared" si="7"/>
        <v>32.043956043956044</v>
      </c>
      <c r="I14" s="1">
        <f t="shared" si="8"/>
        <v>28.483516483516485</v>
      </c>
      <c r="J14" s="2">
        <f t="shared" si="9"/>
        <v>0.88888888888888895</v>
      </c>
      <c r="K14">
        <v>112</v>
      </c>
      <c r="L14">
        <f t="shared" si="10"/>
        <v>6.2222222222222223</v>
      </c>
      <c r="M14">
        <v>6.1875</v>
      </c>
      <c r="N14">
        <v>3.77678571428571</v>
      </c>
      <c r="O14">
        <v>0.96428571428571397</v>
      </c>
      <c r="P14">
        <v>0.228840125391849</v>
      </c>
      <c r="Q14">
        <v>0.83756344999999999</v>
      </c>
      <c r="R14">
        <v>0.36666666599999997</v>
      </c>
      <c r="S14">
        <v>8.2191780000000006E-2</v>
      </c>
      <c r="T14">
        <v>89.509252539912893</v>
      </c>
      <c r="U14">
        <v>2.8125</v>
      </c>
      <c r="V14">
        <v>4.52819788796561</v>
      </c>
      <c r="W14">
        <v>5.0497853801984798</v>
      </c>
      <c r="X14">
        <v>1.25626385211944</v>
      </c>
    </row>
    <row r="15" spans="1:24" x14ac:dyDescent="0.45">
      <c r="A15">
        <v>2024</v>
      </c>
      <c r="B15" t="s">
        <v>833</v>
      </c>
      <c r="C15" t="s">
        <v>62</v>
      </c>
      <c r="D15">
        <v>7</v>
      </c>
      <c r="E15">
        <v>4</v>
      </c>
      <c r="F15">
        <v>0</v>
      </c>
      <c r="G15">
        <v>18</v>
      </c>
      <c r="H15" s="1">
        <f t="shared" si="7"/>
        <v>32.043956043956044</v>
      </c>
      <c r="I15" s="1">
        <f t="shared" si="8"/>
        <v>19.582417582417584</v>
      </c>
      <c r="J15" s="2">
        <f t="shared" si="9"/>
        <v>0.61111111111111116</v>
      </c>
      <c r="K15">
        <v>100.2</v>
      </c>
      <c r="L15">
        <f t="shared" si="10"/>
        <v>5.5666666666666664</v>
      </c>
      <c r="M15">
        <v>6.7947021584088096</v>
      </c>
      <c r="N15">
        <v>4.0231789095841597</v>
      </c>
      <c r="O15">
        <v>1.34105963652805</v>
      </c>
      <c r="P15">
        <v>0.247349823321554</v>
      </c>
      <c r="Q15">
        <v>0.80172414000000003</v>
      </c>
      <c r="R15">
        <v>0.49662162100000001</v>
      </c>
      <c r="S15">
        <v>0.14705882300000001</v>
      </c>
      <c r="T15">
        <v>90.643730468749993</v>
      </c>
      <c r="U15">
        <v>3.5761590307414801</v>
      </c>
      <c r="V15">
        <v>5.1478762728159602</v>
      </c>
      <c r="W15">
        <v>4.6988570864249199</v>
      </c>
      <c r="X15">
        <v>0.121770620346069</v>
      </c>
    </row>
    <row r="16" spans="1:24" x14ac:dyDescent="0.45">
      <c r="A16">
        <v>2024</v>
      </c>
      <c r="B16" t="s">
        <v>834</v>
      </c>
      <c r="C16" t="s">
        <v>128</v>
      </c>
      <c r="D16">
        <v>7</v>
      </c>
      <c r="E16">
        <v>4</v>
      </c>
      <c r="F16">
        <v>0</v>
      </c>
      <c r="G16">
        <v>17</v>
      </c>
      <c r="H16" s="1">
        <f t="shared" si="7"/>
        <v>30.263736263736263</v>
      </c>
      <c r="I16" s="1">
        <f t="shared" si="8"/>
        <v>19.582417582417584</v>
      </c>
      <c r="J16" s="2">
        <f t="shared" si="9"/>
        <v>0.6470588235294118</v>
      </c>
      <c r="K16">
        <v>102</v>
      </c>
      <c r="L16">
        <f t="shared" si="10"/>
        <v>6</v>
      </c>
      <c r="M16">
        <v>7.7647058823529402</v>
      </c>
      <c r="N16">
        <v>2.73529411764705</v>
      </c>
      <c r="O16">
        <v>0.70588235294117596</v>
      </c>
      <c r="P16">
        <v>0.27368421052631497</v>
      </c>
      <c r="Q16">
        <v>0.74681238999999999</v>
      </c>
      <c r="R16">
        <v>0.58620689599999998</v>
      </c>
      <c r="S16">
        <v>0.119402985</v>
      </c>
      <c r="T16">
        <v>94.609747869318099</v>
      </c>
      <c r="U16">
        <v>3.1764705882352899</v>
      </c>
      <c r="V16">
        <v>3.4945844425874601</v>
      </c>
      <c r="W16">
        <v>3.4396551209191402</v>
      </c>
      <c r="X16">
        <v>1.76639640331268</v>
      </c>
    </row>
    <row r="17" spans="1:24" x14ac:dyDescent="0.45">
      <c r="A17">
        <v>2024</v>
      </c>
      <c r="B17" t="s">
        <v>835</v>
      </c>
      <c r="C17" t="s">
        <v>93</v>
      </c>
      <c r="D17">
        <v>5</v>
      </c>
      <c r="E17">
        <v>5</v>
      </c>
      <c r="F17">
        <v>0</v>
      </c>
      <c r="G17">
        <v>16</v>
      </c>
      <c r="H17" s="1">
        <f t="shared" si="7"/>
        <v>28.483516483516485</v>
      </c>
      <c r="I17" s="1">
        <f t="shared" si="8"/>
        <v>17.802197802197803</v>
      </c>
      <c r="J17" s="2">
        <f t="shared" si="9"/>
        <v>0.625</v>
      </c>
      <c r="K17">
        <v>92.1</v>
      </c>
      <c r="L17">
        <f t="shared" si="10"/>
        <v>5.7562499999999996</v>
      </c>
      <c r="M17">
        <v>7.0180509281117596</v>
      </c>
      <c r="N17">
        <v>0.77978343645686199</v>
      </c>
      <c r="O17">
        <v>1.2671480842424001</v>
      </c>
      <c r="P17">
        <v>0.29310344827586199</v>
      </c>
      <c r="Q17">
        <v>0.69042316000000004</v>
      </c>
      <c r="R17">
        <v>0.42524916899999998</v>
      </c>
      <c r="S17">
        <v>0.11206896500000001</v>
      </c>
      <c r="T17">
        <v>92.850718749999999</v>
      </c>
      <c r="U17">
        <v>4.1913359709556302</v>
      </c>
      <c r="V17">
        <v>3.76672293367174</v>
      </c>
      <c r="W17">
        <v>3.7814451069091302</v>
      </c>
      <c r="X17">
        <v>1.4172902107238701</v>
      </c>
    </row>
    <row r="18" spans="1:24" x14ac:dyDescent="0.45">
      <c r="A18">
        <v>2024</v>
      </c>
      <c r="B18" t="s">
        <v>836</v>
      </c>
      <c r="C18" t="s">
        <v>44</v>
      </c>
      <c r="D18">
        <v>6</v>
      </c>
      <c r="E18">
        <v>8</v>
      </c>
      <c r="F18">
        <v>0</v>
      </c>
      <c r="G18">
        <v>18</v>
      </c>
      <c r="H18" s="1">
        <f t="shared" si="7"/>
        <v>32.043956043956044</v>
      </c>
      <c r="I18" s="1">
        <f t="shared" si="8"/>
        <v>24.923076923076923</v>
      </c>
      <c r="J18" s="2">
        <f t="shared" si="9"/>
        <v>0.77777777777777779</v>
      </c>
      <c r="K18">
        <v>97</v>
      </c>
      <c r="L18">
        <f t="shared" si="10"/>
        <v>5.3888888888888893</v>
      </c>
      <c r="M18">
        <v>9.3711340206185501</v>
      </c>
      <c r="N18">
        <v>2.5051546391752502</v>
      </c>
      <c r="O18">
        <v>1.2989690721649401</v>
      </c>
      <c r="P18">
        <v>0.32129963898916902</v>
      </c>
      <c r="Q18">
        <v>0.66725979000000002</v>
      </c>
      <c r="R18">
        <v>0.37716262900000003</v>
      </c>
      <c r="S18">
        <v>0.123893805</v>
      </c>
      <c r="T18">
        <v>93.963941581015703</v>
      </c>
      <c r="U18">
        <v>4.6391752577319503</v>
      </c>
      <c r="V18">
        <v>3.8617766803072899</v>
      </c>
      <c r="W18">
        <v>3.6963488665591799</v>
      </c>
      <c r="X18">
        <v>1.4667437076568599</v>
      </c>
    </row>
    <row r="19" spans="1:24" x14ac:dyDescent="0.45">
      <c r="A19">
        <v>2024</v>
      </c>
      <c r="B19" t="s">
        <v>837</v>
      </c>
      <c r="C19" t="s">
        <v>44</v>
      </c>
      <c r="D19">
        <v>8</v>
      </c>
      <c r="E19">
        <v>6</v>
      </c>
      <c r="F19">
        <v>0</v>
      </c>
      <c r="G19">
        <v>19</v>
      </c>
      <c r="H19" s="1">
        <f t="shared" si="7"/>
        <v>33.824175824175825</v>
      </c>
      <c r="I19" s="1">
        <f t="shared" si="8"/>
        <v>24.923076923076923</v>
      </c>
      <c r="J19" s="2">
        <f t="shared" si="9"/>
        <v>0.73684210526315785</v>
      </c>
      <c r="K19">
        <v>115</v>
      </c>
      <c r="L19">
        <f t="shared" si="10"/>
        <v>6.0526315789473681</v>
      </c>
      <c r="M19">
        <v>6.8086956521739097</v>
      </c>
      <c r="N19">
        <v>2.2695652173913001</v>
      </c>
      <c r="O19">
        <v>1.6434782608695599</v>
      </c>
      <c r="P19">
        <v>0.25236593059936901</v>
      </c>
      <c r="Q19">
        <v>0.83333332999999998</v>
      </c>
      <c r="R19">
        <v>0.43283581999999998</v>
      </c>
      <c r="S19">
        <v>0.16030534299999999</v>
      </c>
      <c r="T19">
        <v>94.285235699152494</v>
      </c>
      <c r="U19">
        <v>3.75652173913043</v>
      </c>
      <c r="V19">
        <v>5.0754028569097098</v>
      </c>
      <c r="W19">
        <v>4.3744339281450104</v>
      </c>
      <c r="X19">
        <v>0.35055160522460899</v>
      </c>
    </row>
    <row r="20" spans="1:24" x14ac:dyDescent="0.45">
      <c r="A20">
        <v>2024</v>
      </c>
      <c r="B20" t="s">
        <v>838</v>
      </c>
      <c r="C20" t="s">
        <v>33</v>
      </c>
      <c r="D20">
        <v>8</v>
      </c>
      <c r="E20">
        <v>5</v>
      </c>
      <c r="F20">
        <v>0</v>
      </c>
      <c r="G20">
        <v>18</v>
      </c>
      <c r="H20" s="1">
        <f t="shared" si="7"/>
        <v>32.043956043956044</v>
      </c>
      <c r="I20" s="1">
        <f t="shared" si="8"/>
        <v>23.142857142857142</v>
      </c>
      <c r="J20" s="2">
        <f t="shared" si="9"/>
        <v>0.72222222222222221</v>
      </c>
      <c r="K20">
        <v>109</v>
      </c>
      <c r="L20">
        <f t="shared" si="10"/>
        <v>6.0555555555555554</v>
      </c>
      <c r="M20">
        <v>11.8073394495412</v>
      </c>
      <c r="N20">
        <v>2.3944954128440301</v>
      </c>
      <c r="O20">
        <v>0.990825688073394</v>
      </c>
      <c r="P20">
        <v>0.24896265560165901</v>
      </c>
      <c r="Q20">
        <v>0.68883609999999995</v>
      </c>
      <c r="R20">
        <v>0.48192771000000001</v>
      </c>
      <c r="S20">
        <v>0.139534883</v>
      </c>
      <c r="T20">
        <v>96.446006274131193</v>
      </c>
      <c r="U20">
        <v>3.4678899082568799</v>
      </c>
      <c r="V20">
        <v>2.7765596179787102</v>
      </c>
      <c r="W20">
        <v>2.50409076823553</v>
      </c>
      <c r="X20">
        <v>3.0254561901092498</v>
      </c>
    </row>
    <row r="21" spans="1:24" x14ac:dyDescent="0.45">
      <c r="A21">
        <v>2024</v>
      </c>
      <c r="B21" t="s">
        <v>839</v>
      </c>
      <c r="C21" t="s">
        <v>121</v>
      </c>
      <c r="D21">
        <v>7</v>
      </c>
      <c r="E21">
        <v>9</v>
      </c>
      <c r="F21">
        <v>0</v>
      </c>
      <c r="G21">
        <v>19</v>
      </c>
      <c r="H21" s="1">
        <f t="shared" si="7"/>
        <v>33.824175824175825</v>
      </c>
      <c r="I21" s="1">
        <f t="shared" si="8"/>
        <v>28.483516483516485</v>
      </c>
      <c r="J21" s="2">
        <f t="shared" si="9"/>
        <v>0.8421052631578948</v>
      </c>
      <c r="K21">
        <v>111.1</v>
      </c>
      <c r="L21">
        <f t="shared" si="10"/>
        <v>5.8473684210526313</v>
      </c>
      <c r="M21">
        <v>8.9730543021495297</v>
      </c>
      <c r="N21">
        <v>2.5868264654845401</v>
      </c>
      <c r="O21">
        <v>1.2125749056958799</v>
      </c>
      <c r="P21">
        <v>0.28378378378378299</v>
      </c>
      <c r="Q21">
        <v>0.75892857000000002</v>
      </c>
      <c r="R21">
        <v>0.36274509799999999</v>
      </c>
      <c r="S21">
        <v>0.11194029799999999</v>
      </c>
      <c r="T21">
        <v>95.545905707195999</v>
      </c>
      <c r="U21">
        <v>3.7185630441340298</v>
      </c>
      <c r="V21">
        <v>3.8447077562093499</v>
      </c>
      <c r="W21">
        <v>3.86082528730195</v>
      </c>
      <c r="X21">
        <v>1.78190374374389</v>
      </c>
    </row>
    <row r="22" spans="1:24" x14ac:dyDescent="0.45">
      <c r="A22">
        <v>2024</v>
      </c>
      <c r="B22" t="s">
        <v>840</v>
      </c>
      <c r="C22" t="s">
        <v>93</v>
      </c>
      <c r="D22">
        <v>3</v>
      </c>
      <c r="E22">
        <v>6</v>
      </c>
      <c r="F22">
        <v>0</v>
      </c>
      <c r="G22">
        <v>18</v>
      </c>
      <c r="H22" s="1">
        <f t="shared" si="7"/>
        <v>32.043956043956044</v>
      </c>
      <c r="I22" s="1">
        <f t="shared" si="8"/>
        <v>16.021978021978022</v>
      </c>
      <c r="J22" s="2">
        <f t="shared" si="9"/>
        <v>0.5</v>
      </c>
      <c r="K22">
        <v>95.1</v>
      </c>
      <c r="L22">
        <f t="shared" si="10"/>
        <v>5.2833333333333332</v>
      </c>
      <c r="M22">
        <v>8.5909095492548104</v>
      </c>
      <c r="N22">
        <v>1.6048951905201301</v>
      </c>
      <c r="O22">
        <v>1.2272727927506799</v>
      </c>
      <c r="P22">
        <v>0.35191637630661998</v>
      </c>
      <c r="Q22">
        <v>0.73402418000000003</v>
      </c>
      <c r="R22">
        <v>0.33221476500000002</v>
      </c>
      <c r="S22">
        <v>0.103174603</v>
      </c>
      <c r="T22">
        <v>92.797097355769196</v>
      </c>
      <c r="U22">
        <v>4.4370631737909401</v>
      </c>
      <c r="V22">
        <v>3.6640620501328498</v>
      </c>
      <c r="W22">
        <v>3.8323714774278099</v>
      </c>
      <c r="X22">
        <v>1.64509117603302</v>
      </c>
    </row>
    <row r="23" spans="1:24" x14ac:dyDescent="0.45">
      <c r="A23">
        <v>2024</v>
      </c>
      <c r="B23" t="s">
        <v>841</v>
      </c>
      <c r="C23" t="s">
        <v>58</v>
      </c>
      <c r="D23">
        <v>5</v>
      </c>
      <c r="E23">
        <v>3</v>
      </c>
      <c r="F23">
        <v>0</v>
      </c>
      <c r="G23">
        <v>17</v>
      </c>
      <c r="H23" s="1">
        <f t="shared" si="7"/>
        <v>30.263736263736263</v>
      </c>
      <c r="I23" s="1">
        <f t="shared" si="8"/>
        <v>14.241758241758243</v>
      </c>
      <c r="J23" s="2">
        <f t="shared" si="9"/>
        <v>0.4705882352941177</v>
      </c>
      <c r="K23">
        <v>103.1</v>
      </c>
      <c r="L23">
        <f t="shared" si="10"/>
        <v>6.0647058823529409</v>
      </c>
      <c r="M23">
        <v>6.7064519430075302</v>
      </c>
      <c r="N23">
        <v>2.9612904683409802</v>
      </c>
      <c r="O23">
        <v>1.0451613417673999</v>
      </c>
      <c r="P23">
        <v>0.26</v>
      </c>
      <c r="Q23">
        <v>0.70671377999999996</v>
      </c>
      <c r="R23">
        <v>0.48366013000000002</v>
      </c>
      <c r="S23">
        <v>0.11320754700000001</v>
      </c>
      <c r="T23">
        <v>96.324804687500006</v>
      </c>
      <c r="U23">
        <v>3.8322582531471601</v>
      </c>
      <c r="V23">
        <v>4.3517002502266697</v>
      </c>
      <c r="W23">
        <v>4.34853763680026</v>
      </c>
      <c r="X23">
        <v>0.90943384170532204</v>
      </c>
    </row>
    <row r="24" spans="1:24" x14ac:dyDescent="0.45">
      <c r="A24">
        <v>2024</v>
      </c>
      <c r="B24" t="s">
        <v>842</v>
      </c>
      <c r="C24" t="s">
        <v>62</v>
      </c>
      <c r="D24">
        <v>9</v>
      </c>
      <c r="E24">
        <v>7</v>
      </c>
      <c r="F24">
        <v>0</v>
      </c>
      <c r="G24">
        <v>19</v>
      </c>
      <c r="H24" s="1">
        <f t="shared" si="7"/>
        <v>33.824175824175825</v>
      </c>
      <c r="I24" s="1">
        <f t="shared" si="8"/>
        <v>28.483516483516485</v>
      </c>
      <c r="J24" s="2">
        <f t="shared" si="9"/>
        <v>0.8421052631578948</v>
      </c>
      <c r="K24">
        <v>103</v>
      </c>
      <c r="L24">
        <f t="shared" si="10"/>
        <v>5.4210526315789478</v>
      </c>
      <c r="M24">
        <v>9.17475728155339</v>
      </c>
      <c r="N24">
        <v>2.6213592233009702</v>
      </c>
      <c r="O24">
        <v>1.6601941747572799</v>
      </c>
      <c r="P24">
        <v>0.292418772563176</v>
      </c>
      <c r="Q24">
        <v>0.74733095999999999</v>
      </c>
      <c r="R24">
        <v>0.34121621600000002</v>
      </c>
      <c r="S24">
        <v>0.13013698600000001</v>
      </c>
      <c r="T24">
        <v>95.425563752783901</v>
      </c>
      <c r="U24">
        <v>4.6310679611650398</v>
      </c>
      <c r="V24">
        <v>4.6662006618907101</v>
      </c>
      <c r="W24">
        <v>4.3498686146099503</v>
      </c>
      <c r="X24">
        <v>0.65265244245529097</v>
      </c>
    </row>
    <row r="25" spans="1:24" x14ac:dyDescent="0.45">
      <c r="A25">
        <v>2024</v>
      </c>
      <c r="B25" t="s">
        <v>843</v>
      </c>
      <c r="C25" t="s">
        <v>67</v>
      </c>
      <c r="D25">
        <v>10</v>
      </c>
      <c r="E25">
        <v>4</v>
      </c>
      <c r="F25">
        <v>0</v>
      </c>
      <c r="G25">
        <v>18</v>
      </c>
      <c r="H25" s="1">
        <f t="shared" si="7"/>
        <v>32.043956043956044</v>
      </c>
      <c r="I25" s="1">
        <f t="shared" si="8"/>
        <v>24.923076923076923</v>
      </c>
      <c r="J25" s="2">
        <f t="shared" si="9"/>
        <v>0.77777777777777779</v>
      </c>
      <c r="K25">
        <v>113.2</v>
      </c>
      <c r="L25">
        <f t="shared" si="10"/>
        <v>6.2888888888888888</v>
      </c>
      <c r="M25">
        <v>8.4721409520155593</v>
      </c>
      <c r="N25">
        <v>1.97947218505036</v>
      </c>
      <c r="O25">
        <v>1.2668621984322299</v>
      </c>
      <c r="P25">
        <v>0.25249169435215901</v>
      </c>
      <c r="Q25">
        <v>0.74267782000000004</v>
      </c>
      <c r="R25">
        <v>0.45253164499999998</v>
      </c>
      <c r="S25">
        <v>0.15094339600000001</v>
      </c>
      <c r="T25">
        <v>92.4104275173611</v>
      </c>
      <c r="U25">
        <v>3.4838710456886401</v>
      </c>
      <c r="V25">
        <v>3.8044861300388702</v>
      </c>
      <c r="W25">
        <v>3.34413301090061</v>
      </c>
      <c r="X25">
        <v>1.9012746810912999</v>
      </c>
    </row>
    <row r="26" spans="1:24" x14ac:dyDescent="0.45">
      <c r="A26">
        <v>2024</v>
      </c>
      <c r="B26" t="s">
        <v>844</v>
      </c>
      <c r="C26" t="s">
        <v>86</v>
      </c>
      <c r="D26">
        <v>2</v>
      </c>
      <c r="E26">
        <v>5</v>
      </c>
      <c r="F26">
        <v>0</v>
      </c>
      <c r="G26">
        <v>17</v>
      </c>
      <c r="H26" s="1">
        <f t="shared" si="7"/>
        <v>30.263736263736263</v>
      </c>
      <c r="I26" s="1">
        <f t="shared" si="8"/>
        <v>12.461538461538462</v>
      </c>
      <c r="J26" s="2">
        <f t="shared" si="9"/>
        <v>0.41176470588235298</v>
      </c>
      <c r="K26">
        <v>94.2</v>
      </c>
      <c r="L26">
        <f t="shared" si="10"/>
        <v>5.5411764705882351</v>
      </c>
      <c r="M26">
        <v>5.8943663555297396</v>
      </c>
      <c r="N26">
        <v>2.2816902021405401</v>
      </c>
      <c r="O26">
        <v>1.5211268014270201</v>
      </c>
      <c r="P26">
        <v>0.28082191780821902</v>
      </c>
      <c r="Q26">
        <v>0.74297188999999997</v>
      </c>
      <c r="R26">
        <v>0.417763157</v>
      </c>
      <c r="S26">
        <v>0.13559321999999999</v>
      </c>
      <c r="T26">
        <v>90.573163177588995</v>
      </c>
      <c r="U26">
        <v>4.4683099791918997</v>
      </c>
      <c r="V26">
        <v>4.8189423990353699</v>
      </c>
      <c r="W26">
        <v>4.4523569389666902</v>
      </c>
      <c r="X26">
        <v>0.65613102912902799</v>
      </c>
    </row>
    <row r="27" spans="1:24" x14ac:dyDescent="0.45">
      <c r="A27">
        <v>2024</v>
      </c>
      <c r="B27" t="s">
        <v>845</v>
      </c>
      <c r="C27" t="s">
        <v>115</v>
      </c>
      <c r="D27">
        <v>8</v>
      </c>
      <c r="E27">
        <v>7</v>
      </c>
      <c r="F27">
        <v>0</v>
      </c>
      <c r="G27">
        <v>18</v>
      </c>
      <c r="H27" s="1">
        <f t="shared" si="7"/>
        <v>32.043956043956044</v>
      </c>
      <c r="I27" s="1">
        <f t="shared" si="8"/>
        <v>26.703296703296704</v>
      </c>
      <c r="J27" s="2">
        <f t="shared" si="9"/>
        <v>0.83333333333333337</v>
      </c>
      <c r="K27">
        <v>99</v>
      </c>
      <c r="L27">
        <f t="shared" si="10"/>
        <v>5.5</v>
      </c>
      <c r="M27">
        <v>10.545454545454501</v>
      </c>
      <c r="N27">
        <v>2</v>
      </c>
      <c r="O27">
        <v>1.5454545454545401</v>
      </c>
      <c r="P27">
        <v>0.30980392156862702</v>
      </c>
      <c r="Q27">
        <v>0.64814815000000003</v>
      </c>
      <c r="R27">
        <v>0.39629629599999999</v>
      </c>
      <c r="S27">
        <v>0.155963302</v>
      </c>
      <c r="T27">
        <v>94.744856249999998</v>
      </c>
      <c r="U27">
        <v>5.1818181818181799</v>
      </c>
      <c r="V27">
        <v>3.8175196772873998</v>
      </c>
      <c r="W27">
        <v>3.2021564633105699</v>
      </c>
      <c r="X27">
        <v>1.57186615467071</v>
      </c>
    </row>
    <row r="28" spans="1:24" x14ac:dyDescent="0.45">
      <c r="A28">
        <v>2024</v>
      </c>
      <c r="B28" t="s">
        <v>846</v>
      </c>
      <c r="C28" t="s">
        <v>67</v>
      </c>
      <c r="D28">
        <v>10</v>
      </c>
      <c r="E28">
        <v>3</v>
      </c>
      <c r="F28">
        <v>0</v>
      </c>
      <c r="G28">
        <v>18</v>
      </c>
      <c r="H28" s="1">
        <f t="shared" si="7"/>
        <v>32.043956043956044</v>
      </c>
      <c r="I28" s="1">
        <f t="shared" si="8"/>
        <v>23.142857142857142</v>
      </c>
      <c r="J28" s="2">
        <f t="shared" si="9"/>
        <v>0.72222222222222221</v>
      </c>
      <c r="K28">
        <v>108</v>
      </c>
      <c r="L28">
        <f t="shared" si="10"/>
        <v>6</v>
      </c>
      <c r="M28">
        <v>8.8333333333333304</v>
      </c>
      <c r="N28">
        <v>1.9166666666666601</v>
      </c>
      <c r="O28">
        <v>0.75</v>
      </c>
      <c r="P28">
        <v>0.27177700348431999</v>
      </c>
      <c r="Q28">
        <v>0.77148437999999997</v>
      </c>
      <c r="R28">
        <v>0.534482758</v>
      </c>
      <c r="S28">
        <v>0.121621621</v>
      </c>
      <c r="T28">
        <v>92.2509251644736</v>
      </c>
      <c r="U28">
        <v>2.5833333333333299</v>
      </c>
      <c r="V28">
        <v>3.0692031789708998</v>
      </c>
      <c r="W28">
        <v>2.9921431292262302</v>
      </c>
      <c r="X28">
        <v>2.7265179157257</v>
      </c>
    </row>
    <row r="29" spans="1:24" x14ac:dyDescent="0.45">
      <c r="A29">
        <v>2024</v>
      </c>
      <c r="B29" t="s">
        <v>847</v>
      </c>
      <c r="C29" t="s">
        <v>49</v>
      </c>
      <c r="D29">
        <v>7</v>
      </c>
      <c r="E29">
        <v>5</v>
      </c>
      <c r="F29">
        <v>0</v>
      </c>
      <c r="G29">
        <v>15</v>
      </c>
      <c r="H29" s="1">
        <f t="shared" si="7"/>
        <v>26.703296703296704</v>
      </c>
      <c r="I29" s="1">
        <f t="shared" si="8"/>
        <v>21.362637362637365</v>
      </c>
      <c r="J29" s="2">
        <f t="shared" si="9"/>
        <v>0.8</v>
      </c>
      <c r="K29">
        <v>91.1</v>
      </c>
      <c r="L29">
        <f t="shared" si="10"/>
        <v>6.0733333333333333</v>
      </c>
      <c r="M29">
        <v>7.0948909060563601</v>
      </c>
      <c r="N29">
        <v>3.0547446956631501</v>
      </c>
      <c r="O29">
        <v>0.78832121178404002</v>
      </c>
      <c r="P29">
        <v>0.30534351145038102</v>
      </c>
      <c r="Q29">
        <v>0.72695034999999997</v>
      </c>
      <c r="R29">
        <v>0.60674157299999998</v>
      </c>
      <c r="S29">
        <v>0.163265306</v>
      </c>
      <c r="T29">
        <v>95.574302673339801</v>
      </c>
      <c r="U29">
        <v>3.84306590744719</v>
      </c>
      <c r="V29">
        <v>3.9155806197299001</v>
      </c>
      <c r="W29">
        <v>3.5648010899494098</v>
      </c>
      <c r="X29">
        <v>1.1253238916396999</v>
      </c>
    </row>
    <row r="30" spans="1:24" x14ac:dyDescent="0.45">
      <c r="A30">
        <v>2024</v>
      </c>
      <c r="B30" t="s">
        <v>848</v>
      </c>
      <c r="C30" t="s">
        <v>37</v>
      </c>
      <c r="D30">
        <v>6</v>
      </c>
      <c r="E30">
        <v>3</v>
      </c>
      <c r="F30">
        <v>0</v>
      </c>
      <c r="G30">
        <v>18</v>
      </c>
      <c r="H30" s="1">
        <f t="shared" si="7"/>
        <v>32.043956043956044</v>
      </c>
      <c r="I30" s="1">
        <f t="shared" si="8"/>
        <v>16.021978021978022</v>
      </c>
      <c r="J30" s="2">
        <f t="shared" si="9"/>
        <v>0.5</v>
      </c>
      <c r="K30">
        <v>106.1</v>
      </c>
      <c r="L30">
        <f t="shared" si="10"/>
        <v>5.8944444444444439</v>
      </c>
      <c r="M30">
        <v>7.9561132332308802</v>
      </c>
      <c r="N30">
        <v>2.3699060694730298</v>
      </c>
      <c r="O30">
        <v>0.93103452729297598</v>
      </c>
      <c r="P30">
        <v>0.26821192052980097</v>
      </c>
      <c r="Q30">
        <v>0.78799249999999998</v>
      </c>
      <c r="R30">
        <v>0.47266880999999999</v>
      </c>
      <c r="S30">
        <v>9.8214284999999998E-2</v>
      </c>
      <c r="T30">
        <v>93.564918518066406</v>
      </c>
      <c r="U30">
        <v>3.1316615918036401</v>
      </c>
      <c r="V30">
        <v>3.5942525432286501</v>
      </c>
      <c r="W30">
        <v>3.7963047817702398</v>
      </c>
      <c r="X30">
        <v>2.4357395172119101</v>
      </c>
    </row>
    <row r="31" spans="1:24" x14ac:dyDescent="0.45">
      <c r="A31">
        <v>2024</v>
      </c>
      <c r="B31" t="s">
        <v>849</v>
      </c>
      <c r="C31" t="s">
        <v>99</v>
      </c>
      <c r="D31">
        <v>10</v>
      </c>
      <c r="E31">
        <v>5</v>
      </c>
      <c r="F31">
        <v>0</v>
      </c>
      <c r="G31">
        <v>18</v>
      </c>
      <c r="H31" s="1">
        <f t="shared" si="7"/>
        <v>32.043956043956044</v>
      </c>
      <c r="I31" s="1">
        <f t="shared" si="8"/>
        <v>26.703296703296704</v>
      </c>
      <c r="J31" s="2">
        <f t="shared" si="9"/>
        <v>0.83333333333333337</v>
      </c>
      <c r="K31">
        <v>111.1</v>
      </c>
      <c r="L31">
        <f t="shared" si="10"/>
        <v>6.1722222222222216</v>
      </c>
      <c r="M31">
        <v>8.2455093587320007</v>
      </c>
      <c r="N31">
        <v>2.1826348302525802</v>
      </c>
      <c r="O31">
        <v>0.88922159751031304</v>
      </c>
      <c r="P31">
        <v>0.30246913580246898</v>
      </c>
      <c r="Q31">
        <v>0.76747719999999997</v>
      </c>
      <c r="R31">
        <v>0.40361445699999998</v>
      </c>
      <c r="S31">
        <v>9.1666665999999994E-2</v>
      </c>
      <c r="T31">
        <v>94.741620710784304</v>
      </c>
      <c r="U31">
        <v>3.3952097359484701</v>
      </c>
      <c r="V31">
        <v>3.6471029567626099</v>
      </c>
      <c r="W31">
        <v>3.9456102234314501</v>
      </c>
      <c r="X31">
        <v>1.9070844650268499</v>
      </c>
    </row>
    <row r="32" spans="1:24" x14ac:dyDescent="0.45">
      <c r="A32">
        <v>2024</v>
      </c>
      <c r="B32" t="s">
        <v>850</v>
      </c>
      <c r="C32" t="s">
        <v>62</v>
      </c>
      <c r="D32">
        <v>4</v>
      </c>
      <c r="E32">
        <v>7</v>
      </c>
      <c r="F32">
        <v>0</v>
      </c>
      <c r="G32">
        <v>19</v>
      </c>
      <c r="H32" s="1">
        <f t="shared" si="7"/>
        <v>33.824175824175825</v>
      </c>
      <c r="I32" s="1">
        <f t="shared" si="8"/>
        <v>19.582417582417584</v>
      </c>
      <c r="J32" s="2">
        <f t="shared" si="9"/>
        <v>0.57894736842105265</v>
      </c>
      <c r="K32">
        <v>111</v>
      </c>
      <c r="L32">
        <f t="shared" si="10"/>
        <v>5.8421052631578947</v>
      </c>
      <c r="M32">
        <v>8.5945945945945894</v>
      </c>
      <c r="N32">
        <v>1.6216216216216199</v>
      </c>
      <c r="O32">
        <v>1.21621621621621</v>
      </c>
      <c r="P32">
        <v>0.28145695364238399</v>
      </c>
      <c r="Q32">
        <v>0.78217822000000004</v>
      </c>
      <c r="R32">
        <v>0.30031948800000002</v>
      </c>
      <c r="S32">
        <v>9.7402596999999994E-2</v>
      </c>
      <c r="T32">
        <v>91.8966338965311</v>
      </c>
      <c r="U32">
        <v>3.4054054054053999</v>
      </c>
      <c r="V32">
        <v>3.6124964722641901</v>
      </c>
      <c r="W32">
        <v>3.8932777301953698</v>
      </c>
      <c r="X32">
        <v>2.1682476997375399</v>
      </c>
    </row>
    <row r="33" spans="1:24" x14ac:dyDescent="0.45">
      <c r="A33">
        <v>2024</v>
      </c>
      <c r="B33" t="s">
        <v>851</v>
      </c>
      <c r="C33" t="s">
        <v>65</v>
      </c>
      <c r="D33">
        <v>7</v>
      </c>
      <c r="E33">
        <v>6</v>
      </c>
      <c r="F33">
        <v>0</v>
      </c>
      <c r="G33">
        <v>19</v>
      </c>
      <c r="H33" s="1">
        <f t="shared" si="7"/>
        <v>33.824175824175825</v>
      </c>
      <c r="I33" s="1">
        <f t="shared" si="8"/>
        <v>23.142857142857142</v>
      </c>
      <c r="J33" s="2">
        <f t="shared" si="9"/>
        <v>0.68421052631578949</v>
      </c>
      <c r="K33">
        <v>119.1</v>
      </c>
      <c r="L33">
        <f t="shared" si="10"/>
        <v>6.2684210526315782</v>
      </c>
      <c r="M33">
        <v>7.7681567556778299</v>
      </c>
      <c r="N33">
        <v>2.0363129359543799</v>
      </c>
      <c r="O33">
        <v>0.37709498813969999</v>
      </c>
      <c r="P33">
        <v>0.32378223495702002</v>
      </c>
      <c r="Q33">
        <v>0.73571428999999999</v>
      </c>
      <c r="R33">
        <v>0.57627118600000005</v>
      </c>
      <c r="S33">
        <v>6.5789473000000001E-2</v>
      </c>
      <c r="T33">
        <v>92.726403661521005</v>
      </c>
      <c r="U33">
        <v>3.0921789027455402</v>
      </c>
      <c r="V33">
        <v>2.71854104505511</v>
      </c>
      <c r="W33">
        <v>3.1091674143803099</v>
      </c>
      <c r="X33">
        <v>3.04508256912231</v>
      </c>
    </row>
    <row r="34" spans="1:24" x14ac:dyDescent="0.45">
      <c r="A34">
        <v>2024</v>
      </c>
      <c r="B34" t="s">
        <v>852</v>
      </c>
      <c r="C34" t="s">
        <v>73</v>
      </c>
      <c r="D34">
        <v>7</v>
      </c>
      <c r="E34">
        <v>8</v>
      </c>
      <c r="F34">
        <v>0</v>
      </c>
      <c r="G34">
        <v>19</v>
      </c>
      <c r="H34" s="1">
        <f t="shared" si="7"/>
        <v>33.824175824175825</v>
      </c>
      <c r="I34" s="1">
        <f t="shared" si="8"/>
        <v>26.703296703296704</v>
      </c>
      <c r="J34" s="2">
        <f t="shared" si="9"/>
        <v>0.78947368421052633</v>
      </c>
      <c r="K34">
        <v>109</v>
      </c>
      <c r="L34">
        <f t="shared" si="10"/>
        <v>5.7368421052631575</v>
      </c>
      <c r="M34">
        <v>11.394496210395401</v>
      </c>
      <c r="N34">
        <v>2.7247708329206501</v>
      </c>
      <c r="O34">
        <v>1.2385321967821099</v>
      </c>
      <c r="P34">
        <v>0.28015564202334597</v>
      </c>
      <c r="Q34">
        <v>0.67326733000000005</v>
      </c>
      <c r="R34">
        <v>0.34831460600000003</v>
      </c>
      <c r="S34">
        <v>0.121951219</v>
      </c>
      <c r="T34">
        <v>96.884890701970406</v>
      </c>
      <c r="U34">
        <v>4.2110094690591904</v>
      </c>
      <c r="V34">
        <v>3.3912385324729</v>
      </c>
      <c r="W34">
        <v>3.2594922176714101</v>
      </c>
      <c r="X34">
        <v>2.21606016159057</v>
      </c>
    </row>
    <row r="35" spans="1:24" x14ac:dyDescent="0.45">
      <c r="A35">
        <v>2024</v>
      </c>
      <c r="B35" t="s">
        <v>853</v>
      </c>
      <c r="C35" t="s">
        <v>54</v>
      </c>
      <c r="D35">
        <v>6</v>
      </c>
      <c r="E35">
        <v>4</v>
      </c>
      <c r="F35">
        <v>0</v>
      </c>
      <c r="G35">
        <v>18</v>
      </c>
      <c r="H35" s="1">
        <f t="shared" si="7"/>
        <v>32.043956043956044</v>
      </c>
      <c r="I35" s="1">
        <f t="shared" si="8"/>
        <v>17.802197802197803</v>
      </c>
      <c r="J35" s="2">
        <f t="shared" si="9"/>
        <v>0.55555555555555558</v>
      </c>
      <c r="K35">
        <v>98</v>
      </c>
      <c r="L35">
        <f t="shared" si="10"/>
        <v>5.4444444444444446</v>
      </c>
      <c r="M35">
        <v>11.387755102040799</v>
      </c>
      <c r="N35">
        <v>3.3061224489795902</v>
      </c>
      <c r="O35">
        <v>1.1938775510204001</v>
      </c>
      <c r="P35">
        <v>0.28070175438596401</v>
      </c>
      <c r="Q35">
        <v>0.74902723999999998</v>
      </c>
      <c r="R35">
        <v>0.390756302</v>
      </c>
      <c r="S35">
        <v>0.12621359200000001</v>
      </c>
      <c r="T35">
        <v>94.610640285325999</v>
      </c>
      <c r="U35">
        <v>3.9489795918367299</v>
      </c>
      <c r="V35">
        <v>3.7118713573533602</v>
      </c>
      <c r="W35">
        <v>3.5309259638950499</v>
      </c>
      <c r="X35">
        <v>1.84967601299285</v>
      </c>
    </row>
    <row r="36" spans="1:24" x14ac:dyDescent="0.45">
      <c r="A36">
        <v>2024</v>
      </c>
      <c r="B36" t="s">
        <v>854</v>
      </c>
      <c r="C36" t="s">
        <v>86</v>
      </c>
      <c r="D36">
        <v>6</v>
      </c>
      <c r="E36">
        <v>7</v>
      </c>
      <c r="F36">
        <v>0</v>
      </c>
      <c r="G36">
        <v>19</v>
      </c>
      <c r="H36" s="1">
        <f t="shared" si="7"/>
        <v>33.824175824175825</v>
      </c>
      <c r="I36" s="1">
        <f t="shared" si="8"/>
        <v>23.142857142857142</v>
      </c>
      <c r="J36" s="2">
        <f t="shared" si="9"/>
        <v>0.68421052631578949</v>
      </c>
      <c r="K36">
        <v>102.1</v>
      </c>
      <c r="L36">
        <f t="shared" si="10"/>
        <v>5.3736842105263154</v>
      </c>
      <c r="M36">
        <v>6.8599351943788403</v>
      </c>
      <c r="N36">
        <v>3.4299675971894201</v>
      </c>
      <c r="O36">
        <v>1.2312704195038899</v>
      </c>
      <c r="P36">
        <v>0.287162162162162</v>
      </c>
      <c r="Q36">
        <v>0.78149919999999995</v>
      </c>
      <c r="R36">
        <v>0.46428571400000002</v>
      </c>
      <c r="S36">
        <v>0.14141414099999999</v>
      </c>
      <c r="T36">
        <v>94.194495939265494</v>
      </c>
      <c r="U36">
        <v>4.1335506940487798</v>
      </c>
      <c r="V36">
        <v>4.7736609736690898</v>
      </c>
      <c r="W36">
        <v>4.4159367655726696</v>
      </c>
      <c r="X36">
        <v>0.77136486768722501</v>
      </c>
    </row>
    <row r="37" spans="1:24" x14ac:dyDescent="0.45">
      <c r="A37">
        <v>2024</v>
      </c>
      <c r="B37" t="s">
        <v>855</v>
      </c>
      <c r="C37" t="s">
        <v>95</v>
      </c>
      <c r="D37">
        <v>9</v>
      </c>
      <c r="E37">
        <v>3</v>
      </c>
      <c r="F37">
        <v>0</v>
      </c>
      <c r="G37">
        <v>18</v>
      </c>
      <c r="H37" s="1">
        <f t="shared" si="7"/>
        <v>32.043956043956044</v>
      </c>
      <c r="I37" s="1">
        <f t="shared" si="8"/>
        <v>21.362637362637365</v>
      </c>
      <c r="J37" s="2">
        <f t="shared" si="9"/>
        <v>0.66666666666666674</v>
      </c>
      <c r="K37">
        <v>112.2</v>
      </c>
      <c r="L37">
        <f t="shared" si="10"/>
        <v>6.2333333333333334</v>
      </c>
      <c r="M37">
        <v>8.3875741538228095</v>
      </c>
      <c r="N37">
        <v>1.9970414651959001</v>
      </c>
      <c r="O37">
        <v>0.95857990329403597</v>
      </c>
      <c r="P37">
        <v>0.25742574257425699</v>
      </c>
      <c r="Q37">
        <v>0.82484725000000003</v>
      </c>
      <c r="R37">
        <v>0.48717948700000002</v>
      </c>
      <c r="S37">
        <v>0.111111111</v>
      </c>
      <c r="U37">
        <v>2.3165680996272502</v>
      </c>
      <c r="V37">
        <v>3.35744556757437</v>
      </c>
      <c r="W37">
        <v>3.3806150363259899</v>
      </c>
      <c r="X37">
        <v>2.4597761631011901</v>
      </c>
    </row>
    <row r="38" spans="1:24" x14ac:dyDescent="0.45">
      <c r="A38">
        <v>2024</v>
      </c>
      <c r="B38" t="s">
        <v>856</v>
      </c>
      <c r="C38" t="s">
        <v>49</v>
      </c>
      <c r="D38">
        <v>9</v>
      </c>
      <c r="E38">
        <v>3</v>
      </c>
      <c r="F38">
        <v>0</v>
      </c>
      <c r="G38">
        <v>17</v>
      </c>
      <c r="H38" s="1">
        <f t="shared" si="7"/>
        <v>30.263736263736263</v>
      </c>
      <c r="I38" s="1">
        <f t="shared" si="8"/>
        <v>21.362637362637365</v>
      </c>
      <c r="J38" s="2">
        <f t="shared" si="9"/>
        <v>0.70588235294117652</v>
      </c>
      <c r="K38">
        <v>103</v>
      </c>
      <c r="L38">
        <f t="shared" si="10"/>
        <v>6.0588235294117645</v>
      </c>
      <c r="M38">
        <v>8.3009708737863992</v>
      </c>
      <c r="N38">
        <v>3.4951456310679601</v>
      </c>
      <c r="O38">
        <v>1.31067961165048</v>
      </c>
      <c r="P38">
        <v>0.18431372549019601</v>
      </c>
      <c r="Q38">
        <v>0.86585365999999997</v>
      </c>
      <c r="R38">
        <v>0.39179104399999998</v>
      </c>
      <c r="S38">
        <v>0.128205128</v>
      </c>
      <c r="T38">
        <v>93.687268665397596</v>
      </c>
      <c r="U38">
        <v>2.5339805825242698</v>
      </c>
      <c r="V38">
        <v>4.41377347742469</v>
      </c>
      <c r="W38">
        <v>4.18880223777977</v>
      </c>
      <c r="X38">
        <v>0.99306464195251398</v>
      </c>
    </row>
    <row r="39" spans="1:24" x14ac:dyDescent="0.45">
      <c r="A39">
        <v>2024</v>
      </c>
      <c r="B39" t="s">
        <v>857</v>
      </c>
      <c r="C39" t="s">
        <v>27</v>
      </c>
      <c r="D39">
        <v>2</v>
      </c>
      <c r="E39">
        <v>6</v>
      </c>
      <c r="F39">
        <v>0</v>
      </c>
      <c r="G39">
        <v>18</v>
      </c>
      <c r="H39" s="1">
        <f t="shared" si="7"/>
        <v>32.043956043956044</v>
      </c>
      <c r="I39" s="1">
        <f t="shared" si="8"/>
        <v>14.241758241758243</v>
      </c>
      <c r="J39" s="2">
        <f t="shared" si="9"/>
        <v>0.44444444444444448</v>
      </c>
      <c r="K39">
        <v>92</v>
      </c>
      <c r="L39">
        <f t="shared" si="10"/>
        <v>5.1111111111111107</v>
      </c>
      <c r="M39">
        <v>9.0000007463538694</v>
      </c>
      <c r="N39">
        <v>2.9347828520719101</v>
      </c>
      <c r="O39">
        <v>1.8586958063122101</v>
      </c>
      <c r="P39">
        <v>0.30859375</v>
      </c>
      <c r="Q39">
        <v>0.73055028</v>
      </c>
      <c r="R39">
        <v>0.32481751800000003</v>
      </c>
      <c r="S39">
        <v>0.16239316200000001</v>
      </c>
      <c r="T39">
        <v>92.097368632277394</v>
      </c>
      <c r="U39">
        <v>5.1847830386603802</v>
      </c>
      <c r="V39">
        <v>4.9645334404222501</v>
      </c>
      <c r="W39">
        <v>4.1474460065384502</v>
      </c>
      <c r="X39">
        <v>0.130765005946159</v>
      </c>
    </row>
    <row r="40" spans="1:24" x14ac:dyDescent="0.45">
      <c r="A40">
        <v>2024</v>
      </c>
      <c r="B40" t="s">
        <v>858</v>
      </c>
      <c r="C40" t="s">
        <v>73</v>
      </c>
      <c r="D40">
        <v>6</v>
      </c>
      <c r="E40">
        <v>5</v>
      </c>
      <c r="F40">
        <v>0</v>
      </c>
      <c r="G40">
        <v>18</v>
      </c>
      <c r="H40" s="1">
        <f t="shared" si="7"/>
        <v>32.043956043956044</v>
      </c>
      <c r="I40" s="1">
        <f t="shared" si="8"/>
        <v>19.582417582417584</v>
      </c>
      <c r="J40" s="2">
        <f t="shared" si="9"/>
        <v>0.61111111111111116</v>
      </c>
      <c r="K40">
        <v>101.2</v>
      </c>
      <c r="L40">
        <f t="shared" si="10"/>
        <v>5.6222222222222227</v>
      </c>
      <c r="M40">
        <v>10.1803281235073</v>
      </c>
      <c r="N40">
        <v>3.3639345103763301</v>
      </c>
      <c r="O40">
        <v>1.1508197009182199</v>
      </c>
      <c r="P40">
        <v>0.289575289575289</v>
      </c>
      <c r="Q40">
        <v>0.77413478999999996</v>
      </c>
      <c r="R40">
        <v>0.38059701400000001</v>
      </c>
      <c r="S40">
        <v>0.122641509</v>
      </c>
      <c r="T40">
        <v>93.635024257990807</v>
      </c>
      <c r="U40">
        <v>3.3639345103763301</v>
      </c>
      <c r="V40">
        <v>3.7513829141917698</v>
      </c>
      <c r="W40">
        <v>3.62029959906384</v>
      </c>
      <c r="X40">
        <v>1.73653292655944</v>
      </c>
    </row>
    <row r="41" spans="1:24" x14ac:dyDescent="0.45">
      <c r="A41">
        <v>2024</v>
      </c>
      <c r="B41" t="s">
        <v>859</v>
      </c>
      <c r="C41" t="s">
        <v>39</v>
      </c>
      <c r="D41">
        <v>3</v>
      </c>
      <c r="E41">
        <v>9</v>
      </c>
      <c r="F41">
        <v>0</v>
      </c>
      <c r="G41">
        <v>18</v>
      </c>
      <c r="H41" s="1">
        <f t="shared" si="7"/>
        <v>32.043956043956044</v>
      </c>
      <c r="I41" s="1">
        <f t="shared" si="8"/>
        <v>21.362637362637365</v>
      </c>
      <c r="J41" s="2">
        <f t="shared" si="9"/>
        <v>0.66666666666666674</v>
      </c>
      <c r="K41">
        <v>98</v>
      </c>
      <c r="L41">
        <f t="shared" si="10"/>
        <v>5.4444444444444446</v>
      </c>
      <c r="M41">
        <v>6.1530612244897904</v>
      </c>
      <c r="N41">
        <v>3.1224489795918302</v>
      </c>
      <c r="O41">
        <v>1.56122448979591</v>
      </c>
      <c r="P41">
        <v>0.272425249169435</v>
      </c>
      <c r="Q41">
        <v>0.71180555999999995</v>
      </c>
      <c r="R41">
        <v>0.408227848</v>
      </c>
      <c r="S41">
        <v>0.13600000000000001</v>
      </c>
      <c r="T41">
        <v>93.921656143887901</v>
      </c>
      <c r="U41">
        <v>4.8673469387755102</v>
      </c>
      <c r="V41">
        <v>5.28329992878193</v>
      </c>
      <c r="W41">
        <v>4.90143138609674</v>
      </c>
      <c r="X41">
        <v>0.12752690911292999</v>
      </c>
    </row>
    <row r="42" spans="1:24" x14ac:dyDescent="0.45">
      <c r="A42">
        <v>2024</v>
      </c>
      <c r="B42" t="s">
        <v>860</v>
      </c>
      <c r="C42" t="s">
        <v>35</v>
      </c>
      <c r="D42">
        <v>7</v>
      </c>
      <c r="E42">
        <v>6</v>
      </c>
      <c r="F42">
        <v>0</v>
      </c>
      <c r="G42">
        <v>18</v>
      </c>
      <c r="H42" s="1">
        <f t="shared" si="7"/>
        <v>32.043956043956044</v>
      </c>
      <c r="I42" s="1">
        <f t="shared" si="8"/>
        <v>23.142857142857142</v>
      </c>
      <c r="J42" s="2">
        <f t="shared" si="9"/>
        <v>0.72222222222222221</v>
      </c>
      <c r="K42">
        <v>111</v>
      </c>
      <c r="L42">
        <f t="shared" si="10"/>
        <v>6.166666666666667</v>
      </c>
      <c r="M42">
        <v>8.5945945945945894</v>
      </c>
      <c r="N42">
        <v>1.86486486486486</v>
      </c>
      <c r="O42">
        <v>0.40540540540540498</v>
      </c>
      <c r="P42">
        <v>0.28115015974440799</v>
      </c>
      <c r="Q42">
        <v>0.68376068000000001</v>
      </c>
      <c r="R42">
        <v>0.55238095200000004</v>
      </c>
      <c r="S42">
        <v>6.4935064000000001E-2</v>
      </c>
      <c r="T42">
        <v>93.767601013183594</v>
      </c>
      <c r="U42">
        <v>2.6756756756756701</v>
      </c>
      <c r="V42">
        <v>2.6845685443362601</v>
      </c>
      <c r="W42">
        <v>3.11775196609464</v>
      </c>
      <c r="X42">
        <v>3.19019222259521</v>
      </c>
    </row>
    <row r="43" spans="1:24" x14ac:dyDescent="0.45">
      <c r="A43">
        <v>2024</v>
      </c>
      <c r="B43" t="s">
        <v>861</v>
      </c>
      <c r="C43" t="s">
        <v>35</v>
      </c>
      <c r="D43">
        <v>5</v>
      </c>
      <c r="E43">
        <v>7</v>
      </c>
      <c r="F43">
        <v>0</v>
      </c>
      <c r="G43">
        <v>19</v>
      </c>
      <c r="H43" s="1">
        <f t="shared" si="7"/>
        <v>33.824175824175825</v>
      </c>
      <c r="I43" s="1">
        <f t="shared" si="8"/>
        <v>21.362637362637365</v>
      </c>
      <c r="J43" s="2">
        <f t="shared" si="9"/>
        <v>0.63157894736842113</v>
      </c>
      <c r="K43">
        <v>107</v>
      </c>
      <c r="L43">
        <f t="shared" si="10"/>
        <v>5.6315789473684212</v>
      </c>
      <c r="M43">
        <v>9.0841121495327108</v>
      </c>
      <c r="N43">
        <v>2.5233644859813</v>
      </c>
      <c r="O43">
        <v>1.1775700934579401</v>
      </c>
      <c r="P43">
        <v>0.25539568345323699</v>
      </c>
      <c r="Q43">
        <v>0.73705178999999998</v>
      </c>
      <c r="R43">
        <v>0.34494773499999998</v>
      </c>
      <c r="S43">
        <v>0.102941176</v>
      </c>
      <c r="T43">
        <v>92.889053851476007</v>
      </c>
      <c r="U43">
        <v>3.1962616822429899</v>
      </c>
      <c r="V43">
        <v>3.8346064326919098</v>
      </c>
      <c r="W43">
        <v>4.0003227738576497</v>
      </c>
      <c r="X43">
        <v>2.0191006660461399</v>
      </c>
    </row>
    <row r="44" spans="1:24" x14ac:dyDescent="0.45">
      <c r="A44">
        <v>2024</v>
      </c>
      <c r="B44" t="s">
        <v>862</v>
      </c>
      <c r="C44" t="s">
        <v>44</v>
      </c>
      <c r="D44">
        <v>4</v>
      </c>
      <c r="E44">
        <v>8</v>
      </c>
      <c r="F44">
        <v>0</v>
      </c>
      <c r="G44">
        <v>19</v>
      </c>
      <c r="H44" s="1">
        <f t="shared" si="7"/>
        <v>33.824175824175825</v>
      </c>
      <c r="I44" s="1">
        <f t="shared" si="8"/>
        <v>21.362637362637365</v>
      </c>
      <c r="J44" s="2">
        <f t="shared" si="9"/>
        <v>0.63157894736842113</v>
      </c>
      <c r="K44">
        <v>101.1</v>
      </c>
      <c r="L44">
        <f t="shared" si="10"/>
        <v>5.3210526315789473</v>
      </c>
      <c r="M44">
        <v>9.8585531264130992</v>
      </c>
      <c r="N44">
        <v>2.04276326042794</v>
      </c>
      <c r="O44">
        <v>1.3322369089747399</v>
      </c>
      <c r="P44">
        <v>0.32851985559566699</v>
      </c>
      <c r="Q44">
        <v>0.75925925999999999</v>
      </c>
      <c r="R44">
        <v>0.41114982500000002</v>
      </c>
      <c r="S44">
        <v>0.13636363600000001</v>
      </c>
      <c r="T44">
        <v>95.695369944852899</v>
      </c>
      <c r="U44">
        <v>3.9967107269242299</v>
      </c>
      <c r="V44">
        <v>3.58552873583711</v>
      </c>
      <c r="W44">
        <v>3.2554069121503599</v>
      </c>
      <c r="X44">
        <v>2.0188086032867401</v>
      </c>
    </row>
    <row r="45" spans="1:24" x14ac:dyDescent="0.45">
      <c r="A45">
        <v>2024</v>
      </c>
      <c r="B45" t="s">
        <v>863</v>
      </c>
      <c r="C45" t="s">
        <v>67</v>
      </c>
      <c r="D45">
        <v>6</v>
      </c>
      <c r="E45">
        <v>4</v>
      </c>
      <c r="F45">
        <v>0</v>
      </c>
      <c r="G45">
        <v>17</v>
      </c>
      <c r="H45" s="1">
        <f t="shared" si="7"/>
        <v>30.263736263736263</v>
      </c>
      <c r="I45" s="1">
        <f t="shared" si="8"/>
        <v>17.802197802197803</v>
      </c>
      <c r="J45" s="2">
        <f t="shared" si="9"/>
        <v>0.58823529411764708</v>
      </c>
      <c r="K45">
        <v>97.1</v>
      </c>
      <c r="L45">
        <f t="shared" si="10"/>
        <v>5.7117647058823522</v>
      </c>
      <c r="M45">
        <v>7.5821921770379097</v>
      </c>
      <c r="N45">
        <v>2.4965754729271099</v>
      </c>
      <c r="O45">
        <v>0.18493151651311901</v>
      </c>
      <c r="P45">
        <v>0.32055749128919803</v>
      </c>
      <c r="Q45">
        <v>0.70219966</v>
      </c>
      <c r="R45">
        <v>0.59375</v>
      </c>
      <c r="S45">
        <v>3.7735849000000002E-2</v>
      </c>
      <c r="U45">
        <v>2.9589042642099099</v>
      </c>
      <c r="V45">
        <v>2.5854385618645401</v>
      </c>
      <c r="W45">
        <v>3.1180063805952698</v>
      </c>
      <c r="X45">
        <v>2.9625942707061701</v>
      </c>
    </row>
    <row r="46" spans="1:24" x14ac:dyDescent="0.45">
      <c r="A46">
        <v>2024</v>
      </c>
      <c r="B46" t="s">
        <v>864</v>
      </c>
      <c r="C46" t="s">
        <v>62</v>
      </c>
      <c r="D46">
        <v>9</v>
      </c>
      <c r="E46">
        <v>5</v>
      </c>
      <c r="F46">
        <v>0</v>
      </c>
      <c r="G46">
        <v>18</v>
      </c>
      <c r="H46" s="1">
        <f t="shared" si="7"/>
        <v>32.043956043956044</v>
      </c>
      <c r="I46" s="1">
        <f t="shared" si="8"/>
        <v>24.923076923076923</v>
      </c>
      <c r="J46" s="2">
        <f t="shared" si="9"/>
        <v>0.77777777777777779</v>
      </c>
      <c r="K46">
        <v>96.1</v>
      </c>
      <c r="L46">
        <f t="shared" si="10"/>
        <v>5.3388888888888886</v>
      </c>
      <c r="M46">
        <v>10.3702427620669</v>
      </c>
      <c r="N46">
        <v>4.48442930251543</v>
      </c>
      <c r="O46">
        <v>0.84083049422164402</v>
      </c>
      <c r="P46">
        <v>0.217194570135746</v>
      </c>
      <c r="Q46">
        <v>0.76219512</v>
      </c>
      <c r="R46">
        <v>0.37991266299999998</v>
      </c>
      <c r="S46">
        <v>8.6538460999999997E-2</v>
      </c>
      <c r="T46">
        <v>96.679177405498194</v>
      </c>
      <c r="U46">
        <v>3.2698963664175</v>
      </c>
      <c r="V46">
        <v>3.7627505637935399</v>
      </c>
      <c r="W46">
        <v>4.1337121733827598</v>
      </c>
      <c r="X46">
        <v>1.7805472612380899</v>
      </c>
    </row>
    <row r="47" spans="1:24" x14ac:dyDescent="0.45">
      <c r="A47">
        <v>2024</v>
      </c>
      <c r="B47" t="s">
        <v>865</v>
      </c>
      <c r="C47" t="s">
        <v>115</v>
      </c>
      <c r="D47">
        <v>8</v>
      </c>
      <c r="E47">
        <v>4</v>
      </c>
      <c r="F47">
        <v>0</v>
      </c>
      <c r="G47">
        <v>17</v>
      </c>
      <c r="H47" s="1">
        <f t="shared" si="7"/>
        <v>30.263736263736263</v>
      </c>
      <c r="I47" s="1">
        <f t="shared" si="8"/>
        <v>21.362637362637365</v>
      </c>
      <c r="J47" s="2">
        <f t="shared" si="9"/>
        <v>0.70588235294117652</v>
      </c>
      <c r="K47">
        <v>94</v>
      </c>
      <c r="L47">
        <f t="shared" si="10"/>
        <v>5.5294117647058822</v>
      </c>
      <c r="M47">
        <v>9.5744680851063801</v>
      </c>
      <c r="N47">
        <v>2.2021276595744599</v>
      </c>
      <c r="O47">
        <v>1.4361702127659499</v>
      </c>
      <c r="P47">
        <v>0.27426160337552702</v>
      </c>
      <c r="Q47">
        <v>0.71764706</v>
      </c>
      <c r="R47">
        <v>0.32270916300000002</v>
      </c>
      <c r="S47">
        <v>0.122950819</v>
      </c>
      <c r="T47">
        <v>91.935000546328595</v>
      </c>
      <c r="U47">
        <v>4.1170212765957404</v>
      </c>
      <c r="V47">
        <v>3.9476507755035999</v>
      </c>
      <c r="W47">
        <v>3.7792575587934598</v>
      </c>
      <c r="X47">
        <v>1.41739308834075</v>
      </c>
    </row>
    <row r="48" spans="1:24" x14ac:dyDescent="0.45">
      <c r="A48">
        <v>2024</v>
      </c>
      <c r="B48" t="s">
        <v>866</v>
      </c>
      <c r="C48" t="s">
        <v>115</v>
      </c>
      <c r="D48">
        <v>6</v>
      </c>
      <c r="E48">
        <v>5</v>
      </c>
      <c r="F48">
        <v>0</v>
      </c>
      <c r="G48">
        <v>18</v>
      </c>
      <c r="H48" s="1">
        <f t="shared" si="7"/>
        <v>32.043956043956044</v>
      </c>
      <c r="I48" s="1">
        <f t="shared" si="8"/>
        <v>19.582417582417584</v>
      </c>
      <c r="J48" s="2">
        <f t="shared" si="9"/>
        <v>0.61111111111111116</v>
      </c>
      <c r="K48">
        <v>109.1</v>
      </c>
      <c r="L48">
        <f t="shared" si="10"/>
        <v>6.0611111111111109</v>
      </c>
      <c r="M48">
        <v>9.7134150860211896</v>
      </c>
      <c r="N48">
        <v>1.31707323200287</v>
      </c>
      <c r="O48">
        <v>1.31707323200287</v>
      </c>
      <c r="P48">
        <v>0.26428571428571401</v>
      </c>
      <c r="Q48">
        <v>0.75342465999999997</v>
      </c>
      <c r="R48">
        <v>0.33788395900000001</v>
      </c>
      <c r="S48">
        <v>0.120300751</v>
      </c>
      <c r="T48">
        <v>94.073542301829207</v>
      </c>
      <c r="U48">
        <v>3.2926830800071798</v>
      </c>
      <c r="V48">
        <v>3.4637379712678298</v>
      </c>
      <c r="W48">
        <v>3.3478154352390299</v>
      </c>
      <c r="X48">
        <v>2.4702894687652499</v>
      </c>
    </row>
    <row r="49" spans="1:24" x14ac:dyDescent="0.45">
      <c r="A49">
        <v>2024</v>
      </c>
      <c r="B49" t="s">
        <v>867</v>
      </c>
      <c r="C49" t="s">
        <v>86</v>
      </c>
      <c r="D49">
        <v>1</v>
      </c>
      <c r="E49">
        <v>8</v>
      </c>
      <c r="F49">
        <v>0</v>
      </c>
      <c r="G49">
        <v>18</v>
      </c>
      <c r="H49" s="1">
        <f t="shared" si="7"/>
        <v>32.043956043956044</v>
      </c>
      <c r="I49" s="1">
        <f t="shared" si="8"/>
        <v>16.021978021978022</v>
      </c>
      <c r="J49" s="2">
        <f t="shared" si="9"/>
        <v>0.5</v>
      </c>
      <c r="K49">
        <v>98.2</v>
      </c>
      <c r="L49">
        <f t="shared" si="10"/>
        <v>5.4555555555555557</v>
      </c>
      <c r="M49">
        <v>7.6621623596542499</v>
      </c>
      <c r="N49">
        <v>2.55405411988475</v>
      </c>
      <c r="O49">
        <v>1.0945946228077501</v>
      </c>
      <c r="P49">
        <v>0.33554817275747501</v>
      </c>
      <c r="Q49">
        <v>0.59282371</v>
      </c>
      <c r="R49">
        <v>0.46623794200000002</v>
      </c>
      <c r="S49">
        <v>0.114285714</v>
      </c>
      <c r="T49">
        <v>95.161265894913598</v>
      </c>
      <c r="U49">
        <v>5.2905406769041203</v>
      </c>
      <c r="V49">
        <v>4.0224064041176701</v>
      </c>
      <c r="W49">
        <v>4.0042095951975103</v>
      </c>
      <c r="X49">
        <v>1.5964266061782799</v>
      </c>
    </row>
    <row r="50" spans="1:24" x14ac:dyDescent="0.45">
      <c r="A50">
        <v>2024</v>
      </c>
      <c r="B50" t="s">
        <v>868</v>
      </c>
      <c r="C50" t="s">
        <v>51</v>
      </c>
      <c r="D50">
        <v>7</v>
      </c>
      <c r="E50">
        <v>7</v>
      </c>
      <c r="F50">
        <v>0</v>
      </c>
      <c r="G50">
        <v>19</v>
      </c>
      <c r="H50" s="1">
        <f t="shared" si="7"/>
        <v>33.824175824175825</v>
      </c>
      <c r="I50" s="1">
        <f t="shared" si="8"/>
        <v>24.923076923076923</v>
      </c>
      <c r="J50" s="2">
        <f t="shared" si="9"/>
        <v>0.73684210526315785</v>
      </c>
      <c r="K50">
        <v>112</v>
      </c>
      <c r="L50">
        <f t="shared" si="10"/>
        <v>5.8947368421052628</v>
      </c>
      <c r="M50">
        <v>7.71428571428571</v>
      </c>
      <c r="N50">
        <v>2.08928571428571</v>
      </c>
      <c r="O50">
        <v>0.96428571428571397</v>
      </c>
      <c r="P50">
        <v>0.25732899022801298</v>
      </c>
      <c r="Q50">
        <v>0.74612403000000005</v>
      </c>
      <c r="R50">
        <v>0.43354430300000002</v>
      </c>
      <c r="S50">
        <v>0.1</v>
      </c>
      <c r="T50">
        <v>94.279446635383295</v>
      </c>
      <c r="U50">
        <v>3.1339285714285698</v>
      </c>
      <c r="V50">
        <v>3.6264121736798902</v>
      </c>
      <c r="W50">
        <v>3.8070711692528998</v>
      </c>
      <c r="X50">
        <v>2.1243767738342201</v>
      </c>
    </row>
    <row r="51" spans="1:24" x14ac:dyDescent="0.45">
      <c r="A51">
        <v>2024</v>
      </c>
      <c r="B51" t="s">
        <v>869</v>
      </c>
      <c r="C51" t="s">
        <v>75</v>
      </c>
      <c r="D51">
        <v>5</v>
      </c>
      <c r="E51">
        <v>6</v>
      </c>
      <c r="F51">
        <v>0</v>
      </c>
      <c r="G51">
        <v>19</v>
      </c>
      <c r="H51" s="1">
        <f t="shared" si="7"/>
        <v>33.824175824175825</v>
      </c>
      <c r="I51" s="1">
        <f t="shared" si="8"/>
        <v>19.582417582417584</v>
      </c>
      <c r="J51" s="2">
        <f t="shared" si="9"/>
        <v>0.57894736842105265</v>
      </c>
      <c r="K51">
        <v>109.2</v>
      </c>
      <c r="L51">
        <f t="shared" si="10"/>
        <v>5.7473684210526317</v>
      </c>
      <c r="M51">
        <v>10.9969607413378</v>
      </c>
      <c r="N51">
        <v>3.0364742345485101</v>
      </c>
      <c r="O51">
        <v>0.65653496963211</v>
      </c>
      <c r="P51">
        <v>0.30740740740740702</v>
      </c>
      <c r="Q51">
        <v>0.74915825000000003</v>
      </c>
      <c r="R51">
        <v>0.39926739900000002</v>
      </c>
      <c r="S51">
        <v>7.6190475999999993E-2</v>
      </c>
      <c r="T51">
        <v>96.052842595646396</v>
      </c>
      <c r="U51">
        <v>3.2826748481605499</v>
      </c>
      <c r="V51">
        <v>2.7424835923129001</v>
      </c>
      <c r="W51">
        <v>3.2002761400063502</v>
      </c>
      <c r="X51">
        <v>3.1386790275573699</v>
      </c>
    </row>
    <row r="52" spans="1:24" x14ac:dyDescent="0.45">
      <c r="A52">
        <v>2024</v>
      </c>
      <c r="B52" t="s">
        <v>870</v>
      </c>
      <c r="C52" t="s">
        <v>71</v>
      </c>
      <c r="D52">
        <v>5</v>
      </c>
      <c r="E52">
        <v>4</v>
      </c>
      <c r="F52">
        <v>0</v>
      </c>
      <c r="G52">
        <v>18</v>
      </c>
      <c r="H52" s="1">
        <f t="shared" si="7"/>
        <v>32.043956043956044</v>
      </c>
      <c r="I52" s="1">
        <f t="shared" si="8"/>
        <v>16.021978021978022</v>
      </c>
      <c r="J52" s="2">
        <f t="shared" si="9"/>
        <v>0.5</v>
      </c>
      <c r="K52">
        <v>104.1</v>
      </c>
      <c r="L52">
        <f t="shared" si="10"/>
        <v>5.7833333333333332</v>
      </c>
      <c r="M52">
        <v>10.0063902641706</v>
      </c>
      <c r="N52">
        <v>3.7092653565459899</v>
      </c>
      <c r="O52">
        <v>0.77635786532358098</v>
      </c>
      <c r="P52">
        <v>0.26377952755905498</v>
      </c>
      <c r="Q52">
        <v>0.76214404999999996</v>
      </c>
      <c r="R52">
        <v>0.342307692</v>
      </c>
      <c r="S52">
        <v>7.3170731000000003E-2</v>
      </c>
      <c r="T52">
        <v>97.902217741935402</v>
      </c>
      <c r="U52">
        <v>3.4504794014381299</v>
      </c>
      <c r="V52">
        <v>3.6790422760344801</v>
      </c>
      <c r="W52">
        <v>4.2890070280557797</v>
      </c>
      <c r="X52">
        <v>2.3995940685272199</v>
      </c>
    </row>
    <row r="53" spans="1:24" x14ac:dyDescent="0.45">
      <c r="A53">
        <v>2024</v>
      </c>
      <c r="B53" t="s">
        <v>871</v>
      </c>
      <c r="C53" t="s">
        <v>51</v>
      </c>
      <c r="D53">
        <v>6</v>
      </c>
      <c r="E53">
        <v>7</v>
      </c>
      <c r="F53">
        <v>0</v>
      </c>
      <c r="G53">
        <v>18</v>
      </c>
      <c r="H53" s="1">
        <f t="shared" si="7"/>
        <v>32.043956043956044</v>
      </c>
      <c r="I53" s="1">
        <f t="shared" si="8"/>
        <v>23.142857142857142</v>
      </c>
      <c r="J53" s="2">
        <f t="shared" si="9"/>
        <v>0.72222222222222221</v>
      </c>
      <c r="K53">
        <v>94</v>
      </c>
      <c r="L53">
        <f t="shared" si="10"/>
        <v>5.2222222222222223</v>
      </c>
      <c r="M53">
        <v>10.7234042553191</v>
      </c>
      <c r="N53">
        <v>3.2553191489361701</v>
      </c>
      <c r="O53">
        <v>0.67021276595744605</v>
      </c>
      <c r="P53">
        <v>0.36862745098039201</v>
      </c>
      <c r="Q53">
        <v>0.70347957999999999</v>
      </c>
      <c r="R53">
        <v>0.34749034699999998</v>
      </c>
      <c r="S53">
        <v>7.2164948000000007E-2</v>
      </c>
      <c r="T53">
        <v>96.572000131717601</v>
      </c>
      <c r="U53">
        <v>3.8297872340425498</v>
      </c>
      <c r="V53">
        <v>3.06467205209935</v>
      </c>
      <c r="W53">
        <v>3.6120727017363299</v>
      </c>
      <c r="X53">
        <v>2.2907326221465998</v>
      </c>
    </row>
    <row r="54" spans="1:24" x14ac:dyDescent="0.45">
      <c r="A54">
        <v>2024</v>
      </c>
      <c r="B54" t="s">
        <v>872</v>
      </c>
      <c r="C54" t="s">
        <v>121</v>
      </c>
      <c r="D54">
        <v>6</v>
      </c>
      <c r="E54">
        <v>5</v>
      </c>
      <c r="F54">
        <v>0</v>
      </c>
      <c r="G54">
        <v>19</v>
      </c>
      <c r="H54" s="1">
        <f t="shared" si="7"/>
        <v>33.824175824175825</v>
      </c>
      <c r="I54" s="1">
        <f t="shared" si="8"/>
        <v>19.582417582417584</v>
      </c>
      <c r="J54" s="2">
        <f t="shared" si="9"/>
        <v>0.57894736842105265</v>
      </c>
      <c r="K54">
        <v>125.1</v>
      </c>
      <c r="L54">
        <f t="shared" si="10"/>
        <v>6.5842105263157888</v>
      </c>
      <c r="M54">
        <v>8.2579790585286101</v>
      </c>
      <c r="N54">
        <v>1.7952128388105599</v>
      </c>
      <c r="O54">
        <v>1.07712770328634</v>
      </c>
      <c r="P54">
        <v>0.22812499999999999</v>
      </c>
      <c r="Q54">
        <v>0.77659573999999998</v>
      </c>
      <c r="R54">
        <v>0.43674698699999998</v>
      </c>
      <c r="S54">
        <v>0.11194029799999999</v>
      </c>
      <c r="T54">
        <v>96.353773451627404</v>
      </c>
      <c r="U54">
        <v>2.9441490556493299</v>
      </c>
      <c r="V54">
        <v>3.5380763223129099</v>
      </c>
      <c r="W54">
        <v>3.55239349081678</v>
      </c>
      <c r="X54">
        <v>2.2401163578033398</v>
      </c>
    </row>
    <row r="55" spans="1:24" x14ac:dyDescent="0.45">
      <c r="A55">
        <v>2024</v>
      </c>
      <c r="B55" t="s">
        <v>873</v>
      </c>
      <c r="C55" t="s">
        <v>79</v>
      </c>
      <c r="D55">
        <v>10</v>
      </c>
      <c r="E55">
        <v>3</v>
      </c>
      <c r="F55">
        <v>0</v>
      </c>
      <c r="G55">
        <v>18</v>
      </c>
      <c r="H55" s="1">
        <f t="shared" si="7"/>
        <v>32.043956043956044</v>
      </c>
      <c r="I55" s="1">
        <f t="shared" si="8"/>
        <v>23.142857142857142</v>
      </c>
      <c r="J55" s="2">
        <f t="shared" si="9"/>
        <v>0.72222222222222221</v>
      </c>
      <c r="K55">
        <v>110</v>
      </c>
      <c r="L55">
        <f t="shared" si="10"/>
        <v>6.1111111111111107</v>
      </c>
      <c r="M55">
        <v>10.8</v>
      </c>
      <c r="N55">
        <v>1.63636363636363</v>
      </c>
      <c r="O55">
        <v>0.736363636363636</v>
      </c>
      <c r="P55">
        <v>0.26315789473684198</v>
      </c>
      <c r="Q55">
        <v>0.79004328999999995</v>
      </c>
      <c r="R55">
        <v>0.467153284</v>
      </c>
      <c r="S55">
        <v>9.4736842000000002E-2</v>
      </c>
      <c r="T55">
        <v>97.012477245145604</v>
      </c>
      <c r="U55">
        <v>2.3727272727272699</v>
      </c>
      <c r="V55">
        <v>2.54378230355002</v>
      </c>
      <c r="W55">
        <v>2.74849531210281</v>
      </c>
      <c r="X55">
        <v>3.4037301540374698</v>
      </c>
    </row>
    <row r="56" spans="1:24" x14ac:dyDescent="0.45">
      <c r="A56">
        <v>2024</v>
      </c>
      <c r="B56" t="s">
        <v>874</v>
      </c>
      <c r="C56" t="s">
        <v>105</v>
      </c>
      <c r="D56">
        <v>5</v>
      </c>
      <c r="E56">
        <v>7</v>
      </c>
      <c r="F56">
        <v>0</v>
      </c>
      <c r="G56">
        <v>18</v>
      </c>
      <c r="H56" s="1">
        <f t="shared" si="7"/>
        <v>32.043956043956044</v>
      </c>
      <c r="I56" s="1">
        <f t="shared" si="8"/>
        <v>21.362637362637365</v>
      </c>
      <c r="J56" s="2">
        <f t="shared" si="9"/>
        <v>0.66666666666666674</v>
      </c>
      <c r="K56">
        <v>95</v>
      </c>
      <c r="L56">
        <f t="shared" si="10"/>
        <v>5.2777777777777777</v>
      </c>
      <c r="M56">
        <v>6.4421052631578899</v>
      </c>
      <c r="N56">
        <v>2.8421052631578898</v>
      </c>
      <c r="O56">
        <v>1.23157894736842</v>
      </c>
      <c r="P56">
        <v>0.27177700348431999</v>
      </c>
      <c r="Q56">
        <v>0.70921986000000004</v>
      </c>
      <c r="R56">
        <v>0.36271186399999999</v>
      </c>
      <c r="S56">
        <v>9.3525179E-2</v>
      </c>
      <c r="T56">
        <v>92.564539111635199</v>
      </c>
      <c r="U56">
        <v>4.7368421052631504</v>
      </c>
      <c r="V56">
        <v>4.7815813466122199</v>
      </c>
      <c r="W56">
        <v>5.1514497012684197</v>
      </c>
      <c r="X56">
        <v>0.43033623695373502</v>
      </c>
    </row>
    <row r="57" spans="1:24" x14ac:dyDescent="0.45">
      <c r="A57">
        <v>2024</v>
      </c>
      <c r="B57" t="s">
        <v>875</v>
      </c>
      <c r="C57" t="s">
        <v>95</v>
      </c>
      <c r="D57">
        <v>11</v>
      </c>
      <c r="E57">
        <v>3</v>
      </c>
      <c r="F57">
        <v>0</v>
      </c>
      <c r="G57">
        <v>16</v>
      </c>
      <c r="H57" s="1">
        <f t="shared" si="7"/>
        <v>28.483516483516485</v>
      </c>
      <c r="I57" s="1">
        <f t="shared" si="8"/>
        <v>24.923076923076923</v>
      </c>
      <c r="J57" s="2">
        <f t="shared" si="9"/>
        <v>0.875</v>
      </c>
      <c r="K57">
        <v>94.2</v>
      </c>
      <c r="L57">
        <f t="shared" si="10"/>
        <v>5.8875000000000002</v>
      </c>
      <c r="M57">
        <v>9.9823946343648799</v>
      </c>
      <c r="N57">
        <v>2.85211275267568</v>
      </c>
      <c r="O57">
        <v>0.95070425089189303</v>
      </c>
      <c r="P57">
        <v>0.30487804878048702</v>
      </c>
      <c r="Q57">
        <v>0.77358490999999996</v>
      </c>
      <c r="R57">
        <v>0.37109375</v>
      </c>
      <c r="S57">
        <v>9.7087378000000002E-2</v>
      </c>
      <c r="T57">
        <v>96.351703559027698</v>
      </c>
      <c r="U57">
        <v>3.5176057283</v>
      </c>
      <c r="V57">
        <v>3.43513954495939</v>
      </c>
      <c r="W57">
        <v>3.6597946718510701</v>
      </c>
      <c r="X57">
        <v>1.87934947013854</v>
      </c>
    </row>
    <row r="58" spans="1:24" x14ac:dyDescent="0.45">
      <c r="A58">
        <v>2024</v>
      </c>
      <c r="B58" t="s">
        <v>876</v>
      </c>
      <c r="C58" t="s">
        <v>79</v>
      </c>
      <c r="D58">
        <v>3</v>
      </c>
      <c r="E58">
        <v>8</v>
      </c>
      <c r="F58">
        <v>0</v>
      </c>
      <c r="G58">
        <v>17</v>
      </c>
      <c r="H58" s="1">
        <f t="shared" si="7"/>
        <v>30.263736263736263</v>
      </c>
      <c r="I58" s="1">
        <f t="shared" si="8"/>
        <v>19.582417582417584</v>
      </c>
      <c r="J58" s="2">
        <f t="shared" si="9"/>
        <v>0.6470588235294118</v>
      </c>
      <c r="K58">
        <v>95</v>
      </c>
      <c r="L58">
        <f t="shared" si="10"/>
        <v>5.5882352941176467</v>
      </c>
      <c r="M58">
        <v>8.4315789473684202</v>
      </c>
      <c r="N58">
        <v>2.6526315789473598</v>
      </c>
      <c r="O58">
        <v>0.47368421052631499</v>
      </c>
      <c r="P58">
        <v>0.29259259259259202</v>
      </c>
      <c r="Q58">
        <v>0.68518519</v>
      </c>
      <c r="R58">
        <v>0.51282051200000001</v>
      </c>
      <c r="S58">
        <v>6.0975609E-2</v>
      </c>
      <c r="T58">
        <v>94.407494373268705</v>
      </c>
      <c r="U58">
        <v>3.2210526315789401</v>
      </c>
      <c r="V58">
        <v>2.9605287150332802</v>
      </c>
      <c r="W58">
        <v>3.5439648742738501</v>
      </c>
      <c r="X58">
        <v>2.3845729827880802</v>
      </c>
    </row>
    <row r="59" spans="1:24" x14ac:dyDescent="0.45">
      <c r="A59">
        <v>2024</v>
      </c>
      <c r="B59" t="s">
        <v>877</v>
      </c>
      <c r="C59" t="s">
        <v>75</v>
      </c>
      <c r="D59">
        <v>5</v>
      </c>
      <c r="E59">
        <v>5</v>
      </c>
      <c r="F59">
        <v>0</v>
      </c>
      <c r="G59">
        <v>18</v>
      </c>
      <c r="H59" s="1">
        <f t="shared" si="7"/>
        <v>32.043956043956044</v>
      </c>
      <c r="I59" s="1">
        <f t="shared" si="8"/>
        <v>17.802197802197803</v>
      </c>
      <c r="J59" s="2">
        <f t="shared" si="9"/>
        <v>0.55555555555555558</v>
      </c>
      <c r="K59">
        <v>101.1</v>
      </c>
      <c r="L59">
        <f t="shared" si="10"/>
        <v>5.6166666666666663</v>
      </c>
      <c r="M59">
        <v>8.5263162174383496</v>
      </c>
      <c r="N59">
        <v>2.7532896118811299</v>
      </c>
      <c r="O59">
        <v>0.97697373324814496</v>
      </c>
      <c r="P59">
        <v>0.27697841726618699</v>
      </c>
      <c r="Q59">
        <v>0.81374321999999999</v>
      </c>
      <c r="R59">
        <v>0.5</v>
      </c>
      <c r="S59">
        <v>0.13253012</v>
      </c>
      <c r="T59">
        <v>91.786095252403797</v>
      </c>
      <c r="U59">
        <v>2.93092119974443</v>
      </c>
      <c r="V59">
        <v>3.8125024314402198</v>
      </c>
      <c r="W59">
        <v>3.6042298899704202</v>
      </c>
      <c r="X59">
        <v>1.50399041175842</v>
      </c>
    </row>
    <row r="60" spans="1:24" x14ac:dyDescent="0.45">
      <c r="A60">
        <v>2024</v>
      </c>
      <c r="B60" t="s">
        <v>878</v>
      </c>
      <c r="C60" t="s">
        <v>121</v>
      </c>
      <c r="D60">
        <v>7</v>
      </c>
      <c r="E60">
        <v>6</v>
      </c>
      <c r="F60">
        <v>0</v>
      </c>
      <c r="G60">
        <v>19</v>
      </c>
      <c r="H60" s="1">
        <f t="shared" si="7"/>
        <v>33.824175824175825</v>
      </c>
      <c r="I60" s="1">
        <f t="shared" si="8"/>
        <v>23.142857142857142</v>
      </c>
      <c r="J60" s="2">
        <f t="shared" si="9"/>
        <v>0.68421052631578949</v>
      </c>
      <c r="K60">
        <v>111.2</v>
      </c>
      <c r="L60">
        <f t="shared" si="10"/>
        <v>5.8526315789473689</v>
      </c>
      <c r="M60">
        <v>8.7850748269397005</v>
      </c>
      <c r="N60">
        <v>0.88656718437006199</v>
      </c>
      <c r="O60">
        <v>0.88656718437006199</v>
      </c>
      <c r="P60">
        <v>0.28662420382165599</v>
      </c>
      <c r="Q60">
        <v>0.72289157000000004</v>
      </c>
      <c r="R60">
        <v>0.390625</v>
      </c>
      <c r="S60">
        <v>8.3333332999999996E-2</v>
      </c>
      <c r="T60">
        <v>95.979632145732694</v>
      </c>
      <c r="U60">
        <v>3.3850747039584101</v>
      </c>
      <c r="V60">
        <v>2.8755326360327298</v>
      </c>
      <c r="W60">
        <v>3.3309701531625699</v>
      </c>
      <c r="X60">
        <v>3.0381660461425701</v>
      </c>
    </row>
    <row r="61" spans="1:24" x14ac:dyDescent="0.45">
      <c r="A61">
        <v>2024</v>
      </c>
      <c r="B61" t="s">
        <v>879</v>
      </c>
      <c r="C61" t="s">
        <v>73</v>
      </c>
      <c r="D61">
        <v>5</v>
      </c>
      <c r="E61">
        <v>7</v>
      </c>
      <c r="F61">
        <v>0</v>
      </c>
      <c r="G61">
        <v>18</v>
      </c>
      <c r="H61" s="1">
        <f t="shared" si="7"/>
        <v>32.043956043956044</v>
      </c>
      <c r="I61" s="1">
        <f t="shared" si="8"/>
        <v>21.362637362637365</v>
      </c>
      <c r="J61" s="2">
        <f t="shared" si="9"/>
        <v>0.66666666666666674</v>
      </c>
      <c r="K61">
        <v>99.2</v>
      </c>
      <c r="L61">
        <f t="shared" si="10"/>
        <v>5.5111111111111111</v>
      </c>
      <c r="M61">
        <v>8.3979935253230895</v>
      </c>
      <c r="N61">
        <v>2.7090301694590599</v>
      </c>
      <c r="O61">
        <v>0.90301005648635402</v>
      </c>
      <c r="P61">
        <v>0.27956989247311798</v>
      </c>
      <c r="Q61">
        <v>0.73394495000000004</v>
      </c>
      <c r="R61">
        <v>0.37979094000000002</v>
      </c>
      <c r="S61">
        <v>7.9365079000000005E-2</v>
      </c>
      <c r="T61">
        <v>90.972616849783805</v>
      </c>
      <c r="U61">
        <v>3.6120402259454099</v>
      </c>
      <c r="V61">
        <v>3.6626938393542101</v>
      </c>
      <c r="W61">
        <v>4.2149898187918096</v>
      </c>
      <c r="X61">
        <v>1.8191655874252299</v>
      </c>
    </row>
    <row r="62" spans="1:24" x14ac:dyDescent="0.45">
      <c r="A62">
        <v>2024</v>
      </c>
      <c r="B62" t="s">
        <v>880</v>
      </c>
      <c r="C62" t="s">
        <v>37</v>
      </c>
      <c r="D62">
        <v>6</v>
      </c>
      <c r="E62">
        <v>6</v>
      </c>
      <c r="F62">
        <v>0</v>
      </c>
      <c r="G62">
        <v>19</v>
      </c>
      <c r="H62" s="1">
        <f t="shared" si="7"/>
        <v>33.824175824175825</v>
      </c>
      <c r="I62" s="1">
        <f t="shared" si="8"/>
        <v>21.362637362637365</v>
      </c>
      <c r="J62" s="2">
        <f t="shared" si="9"/>
        <v>0.63157894736842113</v>
      </c>
      <c r="K62">
        <v>105.1</v>
      </c>
      <c r="L62">
        <f t="shared" si="10"/>
        <v>5.5315789473684207</v>
      </c>
      <c r="M62">
        <v>12.474684146672701</v>
      </c>
      <c r="N62">
        <v>1.96518996831145</v>
      </c>
      <c r="O62">
        <v>0.85443042100497901</v>
      </c>
      <c r="P62">
        <v>0.29237288135593198</v>
      </c>
      <c r="Q62">
        <v>0.75268816999999999</v>
      </c>
      <c r="R62">
        <v>0.45306122399999998</v>
      </c>
      <c r="S62">
        <v>0.109890109</v>
      </c>
      <c r="T62">
        <v>97.1417028743315</v>
      </c>
      <c r="U62">
        <v>3.07594951561792</v>
      </c>
      <c r="V62">
        <v>2.4305486659517701</v>
      </c>
      <c r="W62">
        <v>2.4651433260779601</v>
      </c>
      <c r="X62">
        <v>3.7466764450073198</v>
      </c>
    </row>
    <row r="63" spans="1:24" x14ac:dyDescent="0.45">
      <c r="A63">
        <v>2024</v>
      </c>
      <c r="B63" t="s">
        <v>881</v>
      </c>
      <c r="C63" t="s">
        <v>25</v>
      </c>
      <c r="D63">
        <v>3</v>
      </c>
      <c r="E63">
        <v>6</v>
      </c>
      <c r="F63">
        <v>0</v>
      </c>
      <c r="G63">
        <v>18</v>
      </c>
      <c r="H63" s="1">
        <f t="shared" si="7"/>
        <v>32.043956043956044</v>
      </c>
      <c r="I63" s="1">
        <f t="shared" si="8"/>
        <v>16.021978021978022</v>
      </c>
      <c r="J63" s="2">
        <f t="shared" si="9"/>
        <v>0.5</v>
      </c>
      <c r="K63">
        <v>107.1</v>
      </c>
      <c r="L63">
        <f t="shared" si="10"/>
        <v>5.9499999999999993</v>
      </c>
      <c r="M63">
        <v>8.38509356505085</v>
      </c>
      <c r="N63">
        <v>2.1801243269132198</v>
      </c>
      <c r="O63">
        <v>1.1739130991071101</v>
      </c>
      <c r="P63">
        <v>0.28947368421052599</v>
      </c>
      <c r="Q63">
        <v>0.68840579999999996</v>
      </c>
      <c r="R63">
        <v>0.41719745200000002</v>
      </c>
      <c r="S63">
        <v>0.112</v>
      </c>
      <c r="T63">
        <v>93.502419490574496</v>
      </c>
      <c r="U63">
        <v>4.1925467825254197</v>
      </c>
      <c r="V63">
        <v>3.7859618922598099</v>
      </c>
      <c r="W63">
        <v>3.80065334777139</v>
      </c>
      <c r="X63">
        <v>1.6538457870483301</v>
      </c>
    </row>
    <row r="64" spans="1:24" x14ac:dyDescent="0.45">
      <c r="A64">
        <v>2024</v>
      </c>
      <c r="B64" t="s">
        <v>882</v>
      </c>
      <c r="C64" t="s">
        <v>33</v>
      </c>
      <c r="D64">
        <v>9</v>
      </c>
      <c r="E64">
        <v>2</v>
      </c>
      <c r="F64">
        <v>0</v>
      </c>
      <c r="G64">
        <v>16</v>
      </c>
      <c r="H64" s="1">
        <f t="shared" si="7"/>
        <v>28.483516483516485</v>
      </c>
      <c r="I64" s="1">
        <f t="shared" si="8"/>
        <v>19.582417582417584</v>
      </c>
      <c r="J64" s="2">
        <f t="shared" si="9"/>
        <v>0.6875</v>
      </c>
      <c r="K64">
        <v>92</v>
      </c>
      <c r="L64">
        <f t="shared" si="10"/>
        <v>5.75</v>
      </c>
      <c r="M64">
        <v>7.1413043478260798</v>
      </c>
      <c r="N64">
        <v>2.7391304347826</v>
      </c>
      <c r="O64">
        <v>0.684782608695652</v>
      </c>
      <c r="P64">
        <v>0.27881040892193298</v>
      </c>
      <c r="Q64">
        <v>0.79051382999999997</v>
      </c>
      <c r="R64">
        <v>0.42909090900000002</v>
      </c>
      <c r="S64">
        <v>7.0000000000000007E-2</v>
      </c>
      <c r="T64">
        <v>94.8215603298611</v>
      </c>
      <c r="U64">
        <v>3.0326086956521698</v>
      </c>
      <c r="V64">
        <v>3.5188811177792698</v>
      </c>
      <c r="W64">
        <v>4.1260714031431904</v>
      </c>
      <c r="X64">
        <v>1.73355996608734</v>
      </c>
    </row>
    <row r="65" spans="1:24" x14ac:dyDescent="0.45">
      <c r="A65">
        <v>2024</v>
      </c>
      <c r="B65" t="s">
        <v>883</v>
      </c>
      <c r="C65" t="s">
        <v>99</v>
      </c>
      <c r="D65">
        <v>5</v>
      </c>
      <c r="E65">
        <v>6</v>
      </c>
      <c r="F65">
        <v>0</v>
      </c>
      <c r="G65">
        <v>16</v>
      </c>
      <c r="H65" s="1">
        <f t="shared" si="7"/>
        <v>28.483516483516485</v>
      </c>
      <c r="I65" s="1">
        <f t="shared" si="8"/>
        <v>19.582417582417584</v>
      </c>
      <c r="J65" s="2">
        <f t="shared" si="9"/>
        <v>0.6875</v>
      </c>
      <c r="K65">
        <v>91</v>
      </c>
      <c r="L65">
        <f t="shared" si="10"/>
        <v>5.6875</v>
      </c>
      <c r="M65">
        <v>9.6923076923076898</v>
      </c>
      <c r="N65">
        <v>2.6703296703296702</v>
      </c>
      <c r="O65">
        <v>1.1868131868131799</v>
      </c>
      <c r="P65">
        <v>0.26956521739130401</v>
      </c>
      <c r="Q65">
        <v>0.73696145000000002</v>
      </c>
      <c r="R65">
        <v>0.400826446</v>
      </c>
      <c r="S65">
        <v>0.117647058</v>
      </c>
      <c r="T65">
        <v>97.385112973760897</v>
      </c>
      <c r="U65">
        <v>3.5604395604395598</v>
      </c>
      <c r="V65">
        <v>3.75347261324033</v>
      </c>
      <c r="W65">
        <v>3.68532685915847</v>
      </c>
      <c r="X65">
        <v>1.50975537300109</v>
      </c>
    </row>
    <row r="66" spans="1:24" x14ac:dyDescent="0.45">
      <c r="A66">
        <v>2024</v>
      </c>
      <c r="B66" t="s">
        <v>884</v>
      </c>
      <c r="C66" t="s">
        <v>121</v>
      </c>
      <c r="D66">
        <v>6</v>
      </c>
      <c r="E66">
        <v>7</v>
      </c>
      <c r="F66">
        <v>0</v>
      </c>
      <c r="G66">
        <v>18</v>
      </c>
      <c r="H66" s="1">
        <f t="shared" si="7"/>
        <v>32.043956043956044</v>
      </c>
      <c r="I66" s="1">
        <f t="shared" si="8"/>
        <v>23.142857142857142</v>
      </c>
      <c r="J66" s="2">
        <f t="shared" si="9"/>
        <v>0.72222222222222221</v>
      </c>
      <c r="K66">
        <v>103</v>
      </c>
      <c r="L66">
        <f t="shared" si="10"/>
        <v>5.7222222222222223</v>
      </c>
      <c r="M66">
        <v>8.4757281553397998</v>
      </c>
      <c r="N66">
        <v>2.5339805825242698</v>
      </c>
      <c r="O66">
        <v>1.31067961165048</v>
      </c>
      <c r="P66">
        <v>0.24814814814814801</v>
      </c>
      <c r="Q66">
        <v>0.71111111000000005</v>
      </c>
      <c r="R66">
        <v>0.37455830299999998</v>
      </c>
      <c r="S66">
        <v>0.120967741</v>
      </c>
      <c r="T66">
        <v>95.3035429573615</v>
      </c>
      <c r="U66">
        <v>3.8446601941747498</v>
      </c>
      <c r="V66">
        <v>4.0254239628615798</v>
      </c>
      <c r="W66">
        <v>3.9002615138743599</v>
      </c>
      <c r="X66">
        <v>1.1830860376357999</v>
      </c>
    </row>
    <row r="67" spans="1:24" x14ac:dyDescent="0.45">
      <c r="A67">
        <v>2024</v>
      </c>
      <c r="B67" t="s">
        <v>885</v>
      </c>
      <c r="C67" t="s">
        <v>71</v>
      </c>
      <c r="D67">
        <v>9</v>
      </c>
      <c r="E67">
        <v>6</v>
      </c>
      <c r="F67">
        <v>0</v>
      </c>
      <c r="G67">
        <v>18</v>
      </c>
      <c r="H67" s="1">
        <f t="shared" si="7"/>
        <v>32.043956043956044</v>
      </c>
      <c r="I67" s="1">
        <f t="shared" si="8"/>
        <v>26.703296703296704</v>
      </c>
      <c r="J67" s="2">
        <f t="shared" si="9"/>
        <v>0.83333333333333337</v>
      </c>
      <c r="K67">
        <v>103</v>
      </c>
      <c r="L67">
        <f t="shared" si="10"/>
        <v>5.7222222222222223</v>
      </c>
      <c r="M67">
        <v>7.1650485436893199</v>
      </c>
      <c r="N67">
        <v>3.3203883495145599</v>
      </c>
      <c r="O67">
        <v>1.3980582524271801</v>
      </c>
      <c r="P67">
        <v>0.229965156794425</v>
      </c>
      <c r="Q67">
        <v>0.86206897000000005</v>
      </c>
      <c r="R67">
        <v>0.33333333300000001</v>
      </c>
      <c r="S67">
        <v>0.10738254999999999</v>
      </c>
      <c r="T67">
        <v>93.122867009750806</v>
      </c>
      <c r="U67">
        <v>3.0582524271844602</v>
      </c>
      <c r="V67">
        <v>4.7341618269392498</v>
      </c>
      <c r="W67">
        <v>4.8392457523536896</v>
      </c>
      <c r="X67">
        <v>1.0235686302185001</v>
      </c>
    </row>
    <row r="68" spans="1:24" x14ac:dyDescent="0.45">
      <c r="A68">
        <v>2024</v>
      </c>
      <c r="B68" t="s">
        <v>886</v>
      </c>
      <c r="C68" t="s">
        <v>88</v>
      </c>
      <c r="D68">
        <v>7</v>
      </c>
      <c r="E68">
        <v>3</v>
      </c>
      <c r="F68">
        <v>0</v>
      </c>
      <c r="G68">
        <v>18</v>
      </c>
      <c r="H68" s="1">
        <f t="shared" ref="H68" si="11">(G68/91)*162</f>
        <v>32.043956043956044</v>
      </c>
      <c r="I68" s="1">
        <f t="shared" ref="I68" si="12">(SUM(D68:E68)/91)*162</f>
        <v>17.802197802197803</v>
      </c>
      <c r="J68" s="2">
        <f t="shared" ref="J68" si="13">I68/H68</f>
        <v>0.55555555555555558</v>
      </c>
      <c r="K68">
        <v>98</v>
      </c>
      <c r="L68">
        <f t="shared" ref="L68:L131" si="14">K68/G68</f>
        <v>5.4444444444444446</v>
      </c>
      <c r="M68">
        <v>10.561224489795899</v>
      </c>
      <c r="N68">
        <v>2.2040816326530601</v>
      </c>
      <c r="O68">
        <v>1.1020408163265301</v>
      </c>
      <c r="P68">
        <v>0.29599999999999999</v>
      </c>
      <c r="Q68">
        <v>0.74074074000000001</v>
      </c>
      <c r="R68">
        <v>0.37837837800000002</v>
      </c>
      <c r="S68">
        <v>0.109090909</v>
      </c>
      <c r="T68">
        <v>94.754982351928305</v>
      </c>
      <c r="U68">
        <v>3.6734693877550999</v>
      </c>
      <c r="V68">
        <v>3.2730958471492801</v>
      </c>
      <c r="W68">
        <v>3.3297045908107998</v>
      </c>
      <c r="X68">
        <v>2.1908409595489502</v>
      </c>
    </row>
    <row r="69" spans="1:24" x14ac:dyDescent="0.45">
      <c r="A69">
        <v>2023</v>
      </c>
      <c r="B69" t="s">
        <v>821</v>
      </c>
      <c r="C69" t="s">
        <v>27</v>
      </c>
      <c r="D69">
        <v>13</v>
      </c>
      <c r="E69">
        <v>11</v>
      </c>
      <c r="F69">
        <v>0</v>
      </c>
      <c r="G69">
        <v>32</v>
      </c>
      <c r="H69" s="1">
        <f>G69</f>
        <v>32</v>
      </c>
      <c r="I69" s="1">
        <f>(SUM(D69:E69))</f>
        <v>24</v>
      </c>
      <c r="J69" s="2">
        <f>I69/H69</f>
        <v>0.75</v>
      </c>
      <c r="K69">
        <v>183.2</v>
      </c>
      <c r="L69">
        <f t="shared" si="14"/>
        <v>5.7249999999999996</v>
      </c>
      <c r="M69">
        <v>9.3593467720619703</v>
      </c>
      <c r="N69">
        <v>3.2831216425557699</v>
      </c>
      <c r="O69">
        <v>2.1560798846634901</v>
      </c>
      <c r="P69">
        <v>0.29175050301810801</v>
      </c>
      <c r="Q69">
        <v>0.67846607999999997</v>
      </c>
      <c r="R69">
        <v>0.35647279500000001</v>
      </c>
      <c r="S69">
        <v>0.19047618999999999</v>
      </c>
      <c r="T69">
        <v>92.642383805373996</v>
      </c>
      <c r="U69">
        <v>5.7332124205824604</v>
      </c>
      <c r="V69">
        <v>5.5309024599752004</v>
      </c>
      <c r="W69">
        <v>4.4960072831908198</v>
      </c>
      <c r="X69">
        <v>0.50530281662940901</v>
      </c>
    </row>
    <row r="70" spans="1:24" x14ac:dyDescent="0.45">
      <c r="A70">
        <v>2023</v>
      </c>
      <c r="B70" t="s">
        <v>822</v>
      </c>
      <c r="C70" t="s">
        <v>128</v>
      </c>
      <c r="D70">
        <v>14</v>
      </c>
      <c r="E70">
        <v>12</v>
      </c>
      <c r="F70">
        <v>0</v>
      </c>
      <c r="G70">
        <v>30</v>
      </c>
      <c r="H70" s="1">
        <f t="shared" ref="H70:H133" si="15">G70</f>
        <v>30</v>
      </c>
      <c r="I70" s="1">
        <f t="shared" ref="I70:I133" si="16">(SUM(D70:E70))</f>
        <v>26</v>
      </c>
      <c r="J70" s="2">
        <f t="shared" ref="J70:J133" si="17">I70/H70</f>
        <v>0.8666666666666667</v>
      </c>
      <c r="K70">
        <v>163.1</v>
      </c>
      <c r="L70">
        <f t="shared" si="14"/>
        <v>5.4366666666666665</v>
      </c>
      <c r="M70">
        <v>10.083673783397201</v>
      </c>
      <c r="N70">
        <v>4.5734695301746999</v>
      </c>
      <c r="O70">
        <v>0.77142859545115505</v>
      </c>
      <c r="P70">
        <v>0.320754716981132</v>
      </c>
      <c r="Q70">
        <v>0.77639751999999995</v>
      </c>
      <c r="R70">
        <v>0.43287037</v>
      </c>
      <c r="S70">
        <v>9.3959731000000005E-2</v>
      </c>
      <c r="T70">
        <v>94.998318829113899</v>
      </c>
      <c r="U70">
        <v>3.6367348071268699</v>
      </c>
      <c r="V70">
        <v>3.8734077256920401</v>
      </c>
      <c r="W70">
        <v>4.2673837257477496</v>
      </c>
      <c r="X70">
        <v>2.7049198150634699</v>
      </c>
    </row>
    <row r="71" spans="1:24" x14ac:dyDescent="0.45">
      <c r="A71">
        <v>2023</v>
      </c>
      <c r="B71" t="s">
        <v>887</v>
      </c>
      <c r="C71" t="s">
        <v>75</v>
      </c>
      <c r="D71">
        <v>6</v>
      </c>
      <c r="E71">
        <v>17</v>
      </c>
      <c r="F71">
        <v>0</v>
      </c>
      <c r="G71">
        <v>31</v>
      </c>
      <c r="H71" s="1">
        <f t="shared" si="15"/>
        <v>31</v>
      </c>
      <c r="I71" s="1">
        <f t="shared" si="16"/>
        <v>23</v>
      </c>
      <c r="J71" s="2">
        <f t="shared" si="17"/>
        <v>0.74193548387096775</v>
      </c>
      <c r="K71">
        <v>177.2</v>
      </c>
      <c r="L71">
        <f t="shared" si="14"/>
        <v>5.7161290322580642</v>
      </c>
      <c r="M71">
        <v>6.0787995975801898</v>
      </c>
      <c r="N71">
        <v>2.2795498490925699</v>
      </c>
      <c r="O71">
        <v>1.97560986921356</v>
      </c>
      <c r="P71">
        <v>0.25464684014869798</v>
      </c>
      <c r="Q71">
        <v>0.56264501</v>
      </c>
      <c r="R71">
        <v>0.33508771900000001</v>
      </c>
      <c r="S71">
        <v>0.140794223</v>
      </c>
      <c r="T71">
        <v>91.385786525029104</v>
      </c>
      <c r="U71">
        <v>6.28142625083286</v>
      </c>
      <c r="V71">
        <v>5.6190179807782501</v>
      </c>
      <c r="W71">
        <v>5.3430992173864604</v>
      </c>
      <c r="X71">
        <v>0.16687197983264901</v>
      </c>
    </row>
    <row r="72" spans="1:24" x14ac:dyDescent="0.45">
      <c r="A72">
        <v>2023</v>
      </c>
      <c r="B72" t="s">
        <v>140</v>
      </c>
      <c r="C72" t="s">
        <v>27</v>
      </c>
      <c r="D72">
        <v>13</v>
      </c>
      <c r="E72">
        <v>8</v>
      </c>
      <c r="F72">
        <v>0</v>
      </c>
      <c r="G72">
        <v>27</v>
      </c>
      <c r="H72" s="1">
        <f t="shared" si="15"/>
        <v>27</v>
      </c>
      <c r="I72" s="1">
        <f t="shared" si="16"/>
        <v>21</v>
      </c>
      <c r="J72" s="2">
        <f t="shared" si="17"/>
        <v>0.77777777777777779</v>
      </c>
      <c r="K72">
        <v>162.1</v>
      </c>
      <c r="L72">
        <f t="shared" si="14"/>
        <v>6.0037037037037031</v>
      </c>
      <c r="M72">
        <v>7.98357277020569</v>
      </c>
      <c r="N72">
        <v>2.4948664906892799</v>
      </c>
      <c r="O72">
        <v>0.99794659627571103</v>
      </c>
      <c r="P72">
        <v>0.26477024070021798</v>
      </c>
      <c r="Q72">
        <v>0.76923076999999995</v>
      </c>
      <c r="R72">
        <v>0.35517970399999998</v>
      </c>
      <c r="S72">
        <v>8.4905659999999994E-2</v>
      </c>
      <c r="T72">
        <v>94.448705717165893</v>
      </c>
      <c r="U72">
        <v>3.2156056991106201</v>
      </c>
      <c r="V72">
        <v>3.84641612025304</v>
      </c>
      <c r="W72">
        <v>4.5641403708412902</v>
      </c>
      <c r="X72">
        <v>3.3034785985946602</v>
      </c>
    </row>
    <row r="73" spans="1:24" x14ac:dyDescent="0.45">
      <c r="A73">
        <v>2023</v>
      </c>
      <c r="B73" t="s">
        <v>823</v>
      </c>
      <c r="C73" t="s">
        <v>51</v>
      </c>
      <c r="D73">
        <v>10</v>
      </c>
      <c r="E73">
        <v>15</v>
      </c>
      <c r="F73">
        <v>0</v>
      </c>
      <c r="G73">
        <v>32</v>
      </c>
      <c r="H73" s="1">
        <f t="shared" si="15"/>
        <v>32</v>
      </c>
      <c r="I73" s="1">
        <f t="shared" si="16"/>
        <v>25</v>
      </c>
      <c r="J73" s="2">
        <f t="shared" si="17"/>
        <v>0.78125</v>
      </c>
      <c r="K73">
        <v>180</v>
      </c>
      <c r="L73">
        <f t="shared" si="14"/>
        <v>5.625</v>
      </c>
      <c r="M73">
        <v>6.2</v>
      </c>
      <c r="N73">
        <v>2.85</v>
      </c>
      <c r="O73">
        <v>1.65</v>
      </c>
      <c r="P73">
        <v>0.30944055944055898</v>
      </c>
      <c r="Q73">
        <v>0.70284698000000001</v>
      </c>
      <c r="R73">
        <v>0.44201680599999998</v>
      </c>
      <c r="S73">
        <v>0.16256157600000001</v>
      </c>
      <c r="T73">
        <v>91.844571486051507</v>
      </c>
      <c r="U73">
        <v>5.2</v>
      </c>
      <c r="V73">
        <v>5.27726258171929</v>
      </c>
      <c r="W73">
        <v>4.7585426153408097</v>
      </c>
      <c r="X73">
        <v>0.91665685176849299</v>
      </c>
    </row>
    <row r="74" spans="1:24" x14ac:dyDescent="0.45">
      <c r="A74">
        <v>2023</v>
      </c>
      <c r="B74" t="s">
        <v>824</v>
      </c>
      <c r="C74" t="s">
        <v>47</v>
      </c>
      <c r="D74">
        <v>9</v>
      </c>
      <c r="E74">
        <v>13</v>
      </c>
      <c r="F74">
        <v>0</v>
      </c>
      <c r="G74">
        <v>35</v>
      </c>
      <c r="H74" s="1">
        <f t="shared" si="15"/>
        <v>35</v>
      </c>
      <c r="I74" s="1">
        <f t="shared" si="16"/>
        <v>22</v>
      </c>
      <c r="J74" s="2">
        <f t="shared" si="17"/>
        <v>0.62857142857142856</v>
      </c>
      <c r="K74">
        <v>201.1</v>
      </c>
      <c r="L74">
        <f t="shared" si="14"/>
        <v>5.7457142857142856</v>
      </c>
      <c r="M74">
        <v>6.1241723401447903</v>
      </c>
      <c r="N74">
        <v>1.74337752748647</v>
      </c>
      <c r="O74">
        <v>1.1622516849909801</v>
      </c>
      <c r="P74">
        <v>0.30769230769230699</v>
      </c>
      <c r="Q74">
        <v>0.68892646000000002</v>
      </c>
      <c r="R74">
        <v>0.38839285699999998</v>
      </c>
      <c r="S74">
        <v>9.8484848E-2</v>
      </c>
      <c r="T74">
        <v>93.529638788968796</v>
      </c>
      <c r="U74">
        <v>4.7831127036167302</v>
      </c>
      <c r="V74">
        <v>4.2732523057498497</v>
      </c>
      <c r="W74">
        <v>4.7624155451414598</v>
      </c>
      <c r="X74">
        <v>3.0654945373535099</v>
      </c>
    </row>
    <row r="75" spans="1:24" x14ac:dyDescent="0.45">
      <c r="A75">
        <v>2023</v>
      </c>
      <c r="B75" t="s">
        <v>825</v>
      </c>
      <c r="C75" t="s">
        <v>95</v>
      </c>
      <c r="D75">
        <v>15</v>
      </c>
      <c r="E75">
        <v>9</v>
      </c>
      <c r="F75">
        <v>0</v>
      </c>
      <c r="G75">
        <v>33</v>
      </c>
      <c r="H75" s="1">
        <f t="shared" si="15"/>
        <v>33</v>
      </c>
      <c r="I75" s="1">
        <f t="shared" si="16"/>
        <v>24</v>
      </c>
      <c r="J75" s="2">
        <f t="shared" si="17"/>
        <v>0.72727272727272729</v>
      </c>
      <c r="K75">
        <v>192</v>
      </c>
      <c r="L75">
        <f t="shared" si="14"/>
        <v>5.8181818181818183</v>
      </c>
      <c r="M75">
        <v>7.359375</v>
      </c>
      <c r="N75">
        <v>2.578125</v>
      </c>
      <c r="O75">
        <v>1.078125</v>
      </c>
      <c r="P75">
        <v>0.309187279151943</v>
      </c>
      <c r="Q75">
        <v>0.69664903</v>
      </c>
      <c r="R75">
        <v>0.48885077100000002</v>
      </c>
      <c r="S75">
        <v>0.127071823</v>
      </c>
      <c r="T75">
        <v>92.212064486552507</v>
      </c>
      <c r="U75">
        <v>4.734375</v>
      </c>
      <c r="V75">
        <v>4.1300403594970696</v>
      </c>
      <c r="W75">
        <v>4.1313771692104604</v>
      </c>
      <c r="X75">
        <v>2.5569064617156898</v>
      </c>
    </row>
    <row r="76" spans="1:24" x14ac:dyDescent="0.45">
      <c r="A76">
        <v>2023</v>
      </c>
      <c r="B76" t="s">
        <v>826</v>
      </c>
      <c r="C76" t="s">
        <v>67</v>
      </c>
      <c r="D76">
        <v>13</v>
      </c>
      <c r="E76">
        <v>6</v>
      </c>
      <c r="F76">
        <v>0</v>
      </c>
      <c r="G76">
        <v>32</v>
      </c>
      <c r="H76" s="1">
        <f t="shared" si="15"/>
        <v>32</v>
      </c>
      <c r="I76" s="1">
        <f t="shared" si="16"/>
        <v>19</v>
      </c>
      <c r="J76" s="2">
        <f t="shared" si="17"/>
        <v>0.59375</v>
      </c>
      <c r="K76">
        <v>192</v>
      </c>
      <c r="L76">
        <f t="shared" si="14"/>
        <v>6</v>
      </c>
      <c r="M76">
        <v>9.9375</v>
      </c>
      <c r="N76">
        <v>1.828125</v>
      </c>
      <c r="O76">
        <v>0.9375</v>
      </c>
      <c r="P76">
        <v>0.291913214990138</v>
      </c>
      <c r="Q76">
        <v>0.71276596000000003</v>
      </c>
      <c r="R76">
        <v>0.41221374</v>
      </c>
      <c r="S76">
        <v>9.9009899999999998E-2</v>
      </c>
      <c r="T76">
        <v>95.962228161549703</v>
      </c>
      <c r="U76">
        <v>3.609375</v>
      </c>
      <c r="V76">
        <v>3.1508736928304</v>
      </c>
      <c r="W76">
        <v>3.5361708506320899</v>
      </c>
      <c r="X76">
        <v>5.9443001747131303</v>
      </c>
    </row>
    <row r="77" spans="1:24" x14ac:dyDescent="0.45">
      <c r="A77">
        <v>2023</v>
      </c>
      <c r="B77" t="s">
        <v>888</v>
      </c>
      <c r="C77" t="s">
        <v>25</v>
      </c>
      <c r="D77">
        <v>12</v>
      </c>
      <c r="E77">
        <v>8</v>
      </c>
      <c r="F77">
        <v>0</v>
      </c>
      <c r="G77">
        <v>30</v>
      </c>
      <c r="H77" s="1">
        <f t="shared" si="15"/>
        <v>30</v>
      </c>
      <c r="I77" s="1">
        <f t="shared" si="16"/>
        <v>20</v>
      </c>
      <c r="J77" s="2">
        <f t="shared" si="17"/>
        <v>0.66666666666666663</v>
      </c>
      <c r="K77">
        <v>177.2</v>
      </c>
      <c r="L77">
        <f t="shared" si="14"/>
        <v>5.9066666666666663</v>
      </c>
      <c r="M77">
        <v>9.4727960395624606</v>
      </c>
      <c r="N77">
        <v>3.4953097686086001</v>
      </c>
      <c r="O77">
        <v>1.0131332662633601</v>
      </c>
      <c r="P77">
        <v>0.27828054298642502</v>
      </c>
      <c r="Q77">
        <v>0.77127659999999998</v>
      </c>
      <c r="R77">
        <v>0.451965065</v>
      </c>
      <c r="S77">
        <v>0.128205128</v>
      </c>
      <c r="T77">
        <v>92.309352444225695</v>
      </c>
      <c r="U77">
        <v>3.2926831153559299</v>
      </c>
      <c r="V77">
        <v>3.8460347648173601</v>
      </c>
      <c r="W77">
        <v>3.8343436212749</v>
      </c>
      <c r="X77">
        <v>3.1732032299041699</v>
      </c>
    </row>
    <row r="78" spans="1:24" x14ac:dyDescent="0.45">
      <c r="A78">
        <v>2023</v>
      </c>
      <c r="B78" t="s">
        <v>889</v>
      </c>
      <c r="C78" t="s">
        <v>67</v>
      </c>
      <c r="D78">
        <v>15</v>
      </c>
      <c r="E78">
        <v>6</v>
      </c>
      <c r="F78">
        <v>0</v>
      </c>
      <c r="G78">
        <v>31</v>
      </c>
      <c r="H78" s="1">
        <f t="shared" si="15"/>
        <v>31</v>
      </c>
      <c r="I78" s="1">
        <f t="shared" si="16"/>
        <v>21</v>
      </c>
      <c r="J78" s="2">
        <f t="shared" si="17"/>
        <v>0.67741935483870963</v>
      </c>
      <c r="K78">
        <v>172.2</v>
      </c>
      <c r="L78">
        <f t="shared" si="14"/>
        <v>5.5548387096774192</v>
      </c>
      <c r="M78">
        <v>7.1930506168233199</v>
      </c>
      <c r="N78">
        <v>3.7007724188003999</v>
      </c>
      <c r="O78">
        <v>1.0424711038874299</v>
      </c>
      <c r="P78">
        <v>0.27217741935483802</v>
      </c>
      <c r="Q78">
        <v>0.71359223000000005</v>
      </c>
      <c r="R78">
        <v>0.44618395300000002</v>
      </c>
      <c r="S78">
        <v>0.106382978</v>
      </c>
      <c r="T78">
        <v>93.093973670756597</v>
      </c>
      <c r="U78">
        <v>4.3783786363272403</v>
      </c>
      <c r="V78">
        <v>4.5349632148255301</v>
      </c>
      <c r="W78">
        <v>4.8293462229562696</v>
      </c>
      <c r="X78">
        <v>2.4682378768920898</v>
      </c>
    </row>
    <row r="79" spans="1:24" x14ac:dyDescent="0.45">
      <c r="A79">
        <v>2023</v>
      </c>
      <c r="B79" t="s">
        <v>829</v>
      </c>
      <c r="C79" t="s">
        <v>44</v>
      </c>
      <c r="D79">
        <v>16</v>
      </c>
      <c r="E79">
        <v>8</v>
      </c>
      <c r="F79">
        <v>0</v>
      </c>
      <c r="G79">
        <v>33</v>
      </c>
      <c r="H79" s="1">
        <f t="shared" si="15"/>
        <v>33</v>
      </c>
      <c r="I79" s="1">
        <f t="shared" si="16"/>
        <v>24</v>
      </c>
      <c r="J79" s="2">
        <f t="shared" si="17"/>
        <v>0.72727272727272729</v>
      </c>
      <c r="K79">
        <v>200</v>
      </c>
      <c r="L79">
        <f t="shared" si="14"/>
        <v>6.0606060606060606</v>
      </c>
      <c r="M79">
        <v>8.3699999999999992</v>
      </c>
      <c r="N79">
        <v>2.6549999999999998</v>
      </c>
      <c r="O79">
        <v>1.26</v>
      </c>
      <c r="P79">
        <v>0.27356746765249501</v>
      </c>
      <c r="Q79">
        <v>0.76515880999999997</v>
      </c>
      <c r="R79">
        <v>0.42273534600000001</v>
      </c>
      <c r="S79">
        <v>0.132075471</v>
      </c>
      <c r="T79">
        <v>92.508118327402101</v>
      </c>
      <c r="U79">
        <v>3.6</v>
      </c>
      <c r="V79">
        <v>4.28004035949707</v>
      </c>
      <c r="W79">
        <v>4.2125932186841899</v>
      </c>
      <c r="X79">
        <v>2.6419637203216499</v>
      </c>
    </row>
    <row r="80" spans="1:24" x14ac:dyDescent="0.45">
      <c r="A80">
        <v>2023</v>
      </c>
      <c r="B80" t="s">
        <v>831</v>
      </c>
      <c r="C80" t="s">
        <v>115</v>
      </c>
      <c r="D80">
        <v>8</v>
      </c>
      <c r="E80">
        <v>8</v>
      </c>
      <c r="F80">
        <v>0</v>
      </c>
      <c r="G80">
        <v>32</v>
      </c>
      <c r="H80" s="1">
        <f t="shared" si="15"/>
        <v>32</v>
      </c>
      <c r="I80" s="1">
        <f t="shared" si="16"/>
        <v>16</v>
      </c>
      <c r="J80" s="2">
        <f t="shared" si="17"/>
        <v>0.5</v>
      </c>
      <c r="K80">
        <v>184</v>
      </c>
      <c r="L80">
        <f t="shared" si="14"/>
        <v>5.75</v>
      </c>
      <c r="M80">
        <v>8.9510869565217295</v>
      </c>
      <c r="N80">
        <v>2.6902173913043401</v>
      </c>
      <c r="O80">
        <v>0.39130434782608697</v>
      </c>
      <c r="P80">
        <v>0.29482071713147401</v>
      </c>
      <c r="Q80">
        <v>0.76773566999999998</v>
      </c>
      <c r="R80">
        <v>0.47326732599999999</v>
      </c>
      <c r="S80">
        <v>5.1948051000000002E-2</v>
      </c>
      <c r="T80">
        <v>92.841314935064901</v>
      </c>
      <c r="U80">
        <v>2.7880434782608599</v>
      </c>
      <c r="V80">
        <v>2.82569253341011</v>
      </c>
      <c r="W80">
        <v>3.6442586753031398</v>
      </c>
      <c r="X80">
        <v>5.2845301628112704</v>
      </c>
    </row>
    <row r="81" spans="1:24" x14ac:dyDescent="0.45">
      <c r="A81">
        <v>2023</v>
      </c>
      <c r="B81" t="s">
        <v>890</v>
      </c>
      <c r="C81" t="s">
        <v>62</v>
      </c>
      <c r="D81">
        <v>15</v>
      </c>
      <c r="E81">
        <v>4</v>
      </c>
      <c r="F81">
        <v>0</v>
      </c>
      <c r="G81">
        <v>33</v>
      </c>
      <c r="H81" s="1">
        <f t="shared" si="15"/>
        <v>33</v>
      </c>
      <c r="I81" s="1">
        <f t="shared" si="16"/>
        <v>19</v>
      </c>
      <c r="J81" s="2">
        <f t="shared" si="17"/>
        <v>0.5757575757575758</v>
      </c>
      <c r="K81">
        <v>209</v>
      </c>
      <c r="L81">
        <f t="shared" si="14"/>
        <v>6.333333333333333</v>
      </c>
      <c r="M81">
        <v>9.5598086124401895</v>
      </c>
      <c r="N81">
        <v>2.06698564593301</v>
      </c>
      <c r="O81">
        <v>0.86124401913875603</v>
      </c>
      <c r="P81">
        <v>0.261450381679389</v>
      </c>
      <c r="Q81">
        <v>0.80434782999999999</v>
      </c>
      <c r="R81">
        <v>0.39629629599999999</v>
      </c>
      <c r="S81">
        <v>9.4339621999999998E-2</v>
      </c>
      <c r="T81">
        <v>96.833747837370197</v>
      </c>
      <c r="U81">
        <v>2.6267942583732</v>
      </c>
      <c r="V81">
        <v>3.1641312685879699</v>
      </c>
      <c r="W81">
        <v>3.59719620560915</v>
      </c>
      <c r="X81">
        <v>5.2269754409790004</v>
      </c>
    </row>
    <row r="82" spans="1:24" x14ac:dyDescent="0.45">
      <c r="A82">
        <v>2023</v>
      </c>
      <c r="B82" t="s">
        <v>891</v>
      </c>
      <c r="C82" t="s">
        <v>73</v>
      </c>
      <c r="D82">
        <v>14</v>
      </c>
      <c r="E82">
        <v>9</v>
      </c>
      <c r="F82">
        <v>0</v>
      </c>
      <c r="G82">
        <v>32</v>
      </c>
      <c r="H82" s="1">
        <f t="shared" si="15"/>
        <v>32</v>
      </c>
      <c r="I82" s="1">
        <f t="shared" si="16"/>
        <v>23</v>
      </c>
      <c r="J82" s="2">
        <f t="shared" si="17"/>
        <v>0.71875</v>
      </c>
      <c r="K82">
        <v>180</v>
      </c>
      <c r="L82">
        <f t="shared" si="14"/>
        <v>5.625</v>
      </c>
      <c r="M82">
        <v>11.7</v>
      </c>
      <c r="N82">
        <v>4.95</v>
      </c>
      <c r="O82">
        <v>0.75</v>
      </c>
      <c r="P82">
        <v>0.25575447570332399</v>
      </c>
      <c r="Q82">
        <v>0.86734694000000001</v>
      </c>
      <c r="R82">
        <v>0.44444444399999999</v>
      </c>
      <c r="S82">
        <v>0.108695652</v>
      </c>
      <c r="T82">
        <v>95.685908095392605</v>
      </c>
      <c r="U82">
        <v>2.25</v>
      </c>
      <c r="V82">
        <v>3.4383736928304001</v>
      </c>
      <c r="W82">
        <v>3.6226100375254902</v>
      </c>
      <c r="X82">
        <v>4.0994763374328604</v>
      </c>
    </row>
    <row r="83" spans="1:24" x14ac:dyDescent="0.45">
      <c r="A83">
        <v>2023</v>
      </c>
      <c r="B83" t="s">
        <v>835</v>
      </c>
      <c r="C83" t="s">
        <v>93</v>
      </c>
      <c r="D83">
        <v>16</v>
      </c>
      <c r="E83">
        <v>8</v>
      </c>
      <c r="F83">
        <v>0</v>
      </c>
      <c r="G83">
        <v>31</v>
      </c>
      <c r="H83" s="1">
        <f t="shared" si="15"/>
        <v>31</v>
      </c>
      <c r="I83" s="1">
        <f t="shared" si="16"/>
        <v>24</v>
      </c>
      <c r="J83" s="2">
        <f t="shared" si="17"/>
        <v>0.77419354838709675</v>
      </c>
      <c r="K83">
        <v>177.2</v>
      </c>
      <c r="L83">
        <f t="shared" si="14"/>
        <v>5.7161290322580642</v>
      </c>
      <c r="M83">
        <v>9.4221385670348496</v>
      </c>
      <c r="N83">
        <v>1.2157598151012701</v>
      </c>
      <c r="O83">
        <v>0.96247652028850605</v>
      </c>
      <c r="P83">
        <v>0.29511677282377902</v>
      </c>
      <c r="Q83">
        <v>0.73232322999999999</v>
      </c>
      <c r="R83">
        <v>0.49792531099999998</v>
      </c>
      <c r="S83">
        <v>0.11728395</v>
      </c>
      <c r="T83">
        <v>93.100021560470694</v>
      </c>
      <c r="U83">
        <v>3.4953094684161501</v>
      </c>
      <c r="V83">
        <v>3.0073855823468101</v>
      </c>
      <c r="W83">
        <v>3.1247006867176701</v>
      </c>
      <c r="X83">
        <v>4.7995715141296298</v>
      </c>
    </row>
    <row r="84" spans="1:24" x14ac:dyDescent="0.45">
      <c r="A84">
        <v>2023</v>
      </c>
      <c r="B84" t="s">
        <v>836</v>
      </c>
      <c r="C84" t="s">
        <v>44</v>
      </c>
      <c r="D84">
        <v>12</v>
      </c>
      <c r="E84">
        <v>9</v>
      </c>
      <c r="F84">
        <v>0</v>
      </c>
      <c r="G84">
        <v>31</v>
      </c>
      <c r="H84" s="1">
        <f t="shared" si="15"/>
        <v>31</v>
      </c>
      <c r="I84" s="1">
        <f t="shared" si="16"/>
        <v>21</v>
      </c>
      <c r="J84" s="2">
        <f t="shared" si="17"/>
        <v>0.67741935483870963</v>
      </c>
      <c r="K84">
        <v>185</v>
      </c>
      <c r="L84">
        <f t="shared" si="14"/>
        <v>5.967741935483871</v>
      </c>
      <c r="M84">
        <v>11.5297297297297</v>
      </c>
      <c r="N84">
        <v>2.6756756756756701</v>
      </c>
      <c r="O84">
        <v>0.92432432432432399</v>
      </c>
      <c r="P84">
        <v>0.32071269487750498</v>
      </c>
      <c r="Q84">
        <v>0.76646091000000005</v>
      </c>
      <c r="R84">
        <v>0.42640692600000002</v>
      </c>
      <c r="S84">
        <v>0.107344632</v>
      </c>
      <c r="T84">
        <v>94.645823317307602</v>
      </c>
      <c r="U84">
        <v>3.1621621621621601</v>
      </c>
      <c r="V84">
        <v>2.9685538730105798</v>
      </c>
      <c r="W84">
        <v>3.21527419976286</v>
      </c>
      <c r="X84">
        <v>5.2954440116882298</v>
      </c>
    </row>
    <row r="85" spans="1:24" x14ac:dyDescent="0.45">
      <c r="A85">
        <v>2023</v>
      </c>
      <c r="B85" t="s">
        <v>837</v>
      </c>
      <c r="C85" t="s">
        <v>44</v>
      </c>
      <c r="D85">
        <v>11</v>
      </c>
      <c r="E85">
        <v>12</v>
      </c>
      <c r="F85">
        <v>0</v>
      </c>
      <c r="G85">
        <v>32</v>
      </c>
      <c r="H85" s="1">
        <f t="shared" si="15"/>
        <v>32</v>
      </c>
      <c r="I85" s="1">
        <f t="shared" si="16"/>
        <v>23</v>
      </c>
      <c r="J85" s="2">
        <f t="shared" si="17"/>
        <v>0.71875</v>
      </c>
      <c r="K85">
        <v>189.2</v>
      </c>
      <c r="L85">
        <f t="shared" si="14"/>
        <v>5.9124999999999996</v>
      </c>
      <c r="M85">
        <v>8.7311076739055498</v>
      </c>
      <c r="N85">
        <v>2.4674869513211299</v>
      </c>
      <c r="O85">
        <v>1.18629180351977</v>
      </c>
      <c r="P85">
        <v>0.2890625</v>
      </c>
      <c r="Q85">
        <v>0.76381909999999997</v>
      </c>
      <c r="R85">
        <v>0.41573033700000001</v>
      </c>
      <c r="S85">
        <v>0.12626262599999999</v>
      </c>
      <c r="T85">
        <v>94.295006510416599</v>
      </c>
      <c r="U85">
        <v>3.6537787548409102</v>
      </c>
      <c r="V85">
        <v>3.9931774816871499</v>
      </c>
      <c r="W85">
        <v>4.0056395945635703</v>
      </c>
      <c r="X85">
        <v>2.96651864051818</v>
      </c>
    </row>
    <row r="86" spans="1:24" x14ac:dyDescent="0.45">
      <c r="A86">
        <v>2023</v>
      </c>
      <c r="B86" t="s">
        <v>892</v>
      </c>
      <c r="C86" t="s">
        <v>27</v>
      </c>
      <c r="D86">
        <v>8</v>
      </c>
      <c r="E86">
        <v>15</v>
      </c>
      <c r="F86">
        <v>0</v>
      </c>
      <c r="G86">
        <v>33</v>
      </c>
      <c r="H86" s="1">
        <f t="shared" si="15"/>
        <v>33</v>
      </c>
      <c r="I86" s="1">
        <f t="shared" si="16"/>
        <v>23</v>
      </c>
      <c r="J86" s="2">
        <f t="shared" si="17"/>
        <v>0.69696969696969702</v>
      </c>
      <c r="K86">
        <v>184.1</v>
      </c>
      <c r="L86">
        <f t="shared" si="14"/>
        <v>5.5787878787878782</v>
      </c>
      <c r="M86">
        <v>9.96021716996027</v>
      </c>
      <c r="N86">
        <v>3.5641953598387199</v>
      </c>
      <c r="O86">
        <v>2.0018083527861301</v>
      </c>
      <c r="P86">
        <v>0.27408993576017099</v>
      </c>
      <c r="Q86">
        <v>0.72830578999999995</v>
      </c>
      <c r="R86">
        <v>0.36166007900000002</v>
      </c>
      <c r="S86">
        <v>0.177489177</v>
      </c>
      <c r="T86">
        <v>93.299177785580497</v>
      </c>
      <c r="U86">
        <v>4.8824593970393497</v>
      </c>
      <c r="V86">
        <v>5.2676986220544002</v>
      </c>
      <c r="W86">
        <v>4.4481195220025302</v>
      </c>
      <c r="X86">
        <v>0.97784870862960804</v>
      </c>
    </row>
    <row r="87" spans="1:24" x14ac:dyDescent="0.45">
      <c r="A87">
        <v>2023</v>
      </c>
      <c r="B87" t="s">
        <v>839</v>
      </c>
      <c r="C87" t="s">
        <v>121</v>
      </c>
      <c r="D87">
        <v>14</v>
      </c>
      <c r="E87">
        <v>9</v>
      </c>
      <c r="F87">
        <v>0</v>
      </c>
      <c r="G87">
        <v>33</v>
      </c>
      <c r="H87" s="1">
        <f t="shared" si="15"/>
        <v>33</v>
      </c>
      <c r="I87" s="1">
        <f t="shared" si="16"/>
        <v>23</v>
      </c>
      <c r="J87" s="2">
        <f t="shared" si="17"/>
        <v>0.69696969696969702</v>
      </c>
      <c r="K87">
        <v>197</v>
      </c>
      <c r="L87">
        <f t="shared" si="14"/>
        <v>5.9696969696969697</v>
      </c>
      <c r="M87">
        <v>10.0050761421319</v>
      </c>
      <c r="N87">
        <v>2.55837563451776</v>
      </c>
      <c r="O87">
        <v>1.27918781725888</v>
      </c>
      <c r="P87">
        <v>0.26720647773279299</v>
      </c>
      <c r="Q87">
        <v>0.77007700999999995</v>
      </c>
      <c r="R87">
        <v>0.38921001900000002</v>
      </c>
      <c r="S87">
        <v>0.127272727</v>
      </c>
      <c r="T87">
        <v>96.403303131597397</v>
      </c>
      <c r="U87">
        <v>3.3350253807106598</v>
      </c>
      <c r="V87">
        <v>3.8083398518828502</v>
      </c>
      <c r="W87">
        <v>3.8070067852281602</v>
      </c>
      <c r="X87">
        <v>3.4306671619415199</v>
      </c>
    </row>
    <row r="88" spans="1:24" x14ac:dyDescent="0.45">
      <c r="A88">
        <v>2023</v>
      </c>
      <c r="B88" t="s">
        <v>843</v>
      </c>
      <c r="C88" t="s">
        <v>67</v>
      </c>
      <c r="D88">
        <v>12</v>
      </c>
      <c r="E88">
        <v>9</v>
      </c>
      <c r="F88">
        <v>0</v>
      </c>
      <c r="G88">
        <v>32</v>
      </c>
      <c r="H88" s="1">
        <f t="shared" si="15"/>
        <v>32</v>
      </c>
      <c r="I88" s="1">
        <f t="shared" si="16"/>
        <v>21</v>
      </c>
      <c r="J88" s="2">
        <f t="shared" si="17"/>
        <v>0.65625</v>
      </c>
      <c r="K88">
        <v>193.2</v>
      </c>
      <c r="L88">
        <f t="shared" si="14"/>
        <v>6.0374999999999996</v>
      </c>
      <c r="M88">
        <v>9.3872638321455302</v>
      </c>
      <c r="N88">
        <v>2.0912221408245002</v>
      </c>
      <c r="O88">
        <v>1.48709130014186</v>
      </c>
      <c r="P88">
        <v>0.28460038986354702</v>
      </c>
      <c r="Q88">
        <v>0.6640625</v>
      </c>
      <c r="R88">
        <v>0.426199261</v>
      </c>
      <c r="S88">
        <v>0.15609756</v>
      </c>
      <c r="T88">
        <v>92.874700834245004</v>
      </c>
      <c r="U88">
        <v>4.4612739004256001</v>
      </c>
      <c r="V88">
        <v>4.0295670783209596</v>
      </c>
      <c r="W88">
        <v>3.6316519604825999</v>
      </c>
      <c r="X88">
        <v>3.8801460266113201</v>
      </c>
    </row>
    <row r="89" spans="1:24" x14ac:dyDescent="0.45">
      <c r="A89">
        <v>2023</v>
      </c>
      <c r="B89" t="s">
        <v>893</v>
      </c>
      <c r="C89" t="s">
        <v>27</v>
      </c>
      <c r="D89">
        <v>10</v>
      </c>
      <c r="E89">
        <v>11</v>
      </c>
      <c r="F89">
        <v>0</v>
      </c>
      <c r="G89">
        <v>32</v>
      </c>
      <c r="H89" s="1">
        <f t="shared" si="15"/>
        <v>32</v>
      </c>
      <c r="I89" s="1">
        <f t="shared" si="16"/>
        <v>21</v>
      </c>
      <c r="J89" s="2">
        <f t="shared" si="17"/>
        <v>0.65625</v>
      </c>
      <c r="K89">
        <v>188.2</v>
      </c>
      <c r="L89">
        <f t="shared" si="14"/>
        <v>5.8812499999999996</v>
      </c>
      <c r="M89">
        <v>7.9187280219348004</v>
      </c>
      <c r="N89">
        <v>2.2897526810413802</v>
      </c>
      <c r="O89">
        <v>0.85865725539052096</v>
      </c>
      <c r="P89">
        <v>0.29390018484288299</v>
      </c>
      <c r="Q89">
        <v>0.75564279000000001</v>
      </c>
      <c r="R89">
        <v>0.43243243199999998</v>
      </c>
      <c r="S89">
        <v>9.3264247999999994E-2</v>
      </c>
      <c r="T89">
        <v>93.380513773336006</v>
      </c>
      <c r="U89">
        <v>3.1961131172869299</v>
      </c>
      <c r="V89">
        <v>3.5624608583405899</v>
      </c>
      <c r="W89">
        <v>4.0135044431079097</v>
      </c>
      <c r="X89">
        <v>4.2978332042694003</v>
      </c>
    </row>
    <row r="90" spans="1:24" x14ac:dyDescent="0.45">
      <c r="A90">
        <v>2023</v>
      </c>
      <c r="B90" t="s">
        <v>845</v>
      </c>
      <c r="C90" t="s">
        <v>115</v>
      </c>
      <c r="D90">
        <v>11</v>
      </c>
      <c r="E90">
        <v>8</v>
      </c>
      <c r="F90">
        <v>0</v>
      </c>
      <c r="G90">
        <v>32</v>
      </c>
      <c r="H90" s="1">
        <f t="shared" si="15"/>
        <v>32</v>
      </c>
      <c r="I90" s="1">
        <f t="shared" si="16"/>
        <v>19</v>
      </c>
      <c r="J90" s="2">
        <f t="shared" si="17"/>
        <v>0.59375</v>
      </c>
      <c r="K90">
        <v>194</v>
      </c>
      <c r="L90">
        <f t="shared" si="14"/>
        <v>6.0625</v>
      </c>
      <c r="M90">
        <v>10.855670103092701</v>
      </c>
      <c r="N90">
        <v>2.2268041237113398</v>
      </c>
      <c r="O90">
        <v>1.1134020618556699</v>
      </c>
      <c r="P90">
        <v>0.31275720164609</v>
      </c>
      <c r="Q90">
        <v>0.76228686000000001</v>
      </c>
      <c r="R90">
        <v>0.452380952</v>
      </c>
      <c r="S90">
        <v>0.13114754000000001</v>
      </c>
      <c r="T90">
        <v>94.875469644560994</v>
      </c>
      <c r="U90">
        <v>3.6649484536082402</v>
      </c>
      <c r="V90">
        <v>3.33235994712593</v>
      </c>
      <c r="W90">
        <v>3.2837175294603198</v>
      </c>
      <c r="X90">
        <v>4.4702811241149902</v>
      </c>
    </row>
    <row r="91" spans="1:24" x14ac:dyDescent="0.45">
      <c r="A91">
        <v>2023</v>
      </c>
      <c r="B91" t="s">
        <v>847</v>
      </c>
      <c r="C91" t="s">
        <v>49</v>
      </c>
      <c r="D91">
        <v>12</v>
      </c>
      <c r="E91">
        <v>11</v>
      </c>
      <c r="F91">
        <v>0</v>
      </c>
      <c r="G91">
        <v>31</v>
      </c>
      <c r="H91" s="1">
        <f t="shared" si="15"/>
        <v>31</v>
      </c>
      <c r="I91" s="1">
        <f t="shared" si="16"/>
        <v>23</v>
      </c>
      <c r="J91" s="2">
        <f t="shared" si="17"/>
        <v>0.74193548387096775</v>
      </c>
      <c r="K91">
        <v>198</v>
      </c>
      <c r="L91">
        <f t="shared" si="14"/>
        <v>6.387096774193548</v>
      </c>
      <c r="M91">
        <v>9.0909090909090899</v>
      </c>
      <c r="N91">
        <v>2.5909090909090899</v>
      </c>
      <c r="O91">
        <v>0.86363636363636298</v>
      </c>
      <c r="P91">
        <v>0.28160919540229801</v>
      </c>
      <c r="Q91">
        <v>0.71220930000000005</v>
      </c>
      <c r="R91">
        <v>0.542056074</v>
      </c>
      <c r="S91">
        <v>0.139705882</v>
      </c>
      <c r="T91">
        <v>95.661516462053498</v>
      </c>
      <c r="U91">
        <v>3.4545454545454501</v>
      </c>
      <c r="V91">
        <v>3.49746460192131</v>
      </c>
      <c r="W91">
        <v>3.3856254026143202</v>
      </c>
      <c r="X91">
        <v>4.3413462638854901</v>
      </c>
    </row>
    <row r="92" spans="1:24" x14ac:dyDescent="0.45">
      <c r="A92">
        <v>2023</v>
      </c>
      <c r="B92" t="s">
        <v>894</v>
      </c>
      <c r="C92" t="s">
        <v>29</v>
      </c>
      <c r="D92">
        <v>16</v>
      </c>
      <c r="E92">
        <v>5</v>
      </c>
      <c r="F92">
        <v>0</v>
      </c>
      <c r="G92">
        <v>30</v>
      </c>
      <c r="H92" s="1">
        <f t="shared" si="15"/>
        <v>30</v>
      </c>
      <c r="I92" s="1">
        <f t="shared" si="16"/>
        <v>21</v>
      </c>
      <c r="J92" s="2">
        <f t="shared" si="17"/>
        <v>0.7</v>
      </c>
      <c r="K92">
        <v>173.1</v>
      </c>
      <c r="L92">
        <f t="shared" si="14"/>
        <v>5.77</v>
      </c>
      <c r="M92">
        <v>9.1384618066189596</v>
      </c>
      <c r="N92">
        <v>1.8692308240811499</v>
      </c>
      <c r="O92">
        <v>0.72692309825378099</v>
      </c>
      <c r="P92">
        <v>0.31677018633540299</v>
      </c>
      <c r="Q92">
        <v>0.73004201999999996</v>
      </c>
      <c r="R92">
        <v>0.49387755100000003</v>
      </c>
      <c r="S92">
        <v>9.8591549000000001E-2</v>
      </c>
      <c r="U92">
        <v>3.0634616283552201</v>
      </c>
      <c r="V92">
        <v>3.0185018910176602</v>
      </c>
      <c r="W92">
        <v>3.3229785291497702</v>
      </c>
      <c r="X92">
        <v>4.8720979690551696</v>
      </c>
    </row>
    <row r="93" spans="1:24" x14ac:dyDescent="0.45">
      <c r="A93">
        <v>2023</v>
      </c>
      <c r="B93" t="s">
        <v>849</v>
      </c>
      <c r="C93" t="s">
        <v>99</v>
      </c>
      <c r="D93">
        <v>13</v>
      </c>
      <c r="E93">
        <v>9</v>
      </c>
      <c r="F93">
        <v>0</v>
      </c>
      <c r="G93">
        <v>32</v>
      </c>
      <c r="H93" s="1">
        <f t="shared" si="15"/>
        <v>32</v>
      </c>
      <c r="I93" s="1">
        <f t="shared" si="16"/>
        <v>22</v>
      </c>
      <c r="J93" s="2">
        <f t="shared" si="17"/>
        <v>0.6875</v>
      </c>
      <c r="K93">
        <v>194.1</v>
      </c>
      <c r="L93">
        <f t="shared" si="14"/>
        <v>6.0656249999999998</v>
      </c>
      <c r="M93">
        <v>9.7255577159523696</v>
      </c>
      <c r="N93">
        <v>2.5471698779875198</v>
      </c>
      <c r="O93">
        <v>1.1578044899943301</v>
      </c>
      <c r="P93">
        <v>0.30975143403441602</v>
      </c>
      <c r="Q93">
        <v>0.71689497999999996</v>
      </c>
      <c r="R93">
        <v>0.43669724700000001</v>
      </c>
      <c r="S93">
        <v>0.13513513499999999</v>
      </c>
      <c r="T93">
        <v>95.258983890954099</v>
      </c>
      <c r="U93">
        <v>4.2144083435793602</v>
      </c>
      <c r="V93">
        <v>3.80049491922773</v>
      </c>
      <c r="W93">
        <v>3.7020561918525301</v>
      </c>
      <c r="X93">
        <v>3.25453305244445</v>
      </c>
    </row>
    <row r="94" spans="1:24" x14ac:dyDescent="0.45">
      <c r="A94">
        <v>2023</v>
      </c>
      <c r="B94" t="s">
        <v>895</v>
      </c>
      <c r="C94" t="s">
        <v>49</v>
      </c>
      <c r="D94">
        <v>10</v>
      </c>
      <c r="E94">
        <v>5</v>
      </c>
      <c r="F94">
        <v>0</v>
      </c>
      <c r="G94">
        <v>31</v>
      </c>
      <c r="H94" s="1">
        <f t="shared" si="15"/>
        <v>31</v>
      </c>
      <c r="I94" s="1">
        <f t="shared" si="16"/>
        <v>15</v>
      </c>
      <c r="J94" s="2">
        <f t="shared" si="17"/>
        <v>0.4838709677419355</v>
      </c>
      <c r="K94">
        <v>162</v>
      </c>
      <c r="L94">
        <f t="shared" si="14"/>
        <v>5.225806451612903</v>
      </c>
      <c r="M94">
        <v>8.8333333333333304</v>
      </c>
      <c r="N94">
        <v>3.4444444444444402</v>
      </c>
      <c r="O94">
        <v>1.38888888888888</v>
      </c>
      <c r="P94">
        <v>0.27188940092165897</v>
      </c>
      <c r="Q94">
        <v>0.71751412000000003</v>
      </c>
      <c r="R94">
        <v>0.25601750499999998</v>
      </c>
      <c r="S94">
        <v>9.8425196000000006E-2</v>
      </c>
      <c r="T94">
        <v>92.813689060642005</v>
      </c>
      <c r="U94">
        <v>4.55555555555555</v>
      </c>
      <c r="V94">
        <v>4.5760280138180498</v>
      </c>
      <c r="W94">
        <v>5.1621474305052804</v>
      </c>
      <c r="X94">
        <v>1.9227384328842101</v>
      </c>
    </row>
    <row r="95" spans="1:24" x14ac:dyDescent="0.45">
      <c r="A95">
        <v>2023</v>
      </c>
      <c r="B95" t="s">
        <v>851</v>
      </c>
      <c r="C95" t="s">
        <v>65</v>
      </c>
      <c r="D95">
        <v>11</v>
      </c>
      <c r="E95">
        <v>13</v>
      </c>
      <c r="F95">
        <v>0</v>
      </c>
      <c r="G95">
        <v>33</v>
      </c>
      <c r="H95" s="1">
        <f t="shared" si="15"/>
        <v>33</v>
      </c>
      <c r="I95" s="1">
        <f t="shared" si="16"/>
        <v>24</v>
      </c>
      <c r="J95" s="2">
        <f t="shared" si="17"/>
        <v>0.72727272727272729</v>
      </c>
      <c r="K95">
        <v>216</v>
      </c>
      <c r="L95">
        <f t="shared" si="14"/>
        <v>6.5454545454545459</v>
      </c>
      <c r="M95">
        <v>8.0833333333333304</v>
      </c>
      <c r="N95">
        <v>1.2916666666666601</v>
      </c>
      <c r="O95">
        <v>0.83333333333333304</v>
      </c>
      <c r="P95">
        <v>0.30166666666666597</v>
      </c>
      <c r="Q95">
        <v>0.73684210999999999</v>
      </c>
      <c r="R95">
        <v>0.621138211</v>
      </c>
      <c r="S95">
        <v>0.15384615300000001</v>
      </c>
      <c r="T95">
        <v>92.669956443583999</v>
      </c>
      <c r="U95">
        <v>3.25</v>
      </c>
      <c r="V95">
        <v>3.1624477669044699</v>
      </c>
      <c r="W95">
        <v>2.9538168780781602</v>
      </c>
      <c r="X95">
        <v>4.8545818328857404</v>
      </c>
    </row>
    <row r="96" spans="1:24" x14ac:dyDescent="0.45">
      <c r="A96">
        <v>2023</v>
      </c>
      <c r="B96" t="s">
        <v>852</v>
      </c>
      <c r="C96" t="s">
        <v>37</v>
      </c>
      <c r="D96">
        <v>7</v>
      </c>
      <c r="E96">
        <v>9</v>
      </c>
      <c r="F96">
        <v>0</v>
      </c>
      <c r="G96">
        <v>33</v>
      </c>
      <c r="H96" s="1">
        <f t="shared" si="15"/>
        <v>33</v>
      </c>
      <c r="I96" s="1">
        <f t="shared" si="16"/>
        <v>16</v>
      </c>
      <c r="J96" s="2">
        <f t="shared" si="17"/>
        <v>0.48484848484848486</v>
      </c>
      <c r="K96">
        <v>177</v>
      </c>
      <c r="L96">
        <f t="shared" si="14"/>
        <v>5.3636363636363633</v>
      </c>
      <c r="M96">
        <v>10.8813559322033</v>
      </c>
      <c r="N96">
        <v>4.0169491525423702</v>
      </c>
      <c r="O96">
        <v>0.96610169491525399</v>
      </c>
      <c r="P96">
        <v>0.33045356371490198</v>
      </c>
      <c r="Q96">
        <v>0.69408740000000002</v>
      </c>
      <c r="R96">
        <v>0.35983263500000001</v>
      </c>
      <c r="S96">
        <v>0.10160427800000001</v>
      </c>
      <c r="T96">
        <v>95.775446111505602</v>
      </c>
      <c r="U96">
        <v>4.5762711864406702</v>
      </c>
      <c r="V96">
        <v>3.72396691316938</v>
      </c>
      <c r="W96">
        <v>4.0752481447438003</v>
      </c>
      <c r="X96">
        <v>3.6901907920837398</v>
      </c>
    </row>
    <row r="97" spans="1:24" x14ac:dyDescent="0.45">
      <c r="A97">
        <v>2023</v>
      </c>
      <c r="B97" t="s">
        <v>853</v>
      </c>
      <c r="C97" t="s">
        <v>54</v>
      </c>
      <c r="D97">
        <v>12</v>
      </c>
      <c r="E97">
        <v>10</v>
      </c>
      <c r="F97">
        <v>0</v>
      </c>
      <c r="G97">
        <v>30</v>
      </c>
      <c r="H97" s="1">
        <f t="shared" si="15"/>
        <v>30</v>
      </c>
      <c r="I97" s="1">
        <f t="shared" si="16"/>
        <v>22</v>
      </c>
      <c r="J97" s="2">
        <f t="shared" si="17"/>
        <v>0.73333333333333328</v>
      </c>
      <c r="K97">
        <v>165.2</v>
      </c>
      <c r="L97">
        <f t="shared" si="14"/>
        <v>5.5066666666666659</v>
      </c>
      <c r="M97">
        <v>11.408451404745</v>
      </c>
      <c r="N97">
        <v>2.9336017897915898</v>
      </c>
      <c r="O97">
        <v>1.4124749358255799</v>
      </c>
      <c r="P97">
        <v>0.2734375</v>
      </c>
      <c r="Q97">
        <v>0.73738680000000001</v>
      </c>
      <c r="R97">
        <v>0.41728395000000001</v>
      </c>
      <c r="S97">
        <v>0.16049382700000001</v>
      </c>
      <c r="T97">
        <v>94.445668103448199</v>
      </c>
      <c r="U97">
        <v>3.8571430939852398</v>
      </c>
      <c r="V97">
        <v>3.8465896915949598</v>
      </c>
      <c r="W97">
        <v>3.42310667247239</v>
      </c>
      <c r="X97">
        <v>3.03411769866943</v>
      </c>
    </row>
    <row r="98" spans="1:24" x14ac:dyDescent="0.45">
      <c r="A98">
        <v>2023</v>
      </c>
      <c r="B98" t="s">
        <v>896</v>
      </c>
      <c r="C98" t="s">
        <v>897</v>
      </c>
      <c r="D98">
        <v>7</v>
      </c>
      <c r="E98">
        <v>12</v>
      </c>
      <c r="F98">
        <v>0</v>
      </c>
      <c r="G98">
        <v>28</v>
      </c>
      <c r="H98" s="1">
        <f t="shared" si="15"/>
        <v>28</v>
      </c>
      <c r="I98" s="1">
        <f t="shared" si="16"/>
        <v>19</v>
      </c>
      <c r="J98" s="2">
        <f t="shared" si="17"/>
        <v>0.6785714285714286</v>
      </c>
      <c r="K98">
        <v>184.2</v>
      </c>
      <c r="L98">
        <f t="shared" si="14"/>
        <v>6.5785714285714283</v>
      </c>
      <c r="M98">
        <v>7.3592061815616399</v>
      </c>
      <c r="N98">
        <v>2.3393503093705799</v>
      </c>
      <c r="O98">
        <v>1.07220222512818</v>
      </c>
      <c r="P98">
        <v>0.28731343283582</v>
      </c>
      <c r="Q98">
        <v>0.69626639999999995</v>
      </c>
      <c r="R98">
        <v>0.51992753599999997</v>
      </c>
      <c r="S98">
        <v>0.12941176400000001</v>
      </c>
      <c r="T98">
        <v>98.082459239130401</v>
      </c>
      <c r="U98">
        <v>4.1425995061770804</v>
      </c>
      <c r="V98">
        <v>4.0294086332007604</v>
      </c>
      <c r="W98">
        <v>4.0027107878935499</v>
      </c>
      <c r="X98">
        <v>2.8690385818481401</v>
      </c>
    </row>
    <row r="99" spans="1:24" x14ac:dyDescent="0.45">
      <c r="A99">
        <v>2023</v>
      </c>
      <c r="B99" t="s">
        <v>898</v>
      </c>
      <c r="C99" t="s">
        <v>25</v>
      </c>
      <c r="D99">
        <v>17</v>
      </c>
      <c r="E99">
        <v>9</v>
      </c>
      <c r="F99">
        <v>0</v>
      </c>
      <c r="G99">
        <v>34</v>
      </c>
      <c r="H99" s="1">
        <f t="shared" si="15"/>
        <v>34</v>
      </c>
      <c r="I99" s="1">
        <f t="shared" si="16"/>
        <v>26</v>
      </c>
      <c r="J99" s="2">
        <f t="shared" si="17"/>
        <v>0.76470588235294112</v>
      </c>
      <c r="K99">
        <v>210</v>
      </c>
      <c r="L99">
        <f t="shared" si="14"/>
        <v>6.1764705882352944</v>
      </c>
      <c r="M99">
        <v>9.4285714285714199</v>
      </c>
      <c r="N99">
        <v>2.0142857142857098</v>
      </c>
      <c r="O99">
        <v>0.94285714285714195</v>
      </c>
      <c r="P99">
        <v>0.30072463768115898</v>
      </c>
      <c r="Q99">
        <v>0.73135755000000002</v>
      </c>
      <c r="R99">
        <v>0.41783216699999998</v>
      </c>
      <c r="S99">
        <v>0.10945273599999999</v>
      </c>
      <c r="T99">
        <v>93.515856053604395</v>
      </c>
      <c r="U99">
        <v>3.4714285714285702</v>
      </c>
      <c r="V99">
        <v>3.26456416902088</v>
      </c>
      <c r="W99">
        <v>3.4851532287540801</v>
      </c>
      <c r="X99">
        <v>5.1658463478088299</v>
      </c>
    </row>
    <row r="100" spans="1:24" x14ac:dyDescent="0.45">
      <c r="A100">
        <v>2023</v>
      </c>
      <c r="B100" t="s">
        <v>899</v>
      </c>
      <c r="C100" t="s">
        <v>95</v>
      </c>
      <c r="D100">
        <v>13</v>
      </c>
      <c r="E100">
        <v>5</v>
      </c>
      <c r="F100">
        <v>0</v>
      </c>
      <c r="G100">
        <v>32</v>
      </c>
      <c r="H100" s="1">
        <f t="shared" si="15"/>
        <v>32</v>
      </c>
      <c r="I100" s="1">
        <f t="shared" si="16"/>
        <v>18</v>
      </c>
      <c r="J100" s="2">
        <f t="shared" si="17"/>
        <v>0.5625</v>
      </c>
      <c r="K100">
        <v>172.2</v>
      </c>
      <c r="L100">
        <f t="shared" si="14"/>
        <v>5.3812499999999996</v>
      </c>
      <c r="M100">
        <v>8.1833981655163903</v>
      </c>
      <c r="N100">
        <v>2.86679553569045</v>
      </c>
      <c r="O100">
        <v>1.40733599024804</v>
      </c>
      <c r="P100">
        <v>0.29327902240325798</v>
      </c>
      <c r="Q100">
        <v>0.75569357999999998</v>
      </c>
      <c r="R100">
        <v>0.39341085199999998</v>
      </c>
      <c r="S100">
        <v>0.139175257</v>
      </c>
      <c r="T100">
        <v>94.642452994428893</v>
      </c>
      <c r="U100">
        <v>4.1177608603553804</v>
      </c>
      <c r="V100">
        <v>4.5117971902946996</v>
      </c>
      <c r="W100">
        <v>4.3366055212841701</v>
      </c>
      <c r="X100">
        <v>1.48825371265411</v>
      </c>
    </row>
    <row r="101" spans="1:24" x14ac:dyDescent="0.45">
      <c r="A101">
        <v>2023</v>
      </c>
      <c r="B101" t="s">
        <v>855</v>
      </c>
      <c r="C101" t="s">
        <v>54</v>
      </c>
      <c r="D101">
        <v>10</v>
      </c>
      <c r="E101">
        <v>8</v>
      </c>
      <c r="F101">
        <v>0</v>
      </c>
      <c r="G101">
        <v>32</v>
      </c>
      <c r="H101" s="1">
        <f t="shared" si="15"/>
        <v>32</v>
      </c>
      <c r="I101" s="1">
        <f t="shared" si="16"/>
        <v>18</v>
      </c>
      <c r="J101" s="2">
        <f t="shared" si="17"/>
        <v>0.5625</v>
      </c>
      <c r="K101">
        <v>193.2</v>
      </c>
      <c r="L101">
        <f t="shared" si="14"/>
        <v>6.0374999999999996</v>
      </c>
      <c r="M101">
        <v>9.2943206258866695</v>
      </c>
      <c r="N101">
        <v>3.0671258065426001</v>
      </c>
      <c r="O101">
        <v>1.02237526884753</v>
      </c>
      <c r="P101">
        <v>0.24385245901639299</v>
      </c>
      <c r="Q101">
        <v>0.74918567000000003</v>
      </c>
      <c r="R101">
        <v>0.44094488100000001</v>
      </c>
      <c r="S101">
        <v>0.12790697600000001</v>
      </c>
      <c r="T101">
        <v>95.4945882161458</v>
      </c>
      <c r="U101">
        <v>3.3924270284486302</v>
      </c>
      <c r="V101">
        <v>3.81269959705027</v>
      </c>
      <c r="W101">
        <v>3.8043166448685701</v>
      </c>
      <c r="X101">
        <v>3.43442606925964</v>
      </c>
    </row>
    <row r="102" spans="1:24" x14ac:dyDescent="0.45">
      <c r="A102">
        <v>2023</v>
      </c>
      <c r="B102" t="s">
        <v>900</v>
      </c>
      <c r="C102" t="s">
        <v>897</v>
      </c>
      <c r="D102">
        <v>10</v>
      </c>
      <c r="E102">
        <v>10</v>
      </c>
      <c r="F102">
        <v>0</v>
      </c>
      <c r="G102">
        <v>32</v>
      </c>
      <c r="H102" s="1">
        <f t="shared" si="15"/>
        <v>32</v>
      </c>
      <c r="I102" s="1">
        <f t="shared" si="16"/>
        <v>20</v>
      </c>
      <c r="J102" s="2">
        <f t="shared" si="17"/>
        <v>0.625</v>
      </c>
      <c r="K102">
        <v>178.2</v>
      </c>
      <c r="L102">
        <f t="shared" si="14"/>
        <v>5.5687499999999996</v>
      </c>
      <c r="M102">
        <v>10.477612536849501</v>
      </c>
      <c r="N102">
        <v>2.7705225458015601</v>
      </c>
      <c r="O102">
        <v>1.1082090183206199</v>
      </c>
      <c r="P102">
        <v>0.31111111111111101</v>
      </c>
      <c r="Q102">
        <v>0.74921956000000001</v>
      </c>
      <c r="R102">
        <v>0.40170940100000002</v>
      </c>
      <c r="S102">
        <v>0.115183246</v>
      </c>
      <c r="T102">
        <v>96.7916939464141</v>
      </c>
      <c r="U102">
        <v>3.5764927409438299</v>
      </c>
      <c r="V102">
        <v>3.5516821674313701</v>
      </c>
      <c r="W102">
        <v>3.7184182870242899</v>
      </c>
      <c r="X102">
        <v>3.7081418037414502</v>
      </c>
    </row>
    <row r="103" spans="1:24" x14ac:dyDescent="0.45">
      <c r="A103">
        <v>2023</v>
      </c>
      <c r="B103" t="s">
        <v>862</v>
      </c>
      <c r="C103" t="s">
        <v>44</v>
      </c>
      <c r="D103">
        <v>11</v>
      </c>
      <c r="E103">
        <v>6</v>
      </c>
      <c r="F103">
        <v>0</v>
      </c>
      <c r="G103">
        <v>32</v>
      </c>
      <c r="H103" s="1">
        <f t="shared" si="15"/>
        <v>32</v>
      </c>
      <c r="I103" s="1">
        <f t="shared" si="16"/>
        <v>17</v>
      </c>
      <c r="J103" s="2">
        <f t="shared" si="17"/>
        <v>0.53125</v>
      </c>
      <c r="K103">
        <v>167.2</v>
      </c>
      <c r="L103">
        <f t="shared" si="14"/>
        <v>5.2249999999999996</v>
      </c>
      <c r="M103">
        <v>9.7157063548704308</v>
      </c>
      <c r="N103">
        <v>2.57654091178884</v>
      </c>
      <c r="O103">
        <v>1.4493042628812201</v>
      </c>
      <c r="P103">
        <v>0.31363636363636299</v>
      </c>
      <c r="Q103">
        <v>0.77566964000000005</v>
      </c>
      <c r="R103">
        <v>0.39740820700000001</v>
      </c>
      <c r="S103">
        <v>0.15254237200000001</v>
      </c>
      <c r="T103">
        <v>95.088340873328093</v>
      </c>
      <c r="U103">
        <v>3.8648113676832598</v>
      </c>
      <c r="V103">
        <v>4.11985154516693</v>
      </c>
      <c r="W103">
        <v>3.7717993994925898</v>
      </c>
      <c r="X103">
        <v>2.5968494415283199</v>
      </c>
    </row>
    <row r="104" spans="1:24" x14ac:dyDescent="0.45">
      <c r="A104">
        <v>2023</v>
      </c>
      <c r="B104" t="s">
        <v>872</v>
      </c>
      <c r="C104" t="s">
        <v>121</v>
      </c>
      <c r="D104">
        <v>13</v>
      </c>
      <c r="E104">
        <v>7</v>
      </c>
      <c r="F104">
        <v>0</v>
      </c>
      <c r="G104">
        <v>32</v>
      </c>
      <c r="H104" s="1">
        <f t="shared" si="15"/>
        <v>32</v>
      </c>
      <c r="I104" s="1">
        <f t="shared" si="16"/>
        <v>20</v>
      </c>
      <c r="J104" s="2">
        <f t="shared" si="17"/>
        <v>0.625</v>
      </c>
      <c r="K104">
        <v>190.2</v>
      </c>
      <c r="L104">
        <f t="shared" si="14"/>
        <v>5.9437499999999996</v>
      </c>
      <c r="M104">
        <v>8.9213291473030694</v>
      </c>
      <c r="N104">
        <v>1.6993007899624899</v>
      </c>
      <c r="O104">
        <v>1.3688811919142201</v>
      </c>
      <c r="P104">
        <v>0.27237354085603099</v>
      </c>
      <c r="Q104">
        <v>0.75120191999999997</v>
      </c>
      <c r="R104">
        <v>0.41449814099999999</v>
      </c>
      <c r="S104">
        <v>0.13302752200000001</v>
      </c>
      <c r="T104">
        <v>95.766970663265298</v>
      </c>
      <c r="U104">
        <v>3.7290211779732401</v>
      </c>
      <c r="V104">
        <v>3.8476977337741101</v>
      </c>
      <c r="W104">
        <v>3.7607957135491699</v>
      </c>
      <c r="X104">
        <v>3.17107725143432</v>
      </c>
    </row>
    <row r="105" spans="1:24" x14ac:dyDescent="0.45">
      <c r="A105">
        <v>2023</v>
      </c>
      <c r="B105" t="s">
        <v>901</v>
      </c>
      <c r="C105" t="s">
        <v>99</v>
      </c>
      <c r="D105">
        <v>9</v>
      </c>
      <c r="E105">
        <v>14</v>
      </c>
      <c r="F105">
        <v>0</v>
      </c>
      <c r="G105">
        <v>32</v>
      </c>
      <c r="H105" s="1">
        <f t="shared" si="15"/>
        <v>32</v>
      </c>
      <c r="I105" s="1">
        <f t="shared" si="16"/>
        <v>23</v>
      </c>
      <c r="J105" s="2">
        <f t="shared" si="17"/>
        <v>0.71875</v>
      </c>
      <c r="K105">
        <v>177.2</v>
      </c>
      <c r="L105">
        <f t="shared" si="14"/>
        <v>5.5374999999999996</v>
      </c>
      <c r="M105">
        <v>8.0037528034805803</v>
      </c>
      <c r="N105">
        <v>4.2045030549929603</v>
      </c>
      <c r="O105">
        <v>0.96247660295019599</v>
      </c>
      <c r="P105">
        <v>0.279527559055118</v>
      </c>
      <c r="Q105">
        <v>0.72048610999999996</v>
      </c>
      <c r="R105">
        <v>0.44933078300000001</v>
      </c>
      <c r="S105">
        <v>0.1</v>
      </c>
      <c r="T105">
        <v>95.847208380789596</v>
      </c>
      <c r="U105">
        <v>4.3058163816192998</v>
      </c>
      <c r="V105">
        <v>4.4876858334508301</v>
      </c>
      <c r="W105">
        <v>4.86556671766016</v>
      </c>
      <c r="X105">
        <v>1.82966816425323</v>
      </c>
    </row>
    <row r="106" spans="1:24" x14ac:dyDescent="0.45">
      <c r="A106">
        <v>2023</v>
      </c>
      <c r="B106" t="s">
        <v>874</v>
      </c>
      <c r="C106" t="s">
        <v>105</v>
      </c>
      <c r="D106">
        <v>5</v>
      </c>
      <c r="E106">
        <v>14</v>
      </c>
      <c r="F106">
        <v>0</v>
      </c>
      <c r="G106">
        <v>32</v>
      </c>
      <c r="H106" s="1">
        <f t="shared" si="15"/>
        <v>32</v>
      </c>
      <c r="I106" s="1">
        <f t="shared" si="16"/>
        <v>19</v>
      </c>
      <c r="J106" s="2">
        <f t="shared" si="17"/>
        <v>0.59375</v>
      </c>
      <c r="K106">
        <v>172.1</v>
      </c>
      <c r="L106">
        <f t="shared" si="14"/>
        <v>5.3781249999999998</v>
      </c>
      <c r="M106">
        <v>8.4081240392607093</v>
      </c>
      <c r="N106">
        <v>2.7678917644771301</v>
      </c>
      <c r="O106">
        <v>1.7756286790985301</v>
      </c>
      <c r="P106">
        <v>0.27813163481953201</v>
      </c>
      <c r="Q106">
        <v>0.77253218999999995</v>
      </c>
      <c r="R106">
        <v>0.290581162</v>
      </c>
      <c r="S106">
        <v>0.129770992</v>
      </c>
      <c r="T106">
        <v>93.208666550764903</v>
      </c>
      <c r="U106">
        <v>4.5435204435756598</v>
      </c>
      <c r="V106">
        <v>5.1525259087298201</v>
      </c>
      <c r="W106">
        <v>5.10133534359188</v>
      </c>
      <c r="X106">
        <v>0.62804359197616499</v>
      </c>
    </row>
    <row r="107" spans="1:24" x14ac:dyDescent="0.45">
      <c r="A107">
        <v>2023</v>
      </c>
      <c r="B107" t="s">
        <v>902</v>
      </c>
      <c r="C107" t="s">
        <v>95</v>
      </c>
      <c r="D107">
        <v>12</v>
      </c>
      <c r="E107">
        <v>7</v>
      </c>
      <c r="F107">
        <v>0</v>
      </c>
      <c r="G107">
        <v>30</v>
      </c>
      <c r="H107" s="1">
        <f t="shared" si="15"/>
        <v>30</v>
      </c>
      <c r="I107" s="1">
        <f t="shared" si="16"/>
        <v>19</v>
      </c>
      <c r="J107" s="2">
        <f t="shared" si="17"/>
        <v>0.6333333333333333</v>
      </c>
      <c r="K107">
        <v>168.2</v>
      </c>
      <c r="L107">
        <f t="shared" si="14"/>
        <v>5.6066666666666665</v>
      </c>
      <c r="M107">
        <v>8.9644274181276895</v>
      </c>
      <c r="N107">
        <v>2.34782622855725</v>
      </c>
      <c r="O107">
        <v>0.74703561817730801</v>
      </c>
      <c r="P107">
        <v>0.27002288329519403</v>
      </c>
      <c r="Q107">
        <v>0.79075426000000004</v>
      </c>
      <c r="R107">
        <v>0.49220489899999997</v>
      </c>
      <c r="S107">
        <v>0.10218978099999999</v>
      </c>
      <c r="U107">
        <v>2.8280634116712302</v>
      </c>
      <c r="V107">
        <v>3.2668980677220998</v>
      </c>
      <c r="W107">
        <v>3.5307865636247402</v>
      </c>
      <c r="X107">
        <v>3.7822782993316602</v>
      </c>
    </row>
    <row r="108" spans="1:24" x14ac:dyDescent="0.45">
      <c r="A108">
        <v>2023</v>
      </c>
      <c r="B108" t="s">
        <v>878</v>
      </c>
      <c r="C108" t="s">
        <v>121</v>
      </c>
      <c r="D108">
        <v>13</v>
      </c>
      <c r="E108">
        <v>10</v>
      </c>
      <c r="F108">
        <v>0</v>
      </c>
      <c r="G108">
        <v>31</v>
      </c>
      <c r="H108" s="1">
        <f t="shared" si="15"/>
        <v>31</v>
      </c>
      <c r="I108" s="1">
        <f t="shared" si="16"/>
        <v>23</v>
      </c>
      <c r="J108" s="2">
        <f t="shared" si="17"/>
        <v>0.74193548387096775</v>
      </c>
      <c r="K108">
        <v>190.2</v>
      </c>
      <c r="L108">
        <f t="shared" si="14"/>
        <v>6.1354838709677413</v>
      </c>
      <c r="M108">
        <v>8.1188815520430104</v>
      </c>
      <c r="N108">
        <v>0.89685319470242497</v>
      </c>
      <c r="O108">
        <v>1.03846159386596</v>
      </c>
      <c r="P108">
        <v>0.29182156133828902</v>
      </c>
      <c r="Q108">
        <v>0.75057737000000002</v>
      </c>
      <c r="R108">
        <v>0.44165170500000001</v>
      </c>
      <c r="S108">
        <v>0.106796116</v>
      </c>
      <c r="T108">
        <v>96.185616629464207</v>
      </c>
      <c r="U108">
        <v>3.3513987802037999</v>
      </c>
      <c r="V108">
        <v>3.3442012034148498</v>
      </c>
      <c r="W108">
        <v>3.6305148269791401</v>
      </c>
      <c r="X108">
        <v>4.3777685165405202</v>
      </c>
    </row>
    <row r="109" spans="1:24" x14ac:dyDescent="0.45">
      <c r="A109">
        <v>2023</v>
      </c>
      <c r="B109" t="s">
        <v>903</v>
      </c>
      <c r="C109" t="s">
        <v>128</v>
      </c>
      <c r="D109">
        <v>20</v>
      </c>
      <c r="E109">
        <v>5</v>
      </c>
      <c r="F109">
        <v>0</v>
      </c>
      <c r="G109">
        <v>32</v>
      </c>
      <c r="H109" s="1">
        <f t="shared" si="15"/>
        <v>32</v>
      </c>
      <c r="I109" s="1">
        <f t="shared" si="16"/>
        <v>25</v>
      </c>
      <c r="J109" s="2">
        <f t="shared" si="17"/>
        <v>0.78125</v>
      </c>
      <c r="K109">
        <v>186.2</v>
      </c>
      <c r="L109">
        <f t="shared" si="14"/>
        <v>5.8187499999999996</v>
      </c>
      <c r="M109">
        <v>13.5482150240334</v>
      </c>
      <c r="N109">
        <v>2.7964287238218399</v>
      </c>
      <c r="O109">
        <v>1.0607143435186299</v>
      </c>
      <c r="P109">
        <v>0.315521628498727</v>
      </c>
      <c r="Q109">
        <v>0.7025247</v>
      </c>
      <c r="R109">
        <v>0.34057970999999998</v>
      </c>
      <c r="S109">
        <v>0.121546961</v>
      </c>
      <c r="T109">
        <v>97.376098901098899</v>
      </c>
      <c r="U109">
        <v>3.8571430673404699</v>
      </c>
      <c r="V109">
        <v>2.8532546233157698</v>
      </c>
      <c r="W109">
        <v>2.9242724886054199</v>
      </c>
      <c r="X109">
        <v>5.5185971260070801</v>
      </c>
    </row>
    <row r="110" spans="1:24" x14ac:dyDescent="0.45">
      <c r="A110">
        <v>2023</v>
      </c>
      <c r="B110" t="s">
        <v>904</v>
      </c>
      <c r="C110" t="s">
        <v>128</v>
      </c>
      <c r="D110">
        <v>12</v>
      </c>
      <c r="E110">
        <v>4</v>
      </c>
      <c r="F110">
        <v>0</v>
      </c>
      <c r="G110">
        <v>31</v>
      </c>
      <c r="H110" s="1">
        <f t="shared" si="15"/>
        <v>31</v>
      </c>
      <c r="I110" s="1">
        <f t="shared" si="16"/>
        <v>16</v>
      </c>
      <c r="J110" s="2">
        <f t="shared" si="17"/>
        <v>0.5161290322580645</v>
      </c>
      <c r="K110">
        <v>174.2</v>
      </c>
      <c r="L110">
        <f t="shared" si="14"/>
        <v>5.6193548387096772</v>
      </c>
      <c r="M110">
        <v>6.5954202314432298</v>
      </c>
      <c r="N110">
        <v>3.24618339516346</v>
      </c>
      <c r="O110">
        <v>0.97900769060485404</v>
      </c>
      <c r="P110">
        <v>0.274319066147859</v>
      </c>
      <c r="Q110">
        <v>0.74363992000000001</v>
      </c>
      <c r="R110">
        <v>0.49905482000000001</v>
      </c>
      <c r="S110">
        <v>0.121019108</v>
      </c>
      <c r="T110">
        <v>90.871136094173394</v>
      </c>
      <c r="U110">
        <v>3.81297732130311</v>
      </c>
      <c r="V110">
        <v>4.42297935881514</v>
      </c>
      <c r="W110">
        <v>4.4949806532956904</v>
      </c>
      <c r="X110">
        <v>1.8377989530563299</v>
      </c>
    </row>
    <row r="111" spans="1:24" x14ac:dyDescent="0.45">
      <c r="A111">
        <v>2023</v>
      </c>
      <c r="B111" t="s">
        <v>905</v>
      </c>
      <c r="C111" t="s">
        <v>58</v>
      </c>
      <c r="D111">
        <v>12</v>
      </c>
      <c r="E111">
        <v>7</v>
      </c>
      <c r="F111">
        <v>0</v>
      </c>
      <c r="G111">
        <v>29</v>
      </c>
      <c r="H111" s="1">
        <f t="shared" si="15"/>
        <v>29</v>
      </c>
      <c r="I111" s="1">
        <f t="shared" si="16"/>
        <v>19</v>
      </c>
      <c r="J111" s="2">
        <f t="shared" si="17"/>
        <v>0.65517241379310343</v>
      </c>
      <c r="K111">
        <v>166.1</v>
      </c>
      <c r="L111">
        <f t="shared" si="14"/>
        <v>5.727586206896552</v>
      </c>
      <c r="M111">
        <v>10.9298600536601</v>
      </c>
      <c r="N111">
        <v>4.1663327927318496</v>
      </c>
      <c r="O111">
        <v>0.91983970748625199</v>
      </c>
      <c r="P111">
        <v>0.27735368956743001</v>
      </c>
      <c r="Q111">
        <v>0.80347447999999999</v>
      </c>
      <c r="R111">
        <v>0.44691357999999998</v>
      </c>
      <c r="S111">
        <v>0.115646258</v>
      </c>
      <c r="T111">
        <v>95.873759680542094</v>
      </c>
      <c r="U111">
        <v>2.9759519948084598</v>
      </c>
      <c r="V111">
        <v>3.6337978861090501</v>
      </c>
      <c r="W111">
        <v>3.7663191797245199</v>
      </c>
      <c r="X111">
        <v>3.3843684196472101</v>
      </c>
    </row>
    <row r="112" spans="1:24" x14ac:dyDescent="0.45">
      <c r="A112">
        <v>2022</v>
      </c>
      <c r="B112" t="s">
        <v>162</v>
      </c>
      <c r="C112" t="s">
        <v>47</v>
      </c>
      <c r="D112">
        <v>11</v>
      </c>
      <c r="E112">
        <v>12</v>
      </c>
      <c r="F112">
        <v>0</v>
      </c>
      <c r="G112">
        <v>32</v>
      </c>
      <c r="H112" s="1">
        <f t="shared" si="15"/>
        <v>32</v>
      </c>
      <c r="I112" s="1">
        <f t="shared" si="16"/>
        <v>23</v>
      </c>
      <c r="J112" s="2">
        <f t="shared" si="17"/>
        <v>0.71875</v>
      </c>
      <c r="K112">
        <v>191.2</v>
      </c>
      <c r="L112">
        <f t="shared" si="14"/>
        <v>5.9749999999999996</v>
      </c>
      <c r="M112">
        <v>6.7147829650763704</v>
      </c>
      <c r="N112">
        <v>2.5356523084903699</v>
      </c>
      <c r="O112">
        <v>0.75130438770085195</v>
      </c>
      <c r="P112">
        <v>0.30188679245283001</v>
      </c>
      <c r="Q112">
        <v>0.75021682999999995</v>
      </c>
      <c r="R112">
        <v>0.43238731200000002</v>
      </c>
      <c r="S112">
        <v>8.1218273999999993E-2</v>
      </c>
      <c r="T112">
        <v>88.117042286245294</v>
      </c>
      <c r="U112">
        <v>3.7095654142729599</v>
      </c>
      <c r="V112">
        <v>3.66025711769508</v>
      </c>
      <c r="W112">
        <v>4.0966020412699597</v>
      </c>
      <c r="X112">
        <v>2.89858055114746</v>
      </c>
    </row>
    <row r="113" spans="1:24" x14ac:dyDescent="0.45">
      <c r="A113">
        <v>2022</v>
      </c>
      <c r="B113" t="s">
        <v>906</v>
      </c>
      <c r="C113" t="s">
        <v>93</v>
      </c>
      <c r="D113">
        <v>10</v>
      </c>
      <c r="E113">
        <v>10</v>
      </c>
      <c r="F113">
        <v>0</v>
      </c>
      <c r="G113">
        <v>31</v>
      </c>
      <c r="H113" s="1">
        <f t="shared" si="15"/>
        <v>31</v>
      </c>
      <c r="I113" s="1">
        <f t="shared" si="16"/>
        <v>20</v>
      </c>
      <c r="J113" s="2">
        <f t="shared" si="17"/>
        <v>0.64516129032258063</v>
      </c>
      <c r="K113">
        <v>164</v>
      </c>
      <c r="L113">
        <f t="shared" si="14"/>
        <v>5.290322580645161</v>
      </c>
      <c r="M113">
        <v>7.6280487804878003</v>
      </c>
      <c r="N113">
        <v>1.15243902439024</v>
      </c>
      <c r="O113">
        <v>1.09756097560975</v>
      </c>
      <c r="P113">
        <v>0.316633266533066</v>
      </c>
      <c r="Q113">
        <v>0.70165745999999996</v>
      </c>
      <c r="R113">
        <v>0.36078431300000002</v>
      </c>
      <c r="S113">
        <v>9.3457943000000002E-2</v>
      </c>
      <c r="T113">
        <v>89.123173154633605</v>
      </c>
      <c r="U113">
        <v>4.33536585365853</v>
      </c>
      <c r="V113">
        <v>3.5697480748339401</v>
      </c>
      <c r="W113">
        <v>3.9160837604868699</v>
      </c>
      <c r="X113">
        <v>3.0236742496490399</v>
      </c>
    </row>
    <row r="114" spans="1:24" x14ac:dyDescent="0.45">
      <c r="A114">
        <v>2022</v>
      </c>
      <c r="B114" t="s">
        <v>822</v>
      </c>
      <c r="C114" t="s">
        <v>128</v>
      </c>
      <c r="D114">
        <v>9</v>
      </c>
      <c r="E114">
        <v>6</v>
      </c>
      <c r="F114">
        <v>0</v>
      </c>
      <c r="G114">
        <v>31</v>
      </c>
      <c r="H114" s="1">
        <f t="shared" si="15"/>
        <v>31</v>
      </c>
      <c r="I114" s="1">
        <f t="shared" si="16"/>
        <v>15</v>
      </c>
      <c r="J114" s="2">
        <f t="shared" si="17"/>
        <v>0.4838709677419355</v>
      </c>
      <c r="K114">
        <v>172</v>
      </c>
      <c r="L114">
        <f t="shared" si="14"/>
        <v>5.5483870967741939</v>
      </c>
      <c r="M114">
        <v>10.726744186046499</v>
      </c>
      <c r="N114">
        <v>3.2965116279069702</v>
      </c>
      <c r="O114">
        <v>1.4651162790697601</v>
      </c>
      <c r="P114">
        <v>0.29227053140096598</v>
      </c>
      <c r="Q114">
        <v>0.75995807000000004</v>
      </c>
      <c r="R114">
        <v>0.39772727200000002</v>
      </c>
      <c r="S114">
        <v>0.164705882</v>
      </c>
      <c r="T114">
        <v>94.905241935483801</v>
      </c>
      <c r="U114">
        <v>4.3430232558139501</v>
      </c>
      <c r="V114">
        <v>4.2577798388725103</v>
      </c>
      <c r="W114">
        <v>3.6046565753429398</v>
      </c>
      <c r="X114">
        <v>1.4703352451324401</v>
      </c>
    </row>
    <row r="115" spans="1:24" x14ac:dyDescent="0.45">
      <c r="A115">
        <v>2022</v>
      </c>
      <c r="B115" t="s">
        <v>907</v>
      </c>
      <c r="C115" t="s">
        <v>31</v>
      </c>
      <c r="D115">
        <v>12</v>
      </c>
      <c r="E115">
        <v>8</v>
      </c>
      <c r="F115">
        <v>0</v>
      </c>
      <c r="G115">
        <v>32</v>
      </c>
      <c r="H115" s="1">
        <f t="shared" si="15"/>
        <v>32</v>
      </c>
      <c r="I115" s="1">
        <f t="shared" si="16"/>
        <v>20</v>
      </c>
      <c r="J115" s="2">
        <f t="shared" si="17"/>
        <v>0.625</v>
      </c>
      <c r="K115">
        <v>196.1</v>
      </c>
      <c r="L115">
        <f t="shared" si="14"/>
        <v>6.1281249999999998</v>
      </c>
      <c r="M115">
        <v>7.7470290631753498</v>
      </c>
      <c r="N115">
        <v>3.1629881973911198</v>
      </c>
      <c r="O115">
        <v>0.50424449523626502</v>
      </c>
      <c r="P115">
        <v>0.295053003533568</v>
      </c>
      <c r="Q115">
        <v>0.77020202000000004</v>
      </c>
      <c r="R115">
        <v>0.51418439699999996</v>
      </c>
      <c r="S115">
        <v>6.5476190000000004E-2</v>
      </c>
      <c r="T115">
        <v>92.911387125651004</v>
      </c>
      <c r="U115">
        <v>2.88794574544406</v>
      </c>
      <c r="V115">
        <v>3.2652323638560099</v>
      </c>
      <c r="W115">
        <v>3.8036129883212602</v>
      </c>
      <c r="X115">
        <v>3.9879856109619101</v>
      </c>
    </row>
    <row r="116" spans="1:24" x14ac:dyDescent="0.45">
      <c r="A116">
        <v>2022</v>
      </c>
      <c r="B116" t="s">
        <v>887</v>
      </c>
      <c r="C116" t="s">
        <v>95</v>
      </c>
      <c r="D116">
        <v>12</v>
      </c>
      <c r="E116">
        <v>11</v>
      </c>
      <c r="F116">
        <v>0</v>
      </c>
      <c r="G116">
        <v>32</v>
      </c>
      <c r="H116" s="1">
        <f t="shared" si="15"/>
        <v>32</v>
      </c>
      <c r="I116" s="1">
        <f t="shared" si="16"/>
        <v>23</v>
      </c>
      <c r="J116" s="2">
        <f t="shared" si="17"/>
        <v>0.71875</v>
      </c>
      <c r="K116">
        <v>179</v>
      </c>
      <c r="L116">
        <f t="shared" si="14"/>
        <v>5.59375</v>
      </c>
      <c r="M116">
        <v>7.2402234636871503</v>
      </c>
      <c r="N116">
        <v>2.6145251396648002</v>
      </c>
      <c r="O116">
        <v>1.3072625698324001</v>
      </c>
      <c r="P116">
        <v>0.3125</v>
      </c>
      <c r="Q116">
        <v>0.73770491999999999</v>
      </c>
      <c r="R116">
        <v>0.40211640199999998</v>
      </c>
      <c r="S116">
        <v>0.11403508699999999</v>
      </c>
      <c r="T116">
        <v>91.932924107142796</v>
      </c>
      <c r="U116">
        <v>4.4245810055865897</v>
      </c>
      <c r="V116">
        <v>4.3973472027805203</v>
      </c>
      <c r="W116">
        <v>4.3946892368726802</v>
      </c>
      <c r="X116">
        <v>1.4073065519332799</v>
      </c>
    </row>
    <row r="117" spans="1:24" x14ac:dyDescent="0.45">
      <c r="A117">
        <v>2022</v>
      </c>
      <c r="B117" t="s">
        <v>140</v>
      </c>
      <c r="C117" t="s">
        <v>49</v>
      </c>
      <c r="D117">
        <v>18</v>
      </c>
      <c r="E117">
        <v>4</v>
      </c>
      <c r="F117">
        <v>0</v>
      </c>
      <c r="G117">
        <v>28</v>
      </c>
      <c r="H117" s="1">
        <f t="shared" si="15"/>
        <v>28</v>
      </c>
      <c r="I117" s="1">
        <f t="shared" si="16"/>
        <v>22</v>
      </c>
      <c r="J117" s="2">
        <f t="shared" si="17"/>
        <v>0.7857142857142857</v>
      </c>
      <c r="K117">
        <v>175</v>
      </c>
      <c r="L117">
        <f t="shared" si="14"/>
        <v>6.25</v>
      </c>
      <c r="M117">
        <v>9.5142857142857107</v>
      </c>
      <c r="N117">
        <v>1.49142857142857</v>
      </c>
      <c r="O117">
        <v>0.61714285714285699</v>
      </c>
      <c r="P117">
        <v>0.239631336405529</v>
      </c>
      <c r="Q117">
        <v>0.80476899999999996</v>
      </c>
      <c r="R117">
        <v>0.379232505</v>
      </c>
      <c r="S117">
        <v>6.2176164999999999E-2</v>
      </c>
      <c r="T117">
        <v>95.098692965779406</v>
      </c>
      <c r="U117">
        <v>1.74857142857142</v>
      </c>
      <c r="V117">
        <v>2.4895738588060601</v>
      </c>
      <c r="W117">
        <v>3.2307812586000901</v>
      </c>
      <c r="X117">
        <v>6.0319881439208896</v>
      </c>
    </row>
    <row r="118" spans="1:24" x14ac:dyDescent="0.45">
      <c r="A118">
        <v>2022</v>
      </c>
      <c r="B118" t="s">
        <v>824</v>
      </c>
      <c r="C118" t="s">
        <v>47</v>
      </c>
      <c r="D118">
        <v>12</v>
      </c>
      <c r="E118">
        <v>13</v>
      </c>
      <c r="F118">
        <v>0</v>
      </c>
      <c r="G118">
        <v>32</v>
      </c>
      <c r="H118" s="1">
        <f t="shared" si="15"/>
        <v>32</v>
      </c>
      <c r="I118" s="1">
        <f t="shared" si="16"/>
        <v>25</v>
      </c>
      <c r="J118" s="2">
        <f t="shared" si="17"/>
        <v>0.78125</v>
      </c>
      <c r="K118">
        <v>199.1</v>
      </c>
      <c r="L118">
        <f t="shared" si="14"/>
        <v>6.2218749999999998</v>
      </c>
      <c r="M118">
        <v>6.9080269321206096</v>
      </c>
      <c r="N118">
        <v>1.7608696101483901</v>
      </c>
      <c r="O118">
        <v>1.1287625706079401</v>
      </c>
      <c r="P118">
        <v>0.249122807017543</v>
      </c>
      <c r="Q118">
        <v>0.74576271000000005</v>
      </c>
      <c r="R118">
        <v>0.45101351299999998</v>
      </c>
      <c r="S118">
        <v>0.121951219</v>
      </c>
      <c r="T118">
        <v>93.576875359608707</v>
      </c>
      <c r="U118">
        <v>3.29598670617519</v>
      </c>
      <c r="V118">
        <v>3.8850062722126402</v>
      </c>
      <c r="W118">
        <v>3.7770249708526098</v>
      </c>
      <c r="X118">
        <v>2.79918932914733</v>
      </c>
    </row>
    <row r="119" spans="1:24" x14ac:dyDescent="0.45">
      <c r="A119">
        <v>2022</v>
      </c>
      <c r="B119" t="s">
        <v>825</v>
      </c>
      <c r="C119" t="s">
        <v>67</v>
      </c>
      <c r="D119">
        <v>10</v>
      </c>
      <c r="E119">
        <v>8</v>
      </c>
      <c r="F119">
        <v>0</v>
      </c>
      <c r="G119">
        <v>31</v>
      </c>
      <c r="H119" s="1">
        <f t="shared" si="15"/>
        <v>31</v>
      </c>
      <c r="I119" s="1">
        <f t="shared" si="16"/>
        <v>18</v>
      </c>
      <c r="J119" s="2">
        <f t="shared" si="17"/>
        <v>0.58064516129032262</v>
      </c>
      <c r="K119">
        <v>167.2</v>
      </c>
      <c r="L119">
        <f t="shared" si="14"/>
        <v>5.3935483870967742</v>
      </c>
      <c r="M119">
        <v>7.7296227353665303</v>
      </c>
      <c r="N119">
        <v>2.57654091178884</v>
      </c>
      <c r="O119">
        <v>1.28827045589442</v>
      </c>
      <c r="P119">
        <v>0.30831643002028303</v>
      </c>
      <c r="Q119">
        <v>0.67703108999999995</v>
      </c>
      <c r="R119">
        <v>0.458984375</v>
      </c>
      <c r="S119">
        <v>0.13872832299999999</v>
      </c>
      <c r="T119">
        <v>92.271149727414297</v>
      </c>
      <c r="U119">
        <v>5.0457259522531501</v>
      </c>
      <c r="V119">
        <v>4.2754529410123299</v>
      </c>
      <c r="W119">
        <v>3.9420766199000701</v>
      </c>
      <c r="X119">
        <v>1.85887551307678</v>
      </c>
    </row>
    <row r="120" spans="1:24" x14ac:dyDescent="0.45">
      <c r="A120">
        <v>2022</v>
      </c>
      <c r="B120" t="s">
        <v>888</v>
      </c>
      <c r="C120" t="s">
        <v>25</v>
      </c>
      <c r="D120">
        <v>13</v>
      </c>
      <c r="E120">
        <v>8</v>
      </c>
      <c r="F120">
        <v>0</v>
      </c>
      <c r="G120">
        <v>33</v>
      </c>
      <c r="H120" s="1">
        <f t="shared" si="15"/>
        <v>33</v>
      </c>
      <c r="I120" s="1">
        <f t="shared" si="16"/>
        <v>21</v>
      </c>
      <c r="J120" s="2">
        <f t="shared" si="17"/>
        <v>0.63636363636363635</v>
      </c>
      <c r="K120">
        <v>200.1</v>
      </c>
      <c r="L120">
        <f t="shared" si="14"/>
        <v>6.0636363636363635</v>
      </c>
      <c r="M120">
        <v>7.9517472900732598</v>
      </c>
      <c r="N120">
        <v>2.7404326818896498</v>
      </c>
      <c r="O120">
        <v>0.94342764458496398</v>
      </c>
      <c r="P120">
        <v>0.26887661141804697</v>
      </c>
      <c r="Q120">
        <v>0.76271186000000002</v>
      </c>
      <c r="R120">
        <v>0.42754919400000002</v>
      </c>
      <c r="S120">
        <v>9.9056602999999993E-2</v>
      </c>
      <c r="T120">
        <v>92.372259667755998</v>
      </c>
      <c r="U120">
        <v>3.3693844449463</v>
      </c>
      <c r="V120">
        <v>3.6515325128546099</v>
      </c>
      <c r="W120">
        <v>3.8553843332007398</v>
      </c>
      <c r="X120">
        <v>3.1773104667663499</v>
      </c>
    </row>
    <row r="121" spans="1:24" x14ac:dyDescent="0.45">
      <c r="A121">
        <v>2022</v>
      </c>
      <c r="B121" t="s">
        <v>828</v>
      </c>
      <c r="C121" t="s">
        <v>27</v>
      </c>
      <c r="D121">
        <v>6</v>
      </c>
      <c r="E121">
        <v>7</v>
      </c>
      <c r="F121">
        <v>0</v>
      </c>
      <c r="G121">
        <v>32</v>
      </c>
      <c r="H121" s="1">
        <f t="shared" si="15"/>
        <v>32</v>
      </c>
      <c r="I121" s="1">
        <f t="shared" si="16"/>
        <v>13</v>
      </c>
      <c r="J121" s="2">
        <f t="shared" si="17"/>
        <v>0.40625</v>
      </c>
      <c r="K121">
        <v>165.2</v>
      </c>
      <c r="L121">
        <f t="shared" si="14"/>
        <v>5.1624999999999996</v>
      </c>
      <c r="M121">
        <v>7.4426560498651098</v>
      </c>
      <c r="N121">
        <v>2.5533199587128399</v>
      </c>
      <c r="O121">
        <v>0.43460765254686701</v>
      </c>
      <c r="P121">
        <v>0.30165289256198302</v>
      </c>
      <c r="Q121">
        <v>0.74170124000000004</v>
      </c>
      <c r="R121">
        <v>0.46421267799999999</v>
      </c>
      <c r="S121">
        <v>5.2631577999999998E-2</v>
      </c>
      <c r="T121">
        <v>91.285033312182705</v>
      </c>
      <c r="U121">
        <v>2.9336016546913499</v>
      </c>
      <c r="V121">
        <v>2.99170665373352</v>
      </c>
      <c r="W121">
        <v>3.7221864400073899</v>
      </c>
      <c r="X121">
        <v>3.9638217687606798</v>
      </c>
    </row>
    <row r="122" spans="1:24" x14ac:dyDescent="0.45">
      <c r="A122">
        <v>2022</v>
      </c>
      <c r="B122" t="s">
        <v>908</v>
      </c>
      <c r="C122" t="s">
        <v>121</v>
      </c>
      <c r="D122">
        <v>12</v>
      </c>
      <c r="E122">
        <v>12</v>
      </c>
      <c r="F122">
        <v>0</v>
      </c>
      <c r="G122">
        <v>32</v>
      </c>
      <c r="H122" s="1">
        <f t="shared" si="15"/>
        <v>32</v>
      </c>
      <c r="I122" s="1">
        <f t="shared" si="16"/>
        <v>24</v>
      </c>
      <c r="J122" s="2">
        <f t="shared" si="17"/>
        <v>0.75</v>
      </c>
      <c r="K122">
        <v>189</v>
      </c>
      <c r="L122">
        <f t="shared" si="14"/>
        <v>5.90625</v>
      </c>
      <c r="M122">
        <v>10.095238095238001</v>
      </c>
      <c r="N122">
        <v>2.9523809523809499</v>
      </c>
      <c r="O122">
        <v>1.52380952380952</v>
      </c>
      <c r="P122">
        <v>0.283549783549783</v>
      </c>
      <c r="Q122">
        <v>0.81196581000000001</v>
      </c>
      <c r="R122">
        <v>0.39227642200000001</v>
      </c>
      <c r="S122">
        <v>0.155339805</v>
      </c>
      <c r="T122">
        <v>93.574244835141897</v>
      </c>
      <c r="U122">
        <v>3.71428571428571</v>
      </c>
      <c r="V122">
        <v>4.1653410545732603</v>
      </c>
      <c r="W122">
        <v>3.5778071774061302</v>
      </c>
      <c r="X122">
        <v>1.7338613271713199</v>
      </c>
    </row>
    <row r="123" spans="1:24" x14ac:dyDescent="0.45">
      <c r="A123">
        <v>2022</v>
      </c>
      <c r="B123" t="s">
        <v>909</v>
      </c>
      <c r="C123" t="s">
        <v>62</v>
      </c>
      <c r="D123">
        <v>14</v>
      </c>
      <c r="E123">
        <v>5</v>
      </c>
      <c r="F123">
        <v>0</v>
      </c>
      <c r="G123">
        <v>32</v>
      </c>
      <c r="H123" s="1">
        <f t="shared" si="15"/>
        <v>32</v>
      </c>
      <c r="I123" s="1">
        <f t="shared" si="16"/>
        <v>19</v>
      </c>
      <c r="J123" s="2">
        <f t="shared" si="17"/>
        <v>0.59375</v>
      </c>
      <c r="K123">
        <v>177.1</v>
      </c>
      <c r="L123">
        <f t="shared" si="14"/>
        <v>5.5343749999999998</v>
      </c>
      <c r="M123">
        <v>7.6635340543914401</v>
      </c>
      <c r="N123">
        <v>1.62406019695712</v>
      </c>
      <c r="O123">
        <v>1.3195489100276601</v>
      </c>
      <c r="P123">
        <v>0.27626459143968801</v>
      </c>
      <c r="Q123">
        <v>0.75326216000000001</v>
      </c>
      <c r="R123">
        <v>0.40074906300000002</v>
      </c>
      <c r="S123">
        <v>0.123809523</v>
      </c>
      <c r="T123">
        <v>94.051874069940396</v>
      </c>
      <c r="U123">
        <v>3.90789484892808</v>
      </c>
      <c r="V123">
        <v>3.9413783938600702</v>
      </c>
      <c r="W123">
        <v>3.7884323828825699</v>
      </c>
      <c r="X123">
        <v>2.2558686733245801</v>
      </c>
    </row>
    <row r="124" spans="1:24" x14ac:dyDescent="0.45">
      <c r="A124">
        <v>2022</v>
      </c>
      <c r="B124" t="s">
        <v>829</v>
      </c>
      <c r="C124" t="s">
        <v>58</v>
      </c>
      <c r="D124">
        <v>15</v>
      </c>
      <c r="E124">
        <v>9</v>
      </c>
      <c r="F124">
        <v>0</v>
      </c>
      <c r="G124">
        <v>30</v>
      </c>
      <c r="H124" s="1">
        <f t="shared" si="15"/>
        <v>30</v>
      </c>
      <c r="I124" s="1">
        <f t="shared" si="16"/>
        <v>24</v>
      </c>
      <c r="J124" s="2">
        <f t="shared" si="17"/>
        <v>0.8</v>
      </c>
      <c r="K124">
        <v>181.2</v>
      </c>
      <c r="L124">
        <f t="shared" si="14"/>
        <v>6.04</v>
      </c>
      <c r="M124">
        <v>8.2733949586861897</v>
      </c>
      <c r="N124">
        <v>2.4275230717103198</v>
      </c>
      <c r="O124">
        <v>0.94128445637747105</v>
      </c>
      <c r="P124">
        <v>0.28169014084506999</v>
      </c>
      <c r="Q124">
        <v>0.77160494000000002</v>
      </c>
      <c r="R124">
        <v>0.48828125</v>
      </c>
      <c r="S124">
        <v>0.109195402</v>
      </c>
      <c r="T124">
        <v>93.328050493869199</v>
      </c>
      <c r="U124">
        <v>3.4183488152655501</v>
      </c>
      <c r="V124">
        <v>3.6573851606185799</v>
      </c>
      <c r="W124">
        <v>3.7156472351952101</v>
      </c>
      <c r="X124">
        <v>2.7765424251556299</v>
      </c>
    </row>
    <row r="125" spans="1:24" x14ac:dyDescent="0.45">
      <c r="A125">
        <v>2022</v>
      </c>
      <c r="B125" t="s">
        <v>832</v>
      </c>
      <c r="C125" t="s">
        <v>33</v>
      </c>
      <c r="D125">
        <v>14</v>
      </c>
      <c r="E125">
        <v>5</v>
      </c>
      <c r="F125">
        <v>0</v>
      </c>
      <c r="G125">
        <v>28</v>
      </c>
      <c r="H125" s="1">
        <f t="shared" si="15"/>
        <v>28</v>
      </c>
      <c r="I125" s="1">
        <f t="shared" si="16"/>
        <v>19</v>
      </c>
      <c r="J125" s="2">
        <f t="shared" si="17"/>
        <v>0.6785714285714286</v>
      </c>
      <c r="K125">
        <v>170.2</v>
      </c>
      <c r="L125">
        <f t="shared" si="14"/>
        <v>6.0785714285714283</v>
      </c>
      <c r="M125">
        <v>6.8554685456911102</v>
      </c>
      <c r="N125">
        <v>1.79296869656536</v>
      </c>
      <c r="O125">
        <v>0.73828122799750395</v>
      </c>
      <c r="P125">
        <v>0.258130081300813</v>
      </c>
      <c r="Q125">
        <v>0.78201969999999998</v>
      </c>
      <c r="R125">
        <v>0.39321357200000001</v>
      </c>
      <c r="S125">
        <v>6.5420560000000003E-2</v>
      </c>
      <c r="T125">
        <v>90.735167811839304</v>
      </c>
      <c r="U125">
        <v>2.5839842979912602</v>
      </c>
      <c r="V125">
        <v>3.37610286880517</v>
      </c>
      <c r="W125">
        <v>4.16594104319827</v>
      </c>
      <c r="X125">
        <v>3.7548205852508501</v>
      </c>
    </row>
    <row r="126" spans="1:24" x14ac:dyDescent="0.45">
      <c r="A126">
        <v>2022</v>
      </c>
      <c r="B126" t="s">
        <v>910</v>
      </c>
      <c r="C126" t="s">
        <v>73</v>
      </c>
      <c r="D126">
        <v>10</v>
      </c>
      <c r="E126">
        <v>7</v>
      </c>
      <c r="F126">
        <v>0</v>
      </c>
      <c r="G126">
        <v>30</v>
      </c>
      <c r="H126" s="1">
        <f t="shared" si="15"/>
        <v>30</v>
      </c>
      <c r="I126" s="1">
        <f t="shared" si="16"/>
        <v>17</v>
      </c>
      <c r="J126" s="2">
        <f t="shared" si="17"/>
        <v>0.56666666666666665</v>
      </c>
      <c r="K126">
        <v>181</v>
      </c>
      <c r="L126">
        <f t="shared" si="14"/>
        <v>6.0333333333333332</v>
      </c>
      <c r="M126">
        <v>9.1491712707182309</v>
      </c>
      <c r="N126">
        <v>2.08839779005524</v>
      </c>
      <c r="O126">
        <v>1.0939226519337</v>
      </c>
      <c r="P126">
        <v>0.27615062761506198</v>
      </c>
      <c r="Q126">
        <v>0.79799107000000002</v>
      </c>
      <c r="R126">
        <v>0.44646464600000002</v>
      </c>
      <c r="S126">
        <v>0.122905027</v>
      </c>
      <c r="T126">
        <v>92.906937594840599</v>
      </c>
      <c r="U126">
        <v>2.9337016574585602</v>
      </c>
      <c r="V126">
        <v>3.5875691232101601</v>
      </c>
      <c r="W126">
        <v>3.4714703569590002</v>
      </c>
      <c r="X126">
        <v>3.3613514900207502</v>
      </c>
    </row>
    <row r="127" spans="1:24" x14ac:dyDescent="0.45">
      <c r="A127">
        <v>2022</v>
      </c>
      <c r="B127" t="s">
        <v>911</v>
      </c>
      <c r="C127" t="s">
        <v>73</v>
      </c>
      <c r="D127">
        <v>16</v>
      </c>
      <c r="E127">
        <v>8</v>
      </c>
      <c r="F127">
        <v>0</v>
      </c>
      <c r="G127">
        <v>30</v>
      </c>
      <c r="H127" s="1">
        <f t="shared" si="15"/>
        <v>30</v>
      </c>
      <c r="I127" s="1">
        <f t="shared" si="16"/>
        <v>24</v>
      </c>
      <c r="J127" s="2">
        <f t="shared" si="17"/>
        <v>0.8</v>
      </c>
      <c r="K127">
        <v>194.2</v>
      </c>
      <c r="L127">
        <f t="shared" si="14"/>
        <v>6.4733333333333327</v>
      </c>
      <c r="M127">
        <v>9.10787718827115</v>
      </c>
      <c r="N127">
        <v>1.7106165277463501</v>
      </c>
      <c r="O127">
        <v>1.0171233408221501</v>
      </c>
      <c r="P127">
        <v>0.250497017892644</v>
      </c>
      <c r="Q127">
        <v>0.78219013000000004</v>
      </c>
      <c r="R127">
        <v>0.36852207199999998</v>
      </c>
      <c r="S127">
        <v>9.6491227999999998E-2</v>
      </c>
      <c r="T127">
        <v>94.999774018595005</v>
      </c>
      <c r="U127">
        <v>3.0976029015947502</v>
      </c>
      <c r="V127">
        <v>3.3127734778857501</v>
      </c>
      <c r="W127">
        <v>3.5774527251201</v>
      </c>
      <c r="X127">
        <v>4.1096196174621502</v>
      </c>
    </row>
    <row r="128" spans="1:24" x14ac:dyDescent="0.45">
      <c r="A128">
        <v>2022</v>
      </c>
      <c r="B128" t="s">
        <v>890</v>
      </c>
      <c r="C128" t="s">
        <v>62</v>
      </c>
      <c r="D128">
        <v>13</v>
      </c>
      <c r="E128">
        <v>8</v>
      </c>
      <c r="F128">
        <v>0</v>
      </c>
      <c r="G128">
        <v>33</v>
      </c>
      <c r="H128" s="1">
        <f t="shared" si="15"/>
        <v>33</v>
      </c>
      <c r="I128" s="1">
        <f t="shared" si="16"/>
        <v>21</v>
      </c>
      <c r="J128" s="2">
        <f t="shared" si="17"/>
        <v>0.63636363636363635</v>
      </c>
      <c r="K128">
        <v>200.2</v>
      </c>
      <c r="L128">
        <f t="shared" si="14"/>
        <v>6.0666666666666664</v>
      </c>
      <c r="M128">
        <v>11.526578657413999</v>
      </c>
      <c r="N128">
        <v>2.2425250306253002</v>
      </c>
      <c r="O128">
        <v>1.4800665202126999</v>
      </c>
      <c r="P128">
        <v>0.26829268292682901</v>
      </c>
      <c r="Q128">
        <v>0.78222778000000004</v>
      </c>
      <c r="R128">
        <v>0.424430641</v>
      </c>
      <c r="S128">
        <v>0.168367346</v>
      </c>
      <c r="T128">
        <v>97.771302635453395</v>
      </c>
      <c r="U128">
        <v>3.4983390477754699</v>
      </c>
      <c r="V128">
        <v>3.4662516176063098</v>
      </c>
      <c r="W128">
        <v>2.7743200368943701</v>
      </c>
      <c r="X128">
        <v>3.2608120441436701</v>
      </c>
    </row>
    <row r="129" spans="1:24" x14ac:dyDescent="0.45">
      <c r="A129">
        <v>2022</v>
      </c>
      <c r="B129" t="s">
        <v>834</v>
      </c>
      <c r="C129" t="s">
        <v>128</v>
      </c>
      <c r="D129">
        <v>14</v>
      </c>
      <c r="E129">
        <v>7</v>
      </c>
      <c r="F129">
        <v>0</v>
      </c>
      <c r="G129">
        <v>30</v>
      </c>
      <c r="H129" s="1">
        <f t="shared" si="15"/>
        <v>30</v>
      </c>
      <c r="I129" s="1">
        <f t="shared" si="16"/>
        <v>21</v>
      </c>
      <c r="J129" s="2">
        <f t="shared" si="17"/>
        <v>0.7</v>
      </c>
      <c r="K129">
        <v>185.1</v>
      </c>
      <c r="L129">
        <f t="shared" si="14"/>
        <v>6.17</v>
      </c>
      <c r="M129">
        <v>8.2553959100132097</v>
      </c>
      <c r="N129">
        <v>1.55395687717895</v>
      </c>
      <c r="O129">
        <v>0.58273382894210801</v>
      </c>
      <c r="P129">
        <v>0.27961165048543601</v>
      </c>
      <c r="Q129">
        <v>0.78196346999999999</v>
      </c>
      <c r="R129">
        <v>0.511538461</v>
      </c>
      <c r="S129">
        <v>7.7922077000000006E-2</v>
      </c>
      <c r="T129">
        <v>93.980862403100701</v>
      </c>
      <c r="U129">
        <v>2.4766187730039602</v>
      </c>
      <c r="V129">
        <v>2.7023590479632</v>
      </c>
      <c r="W129">
        <v>3.0907235633493801</v>
      </c>
      <c r="X129">
        <v>4.9662604331970197</v>
      </c>
    </row>
    <row r="130" spans="1:24" x14ac:dyDescent="0.45">
      <c r="A130">
        <v>2022</v>
      </c>
      <c r="B130" t="s">
        <v>836</v>
      </c>
      <c r="C130" t="s">
        <v>44</v>
      </c>
      <c r="D130">
        <v>12</v>
      </c>
      <c r="E130">
        <v>10</v>
      </c>
      <c r="F130">
        <v>0</v>
      </c>
      <c r="G130">
        <v>31</v>
      </c>
      <c r="H130" s="1">
        <f t="shared" si="15"/>
        <v>31</v>
      </c>
      <c r="I130" s="1">
        <f t="shared" si="16"/>
        <v>22</v>
      </c>
      <c r="J130" s="2">
        <f t="shared" si="17"/>
        <v>0.70967741935483875</v>
      </c>
      <c r="K130">
        <v>174.2</v>
      </c>
      <c r="L130">
        <f t="shared" si="14"/>
        <v>5.6193548387096772</v>
      </c>
      <c r="M130">
        <v>10.5629777144207</v>
      </c>
      <c r="N130">
        <v>1.4427481756281999</v>
      </c>
      <c r="O130">
        <v>0.77290080837225295</v>
      </c>
      <c r="P130">
        <v>0.36344537815125999</v>
      </c>
      <c r="Q130">
        <v>0.73979592000000005</v>
      </c>
      <c r="R130">
        <v>0.39219712499999998</v>
      </c>
      <c r="S130">
        <v>8.5227272000000007E-2</v>
      </c>
      <c r="T130">
        <v>94.940100331369607</v>
      </c>
      <c r="U130">
        <v>3.34923683627976</v>
      </c>
      <c r="V130">
        <v>2.3796065315028399</v>
      </c>
      <c r="W130">
        <v>2.7548642733767998</v>
      </c>
      <c r="X130">
        <v>5.6741385459899902</v>
      </c>
    </row>
    <row r="131" spans="1:24" x14ac:dyDescent="0.45">
      <c r="A131">
        <v>2022</v>
      </c>
      <c r="B131" t="s">
        <v>837</v>
      </c>
      <c r="C131" t="s">
        <v>44</v>
      </c>
      <c r="D131">
        <v>12</v>
      </c>
      <c r="E131">
        <v>7</v>
      </c>
      <c r="F131">
        <v>0</v>
      </c>
      <c r="G131">
        <v>32</v>
      </c>
      <c r="H131" s="1">
        <f t="shared" si="15"/>
        <v>32</v>
      </c>
      <c r="I131" s="1">
        <f t="shared" si="16"/>
        <v>19</v>
      </c>
      <c r="J131" s="2">
        <f t="shared" si="17"/>
        <v>0.59375</v>
      </c>
      <c r="K131">
        <v>172</v>
      </c>
      <c r="L131">
        <f t="shared" si="14"/>
        <v>5.375</v>
      </c>
      <c r="M131">
        <v>7.7965116279069697</v>
      </c>
      <c r="N131">
        <v>2.3546511627906899</v>
      </c>
      <c r="O131">
        <v>1.5174418604651101</v>
      </c>
      <c r="P131">
        <v>0.32755298651252401</v>
      </c>
      <c r="Q131">
        <v>0.70895522</v>
      </c>
      <c r="R131">
        <v>0.40295748599999998</v>
      </c>
      <c r="S131">
        <v>0.13488372000000001</v>
      </c>
      <c r="T131">
        <v>93.993305049668805</v>
      </c>
      <c r="U131">
        <v>5.2325581395348797</v>
      </c>
      <c r="V131">
        <v>4.5484775132911102</v>
      </c>
      <c r="W131">
        <v>4.2070788031227302</v>
      </c>
      <c r="X131">
        <v>1.0604338645935001</v>
      </c>
    </row>
    <row r="132" spans="1:24" x14ac:dyDescent="0.45">
      <c r="A132">
        <v>2022</v>
      </c>
      <c r="B132" t="s">
        <v>912</v>
      </c>
      <c r="C132" t="s">
        <v>33</v>
      </c>
      <c r="D132">
        <v>17</v>
      </c>
      <c r="E132">
        <v>7</v>
      </c>
      <c r="F132">
        <v>0</v>
      </c>
      <c r="G132">
        <v>31</v>
      </c>
      <c r="H132" s="1">
        <f t="shared" si="15"/>
        <v>31</v>
      </c>
      <c r="I132" s="1">
        <f t="shared" si="16"/>
        <v>24</v>
      </c>
      <c r="J132" s="2">
        <f t="shared" si="17"/>
        <v>0.77419354838709675</v>
      </c>
      <c r="K132">
        <v>175</v>
      </c>
      <c r="L132">
        <f t="shared" ref="L132:L195" si="18">K132/G132</f>
        <v>5.645161290322581</v>
      </c>
      <c r="M132">
        <v>8.5371428571428503</v>
      </c>
      <c r="N132">
        <v>2.1085714285714201</v>
      </c>
      <c r="O132">
        <v>1.1828571428571399</v>
      </c>
      <c r="P132">
        <v>0.229074889867841</v>
      </c>
      <c r="Q132">
        <v>0.86647726999999997</v>
      </c>
      <c r="R132">
        <v>0.39702759999999998</v>
      </c>
      <c r="S132">
        <v>0.10798122</v>
      </c>
      <c r="T132">
        <v>93.100096899224795</v>
      </c>
      <c r="U132">
        <v>2.16</v>
      </c>
      <c r="V132">
        <v>3.7124310016631998</v>
      </c>
      <c r="W132">
        <v>3.8056806190524699</v>
      </c>
      <c r="X132">
        <v>3.2091252803802401</v>
      </c>
    </row>
    <row r="133" spans="1:24" x14ac:dyDescent="0.45">
      <c r="A133">
        <v>2022</v>
      </c>
      <c r="B133" t="s">
        <v>913</v>
      </c>
      <c r="C133" t="s">
        <v>86</v>
      </c>
      <c r="D133">
        <v>9</v>
      </c>
      <c r="E133">
        <v>13</v>
      </c>
      <c r="F133">
        <v>0</v>
      </c>
      <c r="G133">
        <v>31</v>
      </c>
      <c r="H133" s="1">
        <f t="shared" si="15"/>
        <v>31</v>
      </c>
      <c r="I133" s="1">
        <f t="shared" si="16"/>
        <v>22</v>
      </c>
      <c r="J133" s="2">
        <f t="shared" si="17"/>
        <v>0.70967741935483875</v>
      </c>
      <c r="K133">
        <v>181.2</v>
      </c>
      <c r="L133">
        <f t="shared" si="18"/>
        <v>5.8451612903225802</v>
      </c>
      <c r="M133">
        <v>7.4311930766642398</v>
      </c>
      <c r="N133">
        <v>3.1211010921989799</v>
      </c>
      <c r="O133">
        <v>1.48623861533284</v>
      </c>
      <c r="P133">
        <v>0.29135338345864598</v>
      </c>
      <c r="Q133">
        <v>0.68095238000000002</v>
      </c>
      <c r="R133">
        <v>0.475849731</v>
      </c>
      <c r="S133">
        <v>0.16853932499999999</v>
      </c>
      <c r="T133">
        <v>95.712416033878498</v>
      </c>
      <c r="U133">
        <v>4.9541287177761602</v>
      </c>
      <c r="V133">
        <v>4.7142659537441602</v>
      </c>
      <c r="W133">
        <v>4.0179673123944299</v>
      </c>
      <c r="X133">
        <v>1.37220358848571</v>
      </c>
    </row>
    <row r="134" spans="1:24" x14ac:dyDescent="0.45">
      <c r="A134">
        <v>2022</v>
      </c>
      <c r="B134" t="s">
        <v>914</v>
      </c>
      <c r="C134" t="s">
        <v>35</v>
      </c>
      <c r="D134">
        <v>10</v>
      </c>
      <c r="E134">
        <v>12</v>
      </c>
      <c r="F134">
        <v>0</v>
      </c>
      <c r="G134">
        <v>33</v>
      </c>
      <c r="H134" s="1">
        <f t="shared" ref="H134:H197" si="19">G134</f>
        <v>33</v>
      </c>
      <c r="I134" s="1">
        <f t="shared" ref="I134:I197" si="20">(SUM(D134:E134))</f>
        <v>22</v>
      </c>
      <c r="J134" s="2">
        <f t="shared" ref="J134:J197" si="21">I134/H134</f>
        <v>0.66666666666666663</v>
      </c>
      <c r="K134">
        <v>179.2</v>
      </c>
      <c r="L134">
        <f t="shared" si="18"/>
        <v>5.4303030303030297</v>
      </c>
      <c r="M134">
        <v>8.76623426256816</v>
      </c>
      <c r="N134">
        <v>3.6567720066712899</v>
      </c>
      <c r="O134">
        <v>1.3525047147962299</v>
      </c>
      <c r="P134">
        <v>0.30020283975659201</v>
      </c>
      <c r="Q134">
        <v>0.75278809999999996</v>
      </c>
      <c r="R134">
        <v>0.384615384</v>
      </c>
      <c r="S134">
        <v>0.123853211</v>
      </c>
      <c r="T134">
        <v>93.607596948506</v>
      </c>
      <c r="U134">
        <v>4.5584418165354403</v>
      </c>
      <c r="V134">
        <v>4.4204088122686098</v>
      </c>
      <c r="W134">
        <v>4.2630091562116297</v>
      </c>
      <c r="X134">
        <v>1.52000296115875</v>
      </c>
    </row>
    <row r="135" spans="1:24" x14ac:dyDescent="0.45">
      <c r="A135">
        <v>2022</v>
      </c>
      <c r="B135" t="s">
        <v>915</v>
      </c>
      <c r="C135" t="s">
        <v>121</v>
      </c>
      <c r="D135">
        <v>10</v>
      </c>
      <c r="E135">
        <v>15</v>
      </c>
      <c r="F135">
        <v>0</v>
      </c>
      <c r="G135">
        <v>32</v>
      </c>
      <c r="H135" s="1">
        <f t="shared" si="19"/>
        <v>32</v>
      </c>
      <c r="I135" s="1">
        <f t="shared" si="20"/>
        <v>25</v>
      </c>
      <c r="J135" s="2">
        <f t="shared" si="21"/>
        <v>0.78125</v>
      </c>
      <c r="K135">
        <v>183</v>
      </c>
      <c r="L135">
        <f t="shared" si="18"/>
        <v>5.71875</v>
      </c>
      <c r="M135">
        <v>5.0655737704917998</v>
      </c>
      <c r="N135">
        <v>2.4590163934426199</v>
      </c>
      <c r="O135">
        <v>1.4754098360655701</v>
      </c>
      <c r="P135">
        <v>0.27655986509274799</v>
      </c>
      <c r="Q135">
        <v>0.73684210999999999</v>
      </c>
      <c r="R135">
        <v>0.42003231000000002</v>
      </c>
      <c r="S135">
        <v>0.122950819</v>
      </c>
      <c r="T135">
        <v>88.739995927640607</v>
      </c>
      <c r="U135">
        <v>4.1311475409835996</v>
      </c>
      <c r="V135">
        <v>5.0523217120457202</v>
      </c>
      <c r="W135">
        <v>4.8950000430065401</v>
      </c>
      <c r="X135">
        <v>3.60633395612239E-2</v>
      </c>
    </row>
    <row r="136" spans="1:24" x14ac:dyDescent="0.45">
      <c r="A136">
        <v>2022</v>
      </c>
      <c r="B136" t="s">
        <v>842</v>
      </c>
      <c r="C136" t="s">
        <v>65</v>
      </c>
      <c r="D136">
        <v>14</v>
      </c>
      <c r="E136">
        <v>8</v>
      </c>
      <c r="F136">
        <v>0</v>
      </c>
      <c r="G136">
        <v>31</v>
      </c>
      <c r="H136" s="1">
        <f t="shared" si="19"/>
        <v>31</v>
      </c>
      <c r="I136" s="1">
        <f t="shared" si="20"/>
        <v>22</v>
      </c>
      <c r="J136" s="2">
        <f t="shared" si="21"/>
        <v>0.70967741935483875</v>
      </c>
      <c r="K136">
        <v>178</v>
      </c>
      <c r="L136">
        <f t="shared" si="18"/>
        <v>5.741935483870968</v>
      </c>
      <c r="M136">
        <v>11.983146067415699</v>
      </c>
      <c r="N136">
        <v>2.6292134831460601</v>
      </c>
      <c r="O136">
        <v>0.60674157303370702</v>
      </c>
      <c r="P136">
        <v>0.29310344827586199</v>
      </c>
      <c r="Q136">
        <v>0.75059102</v>
      </c>
      <c r="R136">
        <v>0.34140435800000002</v>
      </c>
      <c r="S136">
        <v>6.5217391E-2</v>
      </c>
      <c r="T136">
        <v>95.459859323658193</v>
      </c>
      <c r="U136">
        <v>2.8820224719101102</v>
      </c>
      <c r="V136">
        <v>2.2528804398654501</v>
      </c>
      <c r="W136">
        <v>2.9067454417100098</v>
      </c>
      <c r="X136">
        <v>6.19508934020996</v>
      </c>
    </row>
    <row r="137" spans="1:24" x14ac:dyDescent="0.45">
      <c r="A137">
        <v>2022</v>
      </c>
      <c r="B137" t="s">
        <v>843</v>
      </c>
      <c r="C137" t="s">
        <v>67</v>
      </c>
      <c r="D137">
        <v>11</v>
      </c>
      <c r="E137">
        <v>13</v>
      </c>
      <c r="F137">
        <v>0</v>
      </c>
      <c r="G137">
        <v>32</v>
      </c>
      <c r="H137" s="1">
        <f t="shared" si="19"/>
        <v>32</v>
      </c>
      <c r="I137" s="1">
        <f t="shared" si="20"/>
        <v>24</v>
      </c>
      <c r="J137" s="2">
        <f t="shared" si="21"/>
        <v>0.75</v>
      </c>
      <c r="K137">
        <v>205</v>
      </c>
      <c r="L137">
        <f t="shared" si="18"/>
        <v>6.40625</v>
      </c>
      <c r="M137">
        <v>10.3170731707317</v>
      </c>
      <c r="N137">
        <v>1.27317073170731</v>
      </c>
      <c r="O137">
        <v>0.83414634146341404</v>
      </c>
      <c r="P137">
        <v>0.28932038834951401</v>
      </c>
      <c r="Q137">
        <v>0.73021181999999996</v>
      </c>
      <c r="R137">
        <v>0.43560606000000002</v>
      </c>
      <c r="S137">
        <v>9.8445594999999997E-2</v>
      </c>
      <c r="T137">
        <v>92.922220552884596</v>
      </c>
      <c r="U137">
        <v>3.2487804878048698</v>
      </c>
      <c r="V137">
        <v>2.5807236845900299</v>
      </c>
      <c r="W137">
        <v>2.7695592697800602</v>
      </c>
      <c r="X137">
        <v>6.3126044273376403</v>
      </c>
    </row>
    <row r="138" spans="1:24" x14ac:dyDescent="0.45">
      <c r="A138">
        <v>2022</v>
      </c>
      <c r="B138" t="s">
        <v>916</v>
      </c>
      <c r="C138" t="s">
        <v>86</v>
      </c>
      <c r="D138">
        <v>9</v>
      </c>
      <c r="E138">
        <v>11</v>
      </c>
      <c r="F138">
        <v>0</v>
      </c>
      <c r="G138">
        <v>31</v>
      </c>
      <c r="H138" s="1">
        <f t="shared" si="19"/>
        <v>31</v>
      </c>
      <c r="I138" s="1">
        <f t="shared" si="20"/>
        <v>20</v>
      </c>
      <c r="J138" s="2">
        <f t="shared" si="21"/>
        <v>0.64516129032258063</v>
      </c>
      <c r="K138">
        <v>174.2</v>
      </c>
      <c r="L138">
        <f t="shared" si="18"/>
        <v>5.6193548387096772</v>
      </c>
      <c r="M138">
        <v>6.7500003931176797</v>
      </c>
      <c r="N138">
        <v>2.73091618958196</v>
      </c>
      <c r="O138">
        <v>0.97900769060485404</v>
      </c>
      <c r="P138">
        <v>0.31809872029250402</v>
      </c>
      <c r="Q138">
        <v>0.70518267000000001</v>
      </c>
      <c r="R138">
        <v>0.41964285699999998</v>
      </c>
      <c r="S138">
        <v>9.5477385999999997E-2</v>
      </c>
      <c r="T138">
        <v>90.405225121814098</v>
      </c>
      <c r="U138">
        <v>4.5343514091172201</v>
      </c>
      <c r="V138">
        <v>4.2116677069037403</v>
      </c>
      <c r="W138">
        <v>4.4841496581987901</v>
      </c>
      <c r="X138">
        <v>2.5482919216156001</v>
      </c>
    </row>
    <row r="139" spans="1:24" x14ac:dyDescent="0.45">
      <c r="A139">
        <v>2022</v>
      </c>
      <c r="B139" t="s">
        <v>893</v>
      </c>
      <c r="C139" t="s">
        <v>27</v>
      </c>
      <c r="D139">
        <v>9</v>
      </c>
      <c r="E139">
        <v>6</v>
      </c>
      <c r="F139">
        <v>0</v>
      </c>
      <c r="G139">
        <v>32</v>
      </c>
      <c r="H139" s="1">
        <f t="shared" si="19"/>
        <v>32</v>
      </c>
      <c r="I139" s="1">
        <f t="shared" si="20"/>
        <v>15</v>
      </c>
      <c r="J139" s="2">
        <f t="shared" si="21"/>
        <v>0.46875</v>
      </c>
      <c r="K139">
        <v>178.1</v>
      </c>
      <c r="L139">
        <f t="shared" si="18"/>
        <v>5.5656249999999998</v>
      </c>
      <c r="M139">
        <v>7.9738320031234</v>
      </c>
      <c r="N139">
        <v>1.8168224817243099</v>
      </c>
      <c r="O139">
        <v>1.05981311433918</v>
      </c>
      <c r="P139">
        <v>0.27544910179640703</v>
      </c>
      <c r="Q139">
        <v>0.75460828999999996</v>
      </c>
      <c r="R139">
        <v>0.47563352800000003</v>
      </c>
      <c r="S139">
        <v>0.129629629</v>
      </c>
      <c r="T139">
        <v>93.091142926897305</v>
      </c>
      <c r="U139">
        <v>3.4822430899716101</v>
      </c>
      <c r="V139">
        <v>3.6114964364578501</v>
      </c>
      <c r="W139">
        <v>3.4254394784854001</v>
      </c>
      <c r="X139">
        <v>2.7040746212005602</v>
      </c>
    </row>
    <row r="140" spans="1:24" x14ac:dyDescent="0.45">
      <c r="A140">
        <v>2022</v>
      </c>
      <c r="B140" t="s">
        <v>845</v>
      </c>
      <c r="C140" t="s">
        <v>897</v>
      </c>
      <c r="D140">
        <v>10</v>
      </c>
      <c r="E140">
        <v>10</v>
      </c>
      <c r="F140">
        <v>0</v>
      </c>
      <c r="G140">
        <v>32</v>
      </c>
      <c r="H140" s="1">
        <f t="shared" si="19"/>
        <v>32</v>
      </c>
      <c r="I140" s="1">
        <f t="shared" si="20"/>
        <v>20</v>
      </c>
      <c r="J140" s="2">
        <f t="shared" si="21"/>
        <v>0.625</v>
      </c>
      <c r="K140">
        <v>180</v>
      </c>
      <c r="L140">
        <f t="shared" si="18"/>
        <v>5.625</v>
      </c>
      <c r="M140">
        <v>8.6999999999999993</v>
      </c>
      <c r="N140">
        <v>2.65</v>
      </c>
      <c r="O140">
        <v>1.05</v>
      </c>
      <c r="P140">
        <v>0.28333333333333299</v>
      </c>
      <c r="Q140">
        <v>0.74231177000000004</v>
      </c>
      <c r="R140">
        <v>0.460921843</v>
      </c>
      <c r="S140">
        <v>0.12650602399999999</v>
      </c>
      <c r="T140">
        <v>93.5457173358473</v>
      </c>
      <c r="U140">
        <v>3.75</v>
      </c>
      <c r="V140">
        <v>3.7124310016631998</v>
      </c>
      <c r="W140">
        <v>3.5609938964247698</v>
      </c>
      <c r="X140">
        <v>2.8529493808746298</v>
      </c>
    </row>
    <row r="141" spans="1:24" x14ac:dyDescent="0.45">
      <c r="A141">
        <v>2022</v>
      </c>
      <c r="B141" t="s">
        <v>847</v>
      </c>
      <c r="C141" t="s">
        <v>49</v>
      </c>
      <c r="D141">
        <v>17</v>
      </c>
      <c r="E141">
        <v>6</v>
      </c>
      <c r="F141">
        <v>0</v>
      </c>
      <c r="G141">
        <v>31</v>
      </c>
      <c r="H141" s="1">
        <f t="shared" si="19"/>
        <v>31</v>
      </c>
      <c r="I141" s="1">
        <f t="shared" si="20"/>
        <v>23</v>
      </c>
      <c r="J141" s="2">
        <f t="shared" si="21"/>
        <v>0.74193548387096775</v>
      </c>
      <c r="K141">
        <v>201.1</v>
      </c>
      <c r="L141">
        <f t="shared" si="18"/>
        <v>6.4870967741935486</v>
      </c>
      <c r="M141">
        <v>8.6721856495480907</v>
      </c>
      <c r="N141">
        <v>2.9950331882459902</v>
      </c>
      <c r="O141">
        <v>0.491721866726954</v>
      </c>
      <c r="P141">
        <v>0.284926470588235</v>
      </c>
      <c r="Q141">
        <v>0.75678040000000002</v>
      </c>
      <c r="R141">
        <v>0.66545454500000001</v>
      </c>
      <c r="S141">
        <v>0.125</v>
      </c>
      <c r="T141">
        <v>94.023010253906193</v>
      </c>
      <c r="U141">
        <v>2.81622523670891</v>
      </c>
      <c r="V141">
        <v>3.0577952386935401</v>
      </c>
      <c r="W141">
        <v>2.9945792149855901</v>
      </c>
      <c r="X141">
        <v>4.3585305213928196</v>
      </c>
    </row>
    <row r="142" spans="1:24" x14ac:dyDescent="0.45">
      <c r="A142">
        <v>2022</v>
      </c>
      <c r="B142" t="s">
        <v>851</v>
      </c>
      <c r="C142" t="s">
        <v>65</v>
      </c>
      <c r="D142">
        <v>15</v>
      </c>
      <c r="E142">
        <v>9</v>
      </c>
      <c r="F142">
        <v>0</v>
      </c>
      <c r="G142">
        <v>32</v>
      </c>
      <c r="H142" s="1">
        <f t="shared" si="19"/>
        <v>32</v>
      </c>
      <c r="I142" s="1">
        <f t="shared" si="20"/>
        <v>24</v>
      </c>
      <c r="J142" s="2">
        <f t="shared" si="21"/>
        <v>0.75</v>
      </c>
      <c r="K142">
        <v>192.1</v>
      </c>
      <c r="L142">
        <f t="shared" si="18"/>
        <v>6.0031249999999998</v>
      </c>
      <c r="M142">
        <v>7.6273832173043798</v>
      </c>
      <c r="N142">
        <v>2.2928943413982501</v>
      </c>
      <c r="O142">
        <v>0.514731382762872</v>
      </c>
      <c r="P142">
        <v>0.29263913824057403</v>
      </c>
      <c r="Q142">
        <v>0.71761417000000005</v>
      </c>
      <c r="R142">
        <v>0.56708407800000005</v>
      </c>
      <c r="S142">
        <v>8.2706766000000001E-2</v>
      </c>
      <c r="T142">
        <v>92.376386088709594</v>
      </c>
      <c r="U142">
        <v>2.9012132482998201</v>
      </c>
      <c r="V142">
        <v>3.0344413982142799</v>
      </c>
      <c r="W142">
        <v>3.3146275272518402</v>
      </c>
      <c r="X142">
        <v>4.1911673545837402</v>
      </c>
    </row>
    <row r="143" spans="1:24" x14ac:dyDescent="0.45">
      <c r="A143">
        <v>2022</v>
      </c>
      <c r="B143" t="s">
        <v>917</v>
      </c>
      <c r="C143" t="s">
        <v>88</v>
      </c>
      <c r="D143">
        <v>11</v>
      </c>
      <c r="E143">
        <v>10</v>
      </c>
      <c r="F143">
        <v>0</v>
      </c>
      <c r="G143">
        <v>30</v>
      </c>
      <c r="H143" s="1">
        <f t="shared" si="19"/>
        <v>30</v>
      </c>
      <c r="I143" s="1">
        <f t="shared" si="20"/>
        <v>21</v>
      </c>
      <c r="J143" s="2">
        <f t="shared" si="21"/>
        <v>0.7</v>
      </c>
      <c r="K143">
        <v>188.1</v>
      </c>
      <c r="L143">
        <f t="shared" si="18"/>
        <v>6.27</v>
      </c>
      <c r="M143">
        <v>9.0318586510004</v>
      </c>
      <c r="N143">
        <v>2.00707970022231</v>
      </c>
      <c r="O143">
        <v>1.19469029775137</v>
      </c>
      <c r="P143">
        <v>0.237179487179487</v>
      </c>
      <c r="Q143">
        <v>0.81081080999999999</v>
      </c>
      <c r="R143">
        <v>0.32786885199999999</v>
      </c>
      <c r="S143">
        <v>0.105042016</v>
      </c>
      <c r="T143">
        <v>92.668819263363702</v>
      </c>
      <c r="U143">
        <v>2.9150443265133501</v>
      </c>
      <c r="V143">
        <v>3.5796876514504099</v>
      </c>
      <c r="W143">
        <v>3.7247916455041299</v>
      </c>
      <c r="X143">
        <v>3.4205482006072998</v>
      </c>
    </row>
    <row r="144" spans="1:24" x14ac:dyDescent="0.45">
      <c r="A144">
        <v>2022</v>
      </c>
      <c r="B144" t="s">
        <v>918</v>
      </c>
      <c r="C144" t="s">
        <v>49</v>
      </c>
      <c r="D144">
        <v>13</v>
      </c>
      <c r="E144">
        <v>8</v>
      </c>
      <c r="F144">
        <v>0</v>
      </c>
      <c r="G144">
        <v>28</v>
      </c>
      <c r="H144" s="1">
        <f t="shared" si="19"/>
        <v>28</v>
      </c>
      <c r="I144" s="1">
        <f t="shared" si="20"/>
        <v>21</v>
      </c>
      <c r="J144" s="2">
        <f t="shared" si="21"/>
        <v>0.75</v>
      </c>
      <c r="K144">
        <v>162.1</v>
      </c>
      <c r="L144">
        <f t="shared" si="18"/>
        <v>5.7892857142857137</v>
      </c>
      <c r="M144">
        <v>7.3737168634784096</v>
      </c>
      <c r="N144">
        <v>1.99589328635506</v>
      </c>
      <c r="O144">
        <v>1.4969199647662901</v>
      </c>
      <c r="P144">
        <v>0.26709401709401698</v>
      </c>
      <c r="Q144">
        <v>0.78244274999999996</v>
      </c>
      <c r="R144">
        <v>0.36105476600000003</v>
      </c>
      <c r="S144">
        <v>0.122727272</v>
      </c>
      <c r="T144">
        <v>93.593236019736807</v>
      </c>
      <c r="U144">
        <v>3.8809036123570602</v>
      </c>
      <c r="V144">
        <v>4.4307061969717898</v>
      </c>
      <c r="W144">
        <v>4.2747386491948198</v>
      </c>
      <c r="X144">
        <v>1.2201626300811701</v>
      </c>
    </row>
    <row r="145" spans="1:24" x14ac:dyDescent="0.45">
      <c r="A145">
        <v>2022</v>
      </c>
      <c r="B145" t="s">
        <v>852</v>
      </c>
      <c r="C145" t="s">
        <v>37</v>
      </c>
      <c r="D145">
        <v>14</v>
      </c>
      <c r="E145">
        <v>8</v>
      </c>
      <c r="F145">
        <v>0</v>
      </c>
      <c r="G145">
        <v>32</v>
      </c>
      <c r="H145" s="1">
        <f t="shared" si="19"/>
        <v>32</v>
      </c>
      <c r="I145" s="1">
        <f t="shared" si="20"/>
        <v>22</v>
      </c>
      <c r="J145" s="2">
        <f t="shared" si="21"/>
        <v>0.6875</v>
      </c>
      <c r="K145">
        <v>184</v>
      </c>
      <c r="L145">
        <f t="shared" si="18"/>
        <v>5.75</v>
      </c>
      <c r="M145">
        <v>11.103260869565201</v>
      </c>
      <c r="N145">
        <v>3.8152173913043401</v>
      </c>
      <c r="O145">
        <v>0.78260869565217395</v>
      </c>
      <c r="P145">
        <v>0.260047281323877</v>
      </c>
      <c r="Q145">
        <v>0.82340195000000005</v>
      </c>
      <c r="R145">
        <v>0.38761467799999999</v>
      </c>
      <c r="S145">
        <v>8.3769632999999996E-2</v>
      </c>
      <c r="T145">
        <v>96.916201563729302</v>
      </c>
      <c r="U145">
        <v>2.2010869565217299</v>
      </c>
      <c r="V145">
        <v>3.0961266538371199</v>
      </c>
      <c r="W145">
        <v>3.5023796764242898</v>
      </c>
      <c r="X145">
        <v>4.44652843475341</v>
      </c>
    </row>
    <row r="146" spans="1:24" x14ac:dyDescent="0.45">
      <c r="A146">
        <v>2022</v>
      </c>
      <c r="B146" t="s">
        <v>896</v>
      </c>
      <c r="C146" t="s">
        <v>897</v>
      </c>
      <c r="D146">
        <v>14</v>
      </c>
      <c r="E146">
        <v>9</v>
      </c>
      <c r="F146">
        <v>0</v>
      </c>
      <c r="G146">
        <v>32</v>
      </c>
      <c r="H146" s="1">
        <f t="shared" si="19"/>
        <v>32</v>
      </c>
      <c r="I146" s="1">
        <f t="shared" si="20"/>
        <v>23</v>
      </c>
      <c r="J146" s="2">
        <f t="shared" si="21"/>
        <v>0.71875</v>
      </c>
      <c r="K146">
        <v>228.2</v>
      </c>
      <c r="L146">
        <f t="shared" si="18"/>
        <v>7.1312499999999996</v>
      </c>
      <c r="M146">
        <v>8.1472306831395702</v>
      </c>
      <c r="N146">
        <v>1.96793011670038</v>
      </c>
      <c r="O146">
        <v>0.62973763734412103</v>
      </c>
      <c r="P146">
        <v>0.26158940397350899</v>
      </c>
      <c r="Q146">
        <v>0.78822411999999997</v>
      </c>
      <c r="R146">
        <v>0.53420195400000003</v>
      </c>
      <c r="S146">
        <v>8.5106381999999994E-2</v>
      </c>
      <c r="T146">
        <v>97.958423913043404</v>
      </c>
      <c r="U146">
        <v>2.2827989353724401</v>
      </c>
      <c r="V146">
        <v>2.9856088385869599</v>
      </c>
      <c r="W146">
        <v>3.2930845721378401</v>
      </c>
      <c r="X146">
        <v>5.7546105384826598</v>
      </c>
    </row>
    <row r="147" spans="1:24" x14ac:dyDescent="0.45">
      <c r="A147">
        <v>2022</v>
      </c>
      <c r="B147" t="s">
        <v>919</v>
      </c>
      <c r="C147" t="s">
        <v>105</v>
      </c>
      <c r="D147">
        <v>9</v>
      </c>
      <c r="E147">
        <v>13</v>
      </c>
      <c r="F147">
        <v>0</v>
      </c>
      <c r="G147">
        <v>30</v>
      </c>
      <c r="H147" s="1">
        <f t="shared" si="19"/>
        <v>30</v>
      </c>
      <c r="I147" s="1">
        <f t="shared" si="20"/>
        <v>22</v>
      </c>
      <c r="J147" s="2">
        <f t="shared" si="21"/>
        <v>0.73333333333333328</v>
      </c>
      <c r="K147">
        <v>181</v>
      </c>
      <c r="L147">
        <f t="shared" si="18"/>
        <v>6.0333333333333332</v>
      </c>
      <c r="M147">
        <v>6.3646408839779003</v>
      </c>
      <c r="N147">
        <v>1.79005524861878</v>
      </c>
      <c r="O147">
        <v>1.24309392265193</v>
      </c>
      <c r="P147">
        <v>0.273394495412844</v>
      </c>
      <c r="Q147">
        <v>0.71428570999999996</v>
      </c>
      <c r="R147">
        <v>0.37655417400000002</v>
      </c>
      <c r="S147">
        <v>0.105485232</v>
      </c>
      <c r="T147">
        <v>90.902602994938107</v>
      </c>
      <c r="U147">
        <v>3.9779005524861799</v>
      </c>
      <c r="V147">
        <v>4.2063536535969099</v>
      </c>
      <c r="W147">
        <v>4.3491577902716099</v>
      </c>
      <c r="X147">
        <v>1.4457550048828101</v>
      </c>
    </row>
    <row r="148" spans="1:24" x14ac:dyDescent="0.45">
      <c r="A148">
        <v>2022</v>
      </c>
      <c r="B148" t="s">
        <v>898</v>
      </c>
      <c r="C148" t="s">
        <v>25</v>
      </c>
      <c r="D148">
        <v>12</v>
      </c>
      <c r="E148">
        <v>4</v>
      </c>
      <c r="F148">
        <v>0</v>
      </c>
      <c r="G148">
        <v>31</v>
      </c>
      <c r="H148" s="1">
        <f t="shared" si="19"/>
        <v>31</v>
      </c>
      <c r="I148" s="1">
        <f t="shared" si="20"/>
        <v>16</v>
      </c>
      <c r="J148" s="2">
        <f t="shared" si="21"/>
        <v>0.5161290322580645</v>
      </c>
      <c r="K148">
        <v>184</v>
      </c>
      <c r="L148">
        <f t="shared" si="18"/>
        <v>5.935483870967742</v>
      </c>
      <c r="M148">
        <v>9.3913043478260807</v>
      </c>
      <c r="N148">
        <v>2.2989130434782599</v>
      </c>
      <c r="O148">
        <v>0.73369565217391297</v>
      </c>
      <c r="P148">
        <v>0.23660714285714199</v>
      </c>
      <c r="Q148">
        <v>0.77987421000000001</v>
      </c>
      <c r="R148">
        <v>0.45951859900000003</v>
      </c>
      <c r="S148">
        <v>9.0909089999999998E-2</v>
      </c>
      <c r="T148">
        <v>93.941195998583495</v>
      </c>
      <c r="U148">
        <v>2.5434782608695601</v>
      </c>
      <c r="V148">
        <v>3.0472136103588601</v>
      </c>
      <c r="W148">
        <v>3.3149361736910499</v>
      </c>
      <c r="X148">
        <v>4.1718873977661097</v>
      </c>
    </row>
    <row r="149" spans="1:24" x14ac:dyDescent="0.45">
      <c r="A149">
        <v>2022</v>
      </c>
      <c r="B149" t="s">
        <v>854</v>
      </c>
      <c r="C149" t="s">
        <v>88</v>
      </c>
      <c r="D149">
        <v>15</v>
      </c>
      <c r="E149">
        <v>5</v>
      </c>
      <c r="F149">
        <v>0</v>
      </c>
      <c r="G149">
        <v>32</v>
      </c>
      <c r="H149" s="1">
        <f t="shared" si="19"/>
        <v>32</v>
      </c>
      <c r="I149" s="1">
        <f t="shared" si="20"/>
        <v>20</v>
      </c>
      <c r="J149" s="2">
        <f t="shared" si="21"/>
        <v>0.625</v>
      </c>
      <c r="K149">
        <v>186.1</v>
      </c>
      <c r="L149">
        <f t="shared" si="18"/>
        <v>5.8156249999999998</v>
      </c>
      <c r="M149">
        <v>6.1824688628568598</v>
      </c>
      <c r="N149">
        <v>2.2701252855802498</v>
      </c>
      <c r="O149">
        <v>1.01431129781245</v>
      </c>
      <c r="P149">
        <v>0.27836879432624101</v>
      </c>
      <c r="Q149">
        <v>0.76361867999999999</v>
      </c>
      <c r="R149">
        <v>0.42114384700000002</v>
      </c>
      <c r="S149">
        <v>9.6330275000000007E-2</v>
      </c>
      <c r="T149">
        <v>93.881102962018105</v>
      </c>
      <c r="U149">
        <v>3.3810376593748401</v>
      </c>
      <c r="V149">
        <v>4.1213755730322097</v>
      </c>
      <c r="W149">
        <v>4.3882120565033</v>
      </c>
      <c r="X149">
        <v>2.0420403480529701</v>
      </c>
    </row>
    <row r="150" spans="1:24" x14ac:dyDescent="0.45">
      <c r="A150">
        <v>2022</v>
      </c>
      <c r="B150" t="s">
        <v>855</v>
      </c>
      <c r="C150" t="s">
        <v>54</v>
      </c>
      <c r="D150">
        <v>12</v>
      </c>
      <c r="E150">
        <v>8</v>
      </c>
      <c r="F150">
        <v>0</v>
      </c>
      <c r="G150">
        <v>33</v>
      </c>
      <c r="H150" s="1">
        <f t="shared" si="19"/>
        <v>33</v>
      </c>
      <c r="I150" s="1">
        <f t="shared" si="20"/>
        <v>20</v>
      </c>
      <c r="J150" s="2">
        <f t="shared" si="21"/>
        <v>0.60606060606060608</v>
      </c>
      <c r="K150">
        <v>202</v>
      </c>
      <c r="L150">
        <f t="shared" si="18"/>
        <v>6.1212121212121211</v>
      </c>
      <c r="M150">
        <v>10.826732673267299</v>
      </c>
      <c r="N150">
        <v>2.2722772277227699</v>
      </c>
      <c r="O150">
        <v>1.0247524752475199</v>
      </c>
      <c r="P150">
        <v>0.25910064239828601</v>
      </c>
      <c r="Q150">
        <v>0.76791809</v>
      </c>
      <c r="R150">
        <v>0.47022587199999999</v>
      </c>
      <c r="S150">
        <v>0.14110429399999999</v>
      </c>
      <c r="T150">
        <v>96.156158447265597</v>
      </c>
      <c r="U150">
        <v>2.9405940594059401</v>
      </c>
      <c r="V150">
        <v>3.1371834769107299</v>
      </c>
      <c r="W150">
        <v>2.8515409662434301</v>
      </c>
      <c r="X150">
        <v>4.5800518989562899</v>
      </c>
    </row>
    <row r="151" spans="1:24" x14ac:dyDescent="0.45">
      <c r="A151">
        <v>2022</v>
      </c>
      <c r="B151" t="s">
        <v>920</v>
      </c>
      <c r="C151" t="s">
        <v>88</v>
      </c>
      <c r="D151">
        <v>13</v>
      </c>
      <c r="E151">
        <v>8</v>
      </c>
      <c r="F151">
        <v>0</v>
      </c>
      <c r="G151">
        <v>31</v>
      </c>
      <c r="H151" s="1">
        <f t="shared" si="19"/>
        <v>31</v>
      </c>
      <c r="I151" s="1">
        <f t="shared" si="20"/>
        <v>21</v>
      </c>
      <c r="J151" s="2">
        <f t="shared" si="21"/>
        <v>0.67741935483870963</v>
      </c>
      <c r="K151">
        <v>200</v>
      </c>
      <c r="L151">
        <f t="shared" si="18"/>
        <v>6.4516129032258061</v>
      </c>
      <c r="M151">
        <v>8.91</v>
      </c>
      <c r="N151">
        <v>1.62</v>
      </c>
      <c r="O151">
        <v>0.81</v>
      </c>
      <c r="P151">
        <v>0.28677839851024201</v>
      </c>
      <c r="Q151">
        <v>0.75757576000000004</v>
      </c>
      <c r="R151">
        <v>0.48181818100000001</v>
      </c>
      <c r="S151">
        <v>0.104046242</v>
      </c>
      <c r="T151">
        <v>91.515490981331993</v>
      </c>
      <c r="U151">
        <v>2.88</v>
      </c>
      <c r="V151">
        <v>2.8724310016632</v>
      </c>
      <c r="W151">
        <v>2.98295053608715</v>
      </c>
      <c r="X151">
        <v>4.7545099258422798</v>
      </c>
    </row>
    <row r="152" spans="1:24" x14ac:dyDescent="0.45">
      <c r="A152">
        <v>2022</v>
      </c>
      <c r="B152" t="s">
        <v>921</v>
      </c>
      <c r="C152" t="s">
        <v>128</v>
      </c>
      <c r="D152">
        <v>21</v>
      </c>
      <c r="E152">
        <v>5</v>
      </c>
      <c r="F152">
        <v>0</v>
      </c>
      <c r="G152">
        <v>30</v>
      </c>
      <c r="H152" s="1">
        <f t="shared" si="19"/>
        <v>30</v>
      </c>
      <c r="I152" s="1">
        <f t="shared" si="20"/>
        <v>26</v>
      </c>
      <c r="J152" s="2">
        <f t="shared" si="21"/>
        <v>0.8666666666666667</v>
      </c>
      <c r="K152">
        <v>180.1</v>
      </c>
      <c r="L152">
        <f t="shared" si="18"/>
        <v>6.003333333333333</v>
      </c>
      <c r="M152">
        <v>8.6839189140593103</v>
      </c>
      <c r="N152">
        <v>2.6451017381904798</v>
      </c>
      <c r="O152">
        <v>0.94824401935130398</v>
      </c>
      <c r="P152">
        <v>0.28364389233954401</v>
      </c>
      <c r="Q152">
        <v>0.78892371999999999</v>
      </c>
      <c r="R152">
        <v>0.55622489900000005</v>
      </c>
      <c r="S152">
        <v>0.143939393</v>
      </c>
      <c r="T152">
        <v>95.055957217973202</v>
      </c>
      <c r="U152">
        <v>3.1940851178149101</v>
      </c>
      <c r="V152">
        <v>3.5837803680074201</v>
      </c>
      <c r="W152">
        <v>3.2976921602479599</v>
      </c>
      <c r="X152">
        <v>2.8732285499572701</v>
      </c>
    </row>
    <row r="153" spans="1:24" x14ac:dyDescent="0.45">
      <c r="A153">
        <v>2022</v>
      </c>
      <c r="B153" t="s">
        <v>922</v>
      </c>
      <c r="C153" t="s">
        <v>39</v>
      </c>
      <c r="D153">
        <v>15</v>
      </c>
      <c r="E153">
        <v>9</v>
      </c>
      <c r="F153">
        <v>0</v>
      </c>
      <c r="G153">
        <v>28</v>
      </c>
      <c r="H153" s="1">
        <f t="shared" si="19"/>
        <v>28</v>
      </c>
      <c r="I153" s="1">
        <f t="shared" si="20"/>
        <v>24</v>
      </c>
      <c r="J153" s="2">
        <f t="shared" si="21"/>
        <v>0.8571428571428571</v>
      </c>
      <c r="K153">
        <v>166</v>
      </c>
      <c r="L153">
        <f t="shared" si="18"/>
        <v>5.9285714285714288</v>
      </c>
      <c r="M153">
        <v>11.8734939759036</v>
      </c>
      <c r="N153">
        <v>2.3855421686746898</v>
      </c>
      <c r="O153">
        <v>0.75903614457831303</v>
      </c>
      <c r="P153">
        <v>0.28871391076115399</v>
      </c>
      <c r="Q153">
        <v>0.83111701999999998</v>
      </c>
      <c r="R153">
        <v>0.41878172499999999</v>
      </c>
      <c r="S153">
        <v>9.2715230999999995E-2</v>
      </c>
      <c r="T153">
        <v>97.357806052269595</v>
      </c>
      <c r="U153">
        <v>2.3313253012048101</v>
      </c>
      <c r="V153">
        <v>2.4015876281692301</v>
      </c>
      <c r="W153">
        <v>2.6518031703240901</v>
      </c>
      <c r="X153">
        <v>5.5985131263732901</v>
      </c>
    </row>
    <row r="154" spans="1:24" x14ac:dyDescent="0.45">
      <c r="A154">
        <v>2022</v>
      </c>
      <c r="B154" t="s">
        <v>923</v>
      </c>
      <c r="C154" t="s">
        <v>93</v>
      </c>
      <c r="D154">
        <v>12</v>
      </c>
      <c r="E154">
        <v>8</v>
      </c>
      <c r="F154">
        <v>0</v>
      </c>
      <c r="G154">
        <v>28</v>
      </c>
      <c r="H154" s="1">
        <f t="shared" si="19"/>
        <v>28</v>
      </c>
      <c r="I154" s="1">
        <f t="shared" si="20"/>
        <v>20</v>
      </c>
      <c r="J154" s="2">
        <f t="shared" si="21"/>
        <v>0.7142857142857143</v>
      </c>
      <c r="K154">
        <v>166.1</v>
      </c>
      <c r="L154">
        <f t="shared" si="18"/>
        <v>5.9321428571428569</v>
      </c>
      <c r="M154">
        <v>10.4969943089607</v>
      </c>
      <c r="N154">
        <v>2.0561122873222102</v>
      </c>
      <c r="O154">
        <v>1.0280561436611</v>
      </c>
      <c r="P154">
        <v>0.25064599483204097</v>
      </c>
      <c r="Q154">
        <v>0.80521472000000005</v>
      </c>
      <c r="R154">
        <v>0.502487562</v>
      </c>
      <c r="S154">
        <v>0.157024793</v>
      </c>
      <c r="T154">
        <v>97.036639466932698</v>
      </c>
      <c r="U154">
        <v>2.5430862501090501</v>
      </c>
      <c r="V154">
        <v>3.0042145654883501</v>
      </c>
      <c r="W154">
        <v>2.5961466043866399</v>
      </c>
      <c r="X154">
        <v>3.5405387878417902</v>
      </c>
    </row>
    <row r="155" spans="1:24" x14ac:dyDescent="0.45">
      <c r="A155">
        <v>2022</v>
      </c>
      <c r="B155" t="s">
        <v>872</v>
      </c>
      <c r="C155" t="s">
        <v>121</v>
      </c>
      <c r="D155">
        <v>13</v>
      </c>
      <c r="E155">
        <v>6</v>
      </c>
      <c r="F155">
        <v>0</v>
      </c>
      <c r="G155">
        <v>32</v>
      </c>
      <c r="H155" s="1">
        <f t="shared" si="19"/>
        <v>32</v>
      </c>
      <c r="I155" s="1">
        <f t="shared" si="20"/>
        <v>19</v>
      </c>
      <c r="J155" s="2">
        <f t="shared" si="21"/>
        <v>0.59375</v>
      </c>
      <c r="K155">
        <v>185.2</v>
      </c>
      <c r="L155">
        <f t="shared" si="18"/>
        <v>5.7874999999999996</v>
      </c>
      <c r="M155">
        <v>8.4344708391375605</v>
      </c>
      <c r="N155">
        <v>2.3752245466536799</v>
      </c>
      <c r="O155">
        <v>0.92100543645754995</v>
      </c>
      <c r="P155">
        <v>0.29150579150579098</v>
      </c>
      <c r="Q155">
        <v>0.77620968000000001</v>
      </c>
      <c r="R155">
        <v>0.366729678</v>
      </c>
      <c r="S155">
        <v>9.1787438999999998E-2</v>
      </c>
      <c r="T155">
        <v>96.149683250926998</v>
      </c>
      <c r="U155">
        <v>3.1992820424314798</v>
      </c>
      <c r="V155">
        <v>3.4571347907467298</v>
      </c>
      <c r="W155">
        <v>3.7772594040816401</v>
      </c>
      <c r="X155">
        <v>3.1352081298828098</v>
      </c>
    </row>
    <row r="156" spans="1:24" x14ac:dyDescent="0.45">
      <c r="A156">
        <v>2022</v>
      </c>
      <c r="B156" t="s">
        <v>924</v>
      </c>
      <c r="C156" t="s">
        <v>44</v>
      </c>
      <c r="D156">
        <v>16</v>
      </c>
      <c r="E156">
        <v>7</v>
      </c>
      <c r="F156">
        <v>0</v>
      </c>
      <c r="G156">
        <v>31</v>
      </c>
      <c r="H156" s="1">
        <f t="shared" si="19"/>
        <v>31</v>
      </c>
      <c r="I156" s="1">
        <f t="shared" si="20"/>
        <v>23</v>
      </c>
      <c r="J156" s="2">
        <f t="shared" si="21"/>
        <v>0.74193548387096775</v>
      </c>
      <c r="K156">
        <v>196.2</v>
      </c>
      <c r="L156">
        <f t="shared" si="18"/>
        <v>6.3290322580645162</v>
      </c>
      <c r="M156">
        <v>8.2372885616645704</v>
      </c>
      <c r="N156">
        <v>2.3338984258049602</v>
      </c>
      <c r="O156">
        <v>0.73220342770351698</v>
      </c>
      <c r="P156">
        <v>0.244274809160305</v>
      </c>
      <c r="Q156">
        <v>0.82622600999999996</v>
      </c>
      <c r="R156">
        <v>0.37453183499999998</v>
      </c>
      <c r="S156">
        <v>7.1428570999999996E-2</v>
      </c>
      <c r="T156">
        <v>93.877406694312796</v>
      </c>
      <c r="U156">
        <v>2.2423729973420201</v>
      </c>
      <c r="V156">
        <v>3.3463293188462702</v>
      </c>
      <c r="W156">
        <v>3.9748178928122702</v>
      </c>
      <c r="X156">
        <v>4.0877485275268501</v>
      </c>
    </row>
    <row r="157" spans="1:24" x14ac:dyDescent="0.45">
      <c r="A157">
        <v>2021</v>
      </c>
      <c r="B157" t="s">
        <v>96</v>
      </c>
      <c r="C157" t="s">
        <v>49</v>
      </c>
      <c r="D157">
        <v>11</v>
      </c>
      <c r="E157">
        <v>6</v>
      </c>
      <c r="F157">
        <v>0</v>
      </c>
      <c r="G157">
        <v>29</v>
      </c>
      <c r="H157" s="1">
        <f t="shared" si="19"/>
        <v>29</v>
      </c>
      <c r="I157" s="1">
        <f t="shared" si="20"/>
        <v>17</v>
      </c>
      <c r="J157" s="2">
        <f t="shared" si="21"/>
        <v>0.58620689655172409</v>
      </c>
      <c r="K157">
        <v>168.2</v>
      </c>
      <c r="L157">
        <f t="shared" si="18"/>
        <v>5.8</v>
      </c>
      <c r="M157">
        <v>6.2430833804817798</v>
      </c>
      <c r="N157">
        <v>1.92094873245593</v>
      </c>
      <c r="O157">
        <v>1.5474309233672801</v>
      </c>
      <c r="P157">
        <v>0.26388888888888801</v>
      </c>
      <c r="Q157">
        <v>0.75282309000000003</v>
      </c>
      <c r="R157">
        <v>0.44128787800000002</v>
      </c>
      <c r="S157">
        <v>0.16959064300000001</v>
      </c>
      <c r="T157">
        <v>89.046438419117607</v>
      </c>
      <c r="U157">
        <v>4.1086958999751904</v>
      </c>
      <c r="V157">
        <v>4.6937496293842402</v>
      </c>
      <c r="W157">
        <v>4.2473420351486499</v>
      </c>
      <c r="X157">
        <v>1.2696439027786199</v>
      </c>
    </row>
    <row r="158" spans="1:24" x14ac:dyDescent="0.45">
      <c r="A158">
        <v>2021</v>
      </c>
      <c r="B158" t="s">
        <v>162</v>
      </c>
      <c r="C158" t="s">
        <v>47</v>
      </c>
      <c r="D158">
        <v>17</v>
      </c>
      <c r="E158">
        <v>7</v>
      </c>
      <c r="F158">
        <v>0</v>
      </c>
      <c r="G158">
        <v>32</v>
      </c>
      <c r="H158" s="1">
        <f t="shared" si="19"/>
        <v>32</v>
      </c>
      <c r="I158" s="1">
        <f t="shared" si="20"/>
        <v>24</v>
      </c>
      <c r="J158" s="2">
        <f t="shared" si="21"/>
        <v>0.75</v>
      </c>
      <c r="K158">
        <v>206.1</v>
      </c>
      <c r="L158">
        <f t="shared" si="18"/>
        <v>6.4406249999999998</v>
      </c>
      <c r="M158">
        <v>7.5896609302246096</v>
      </c>
      <c r="N158">
        <v>2.1809370489151099</v>
      </c>
      <c r="O158">
        <v>0.91599356054434899</v>
      </c>
      <c r="P158">
        <v>0.25609756097560898</v>
      </c>
      <c r="Q158">
        <v>0.78441296000000005</v>
      </c>
      <c r="R158">
        <v>0.47457627099999999</v>
      </c>
      <c r="S158">
        <v>0.117318435</v>
      </c>
      <c r="T158">
        <v>89.335645504568106</v>
      </c>
      <c r="U158">
        <v>3.0533118684811602</v>
      </c>
      <c r="V158">
        <v>3.6643798535544598</v>
      </c>
      <c r="W158">
        <v>3.8719121074234302</v>
      </c>
      <c r="X158">
        <v>3.9013466835021902</v>
      </c>
    </row>
    <row r="159" spans="1:24" x14ac:dyDescent="0.45">
      <c r="A159">
        <v>2021</v>
      </c>
      <c r="B159" t="s">
        <v>925</v>
      </c>
      <c r="C159" t="s">
        <v>27</v>
      </c>
      <c r="D159">
        <v>15</v>
      </c>
      <c r="E159">
        <v>4</v>
      </c>
      <c r="F159">
        <v>0</v>
      </c>
      <c r="G159">
        <v>30</v>
      </c>
      <c r="H159" s="1">
        <f t="shared" si="19"/>
        <v>30</v>
      </c>
      <c r="I159" s="1">
        <f t="shared" si="20"/>
        <v>19</v>
      </c>
      <c r="J159" s="2">
        <f t="shared" si="21"/>
        <v>0.6333333333333333</v>
      </c>
      <c r="K159">
        <v>179.1</v>
      </c>
      <c r="L159">
        <f t="shared" si="18"/>
        <v>5.97</v>
      </c>
      <c r="M159">
        <v>11.843866506920101</v>
      </c>
      <c r="N159">
        <v>1.8066915010556199</v>
      </c>
      <c r="O159">
        <v>1.1542751256744199</v>
      </c>
      <c r="P159">
        <v>0.247422680412371</v>
      </c>
      <c r="Q159">
        <v>0.84337348999999995</v>
      </c>
      <c r="R159">
        <v>0.33497536900000002</v>
      </c>
      <c r="S159">
        <v>0.117346938</v>
      </c>
      <c r="T159">
        <v>94.454317089992301</v>
      </c>
      <c r="U159">
        <v>2.4591078764368102</v>
      </c>
      <c r="V159">
        <v>2.9748668306863402</v>
      </c>
      <c r="W159">
        <v>3.2359168946594501</v>
      </c>
      <c r="X159">
        <v>5.3657200336456299</v>
      </c>
    </row>
    <row r="160" spans="1:24" x14ac:dyDescent="0.45">
      <c r="A160">
        <v>2021</v>
      </c>
      <c r="B160" t="s">
        <v>822</v>
      </c>
      <c r="C160" t="s">
        <v>128</v>
      </c>
      <c r="D160">
        <v>14</v>
      </c>
      <c r="E160">
        <v>6</v>
      </c>
      <c r="F160">
        <v>0</v>
      </c>
      <c r="G160">
        <v>33</v>
      </c>
      <c r="H160" s="1">
        <f t="shared" si="19"/>
        <v>33</v>
      </c>
      <c r="I160" s="1">
        <f t="shared" si="20"/>
        <v>20</v>
      </c>
      <c r="J160" s="2">
        <f t="shared" si="21"/>
        <v>0.60606060606060608</v>
      </c>
      <c r="K160">
        <v>185.2</v>
      </c>
      <c r="L160">
        <f t="shared" si="18"/>
        <v>5.6121212121212114</v>
      </c>
      <c r="M160">
        <v>10.470377593412101</v>
      </c>
      <c r="N160">
        <v>2.8114902797125199</v>
      </c>
      <c r="O160">
        <v>0.77558352543793596</v>
      </c>
      <c r="P160">
        <v>0.267260579064588</v>
      </c>
      <c r="Q160">
        <v>0.71049841000000002</v>
      </c>
      <c r="R160">
        <v>0.47807017499999999</v>
      </c>
      <c r="S160">
        <v>0.12121212100000001</v>
      </c>
      <c r="T160">
        <v>95.532289714151801</v>
      </c>
      <c r="U160">
        <v>3.3447039534510998</v>
      </c>
      <c r="V160">
        <v>3.1754201191714699</v>
      </c>
      <c r="W160">
        <v>3.3095088197481899</v>
      </c>
      <c r="X160">
        <v>4.5333523750305096</v>
      </c>
    </row>
    <row r="161" spans="1:24" x14ac:dyDescent="0.45">
      <c r="A161">
        <v>2021</v>
      </c>
      <c r="B161" t="s">
        <v>887</v>
      </c>
      <c r="C161" t="s">
        <v>31</v>
      </c>
      <c r="D161">
        <v>9</v>
      </c>
      <c r="E161">
        <v>13</v>
      </c>
      <c r="F161">
        <v>0</v>
      </c>
      <c r="G161">
        <v>30</v>
      </c>
      <c r="H161" s="1">
        <f t="shared" si="19"/>
        <v>30</v>
      </c>
      <c r="I161" s="1">
        <f t="shared" si="20"/>
        <v>22</v>
      </c>
      <c r="J161" s="2">
        <f t="shared" si="21"/>
        <v>0.73333333333333328</v>
      </c>
      <c r="K161">
        <v>167</v>
      </c>
      <c r="L161">
        <f t="shared" si="18"/>
        <v>5.5666666666666664</v>
      </c>
      <c r="M161">
        <v>7.5449101796407101</v>
      </c>
      <c r="N161">
        <v>2.8562874251496999</v>
      </c>
      <c r="O161">
        <v>2.0479041916167602</v>
      </c>
      <c r="P161">
        <v>0.30705394190871299</v>
      </c>
      <c r="Q161">
        <v>0.75207469000000005</v>
      </c>
      <c r="R161">
        <v>0.37647058799999999</v>
      </c>
      <c r="S161">
        <v>0.18905472600000001</v>
      </c>
      <c r="T161">
        <v>93.375575584007194</v>
      </c>
      <c r="U161">
        <v>5.3892215568862198</v>
      </c>
      <c r="V161">
        <v>5.5293155595927796</v>
      </c>
      <c r="W161">
        <v>4.6948053047685496</v>
      </c>
      <c r="X161">
        <v>7.8049615025520297E-2</v>
      </c>
    </row>
    <row r="162" spans="1:24" x14ac:dyDescent="0.45">
      <c r="A162">
        <v>2021</v>
      </c>
      <c r="B162" t="s">
        <v>926</v>
      </c>
      <c r="C162" t="s">
        <v>71</v>
      </c>
      <c r="D162">
        <v>12</v>
      </c>
      <c r="E162">
        <v>7</v>
      </c>
      <c r="F162">
        <v>0</v>
      </c>
      <c r="G162">
        <v>28</v>
      </c>
      <c r="H162" s="1">
        <f t="shared" si="19"/>
        <v>28</v>
      </c>
      <c r="I162" s="1">
        <f t="shared" si="20"/>
        <v>19</v>
      </c>
      <c r="J162" s="2">
        <f t="shared" si="21"/>
        <v>0.6785714285714286</v>
      </c>
      <c r="K162">
        <v>163</v>
      </c>
      <c r="L162">
        <f t="shared" si="18"/>
        <v>5.8214285714285712</v>
      </c>
      <c r="M162">
        <v>6.9018404907975404</v>
      </c>
      <c r="N162">
        <v>2.76073619631901</v>
      </c>
      <c r="O162">
        <v>0.93865030674846595</v>
      </c>
      <c r="P162">
        <v>0.30101010101010101</v>
      </c>
      <c r="Q162">
        <v>0.79405738000000003</v>
      </c>
      <c r="R162">
        <v>0.49397590299999999</v>
      </c>
      <c r="S162">
        <v>0.12592592499999999</v>
      </c>
      <c r="T162">
        <v>90.109023252369596</v>
      </c>
      <c r="U162">
        <v>3.3680981595091999</v>
      </c>
      <c r="V162">
        <v>3.9675801347369699</v>
      </c>
      <c r="W162">
        <v>4.0730334297645303</v>
      </c>
      <c r="X162">
        <v>3.03567242622375</v>
      </c>
    </row>
    <row r="163" spans="1:24" x14ac:dyDescent="0.45">
      <c r="A163">
        <v>2021</v>
      </c>
      <c r="B163" t="s">
        <v>927</v>
      </c>
      <c r="C163" t="s">
        <v>35</v>
      </c>
      <c r="D163">
        <v>11</v>
      </c>
      <c r="E163">
        <v>9</v>
      </c>
      <c r="F163">
        <v>0</v>
      </c>
      <c r="G163">
        <v>32</v>
      </c>
      <c r="H163" s="1">
        <f t="shared" si="19"/>
        <v>32</v>
      </c>
      <c r="I163" s="1">
        <f t="shared" si="20"/>
        <v>20</v>
      </c>
      <c r="J163" s="2">
        <f t="shared" si="21"/>
        <v>0.625</v>
      </c>
      <c r="K163">
        <v>182.1</v>
      </c>
      <c r="L163">
        <f t="shared" si="18"/>
        <v>5.6906249999999998</v>
      </c>
      <c r="M163">
        <v>9.6252287876953098</v>
      </c>
      <c r="N163">
        <v>1.7276051670222301</v>
      </c>
      <c r="O163">
        <v>0.74040221443810095</v>
      </c>
      <c r="P163">
        <v>0.326171875</v>
      </c>
      <c r="Q163">
        <v>0.70443350000000005</v>
      </c>
      <c r="R163">
        <v>0.41984732800000002</v>
      </c>
      <c r="S163">
        <v>8.2417582000000003E-2</v>
      </c>
      <c r="T163">
        <v>97.115983151735193</v>
      </c>
      <c r="U163">
        <v>3.7513712198197098</v>
      </c>
      <c r="V163">
        <v>2.7916063239764499</v>
      </c>
      <c r="W163">
        <v>3.48327310948192</v>
      </c>
      <c r="X163">
        <v>5.7273273468017498</v>
      </c>
    </row>
    <row r="164" spans="1:24" x14ac:dyDescent="0.45">
      <c r="A164">
        <v>2021</v>
      </c>
      <c r="B164" t="s">
        <v>823</v>
      </c>
      <c r="C164" t="s">
        <v>51</v>
      </c>
      <c r="D164">
        <v>9</v>
      </c>
      <c r="E164">
        <v>16</v>
      </c>
      <c r="F164">
        <v>0</v>
      </c>
      <c r="G164">
        <v>31</v>
      </c>
      <c r="H164" s="1">
        <f t="shared" si="19"/>
        <v>31</v>
      </c>
      <c r="I164" s="1">
        <f t="shared" si="20"/>
        <v>25</v>
      </c>
      <c r="J164" s="2">
        <f t="shared" si="21"/>
        <v>0.80645161290322576</v>
      </c>
      <c r="K164">
        <v>171.2</v>
      </c>
      <c r="L164">
        <f t="shared" si="18"/>
        <v>5.5225806451612902</v>
      </c>
      <c r="M164">
        <v>7.4970878228989504</v>
      </c>
      <c r="N164">
        <v>3.1456312543631899</v>
      </c>
      <c r="O164">
        <v>1.93980594019063</v>
      </c>
      <c r="P164">
        <v>0.30511811023621999</v>
      </c>
      <c r="Q164">
        <v>0.69389763999999998</v>
      </c>
      <c r="R164">
        <v>0.47169811299999997</v>
      </c>
      <c r="S164">
        <v>0.22560975599999999</v>
      </c>
      <c r="T164">
        <v>92.424530564692901</v>
      </c>
      <c r="U164">
        <v>5.8194178205719096</v>
      </c>
      <c r="V164">
        <v>5.4069274589030902</v>
      </c>
      <c r="W164">
        <v>4.2905510165974503</v>
      </c>
      <c r="X164">
        <v>0.159581333398818</v>
      </c>
    </row>
    <row r="165" spans="1:24" x14ac:dyDescent="0.45">
      <c r="A165">
        <v>2021</v>
      </c>
      <c r="B165" t="s">
        <v>825</v>
      </c>
      <c r="C165" t="s">
        <v>27</v>
      </c>
      <c r="D165">
        <v>10</v>
      </c>
      <c r="E165">
        <v>8</v>
      </c>
      <c r="F165">
        <v>0</v>
      </c>
      <c r="G165">
        <v>30</v>
      </c>
      <c r="H165" s="1">
        <f t="shared" si="19"/>
        <v>30</v>
      </c>
      <c r="I165" s="1">
        <f t="shared" si="20"/>
        <v>18</v>
      </c>
      <c r="J165" s="2">
        <f t="shared" si="21"/>
        <v>0.6</v>
      </c>
      <c r="K165">
        <v>177.2</v>
      </c>
      <c r="L165">
        <f t="shared" si="18"/>
        <v>5.9066666666666663</v>
      </c>
      <c r="M165">
        <v>7.6998124929547904</v>
      </c>
      <c r="N165">
        <v>3.09005632940949</v>
      </c>
      <c r="O165">
        <v>0.81050657820576799</v>
      </c>
      <c r="P165">
        <v>0.27272727272727199</v>
      </c>
      <c r="Q165">
        <v>0.74771109000000002</v>
      </c>
      <c r="R165">
        <v>0.51771653500000003</v>
      </c>
      <c r="S165">
        <v>0.108843537</v>
      </c>
      <c r="T165">
        <v>93.127732117052005</v>
      </c>
      <c r="U165">
        <v>3.49530961851237</v>
      </c>
      <c r="V165">
        <v>3.77791405612136</v>
      </c>
      <c r="W165">
        <v>4.0670016734407497</v>
      </c>
      <c r="X165">
        <v>3.2517790794372501</v>
      </c>
    </row>
    <row r="166" spans="1:24" x14ac:dyDescent="0.45">
      <c r="A166">
        <v>2021</v>
      </c>
      <c r="B166" t="s">
        <v>826</v>
      </c>
      <c r="C166" t="s">
        <v>67</v>
      </c>
      <c r="D166">
        <v>14</v>
      </c>
      <c r="E166">
        <v>10</v>
      </c>
      <c r="F166">
        <v>0</v>
      </c>
      <c r="G166">
        <v>32</v>
      </c>
      <c r="H166" s="1">
        <f t="shared" si="19"/>
        <v>32</v>
      </c>
      <c r="I166" s="1">
        <f t="shared" si="20"/>
        <v>24</v>
      </c>
      <c r="J166" s="2">
        <f t="shared" si="21"/>
        <v>0.75</v>
      </c>
      <c r="K166">
        <v>213.1</v>
      </c>
      <c r="L166">
        <f t="shared" si="18"/>
        <v>6.6593749999999998</v>
      </c>
      <c r="M166">
        <v>10.420312748439599</v>
      </c>
      <c r="N166">
        <v>1.9406250462681001</v>
      </c>
      <c r="O166">
        <v>0.675000016093254</v>
      </c>
      <c r="P166">
        <v>0.28759398496240601</v>
      </c>
      <c r="Q166">
        <v>0.75274176999999998</v>
      </c>
      <c r="R166">
        <v>0.498141263</v>
      </c>
      <c r="S166">
        <v>0.10810810799999999</v>
      </c>
      <c r="T166">
        <v>97.335891678885602</v>
      </c>
      <c r="U166">
        <v>2.78437506638467</v>
      </c>
      <c r="V166">
        <v>2.58878410860896</v>
      </c>
      <c r="W166">
        <v>2.8378103398671999</v>
      </c>
      <c r="X166">
        <v>7.2170538902282697</v>
      </c>
    </row>
    <row r="167" spans="1:24" x14ac:dyDescent="0.45">
      <c r="A167">
        <v>2021</v>
      </c>
      <c r="B167" t="s">
        <v>908</v>
      </c>
      <c r="C167" t="s">
        <v>44</v>
      </c>
      <c r="D167">
        <v>13</v>
      </c>
      <c r="E167">
        <v>7</v>
      </c>
      <c r="F167">
        <v>0</v>
      </c>
      <c r="G167">
        <v>32</v>
      </c>
      <c r="H167" s="1">
        <f t="shared" si="19"/>
        <v>32</v>
      </c>
      <c r="I167" s="1">
        <f t="shared" si="20"/>
        <v>20</v>
      </c>
      <c r="J167" s="2">
        <f t="shared" si="21"/>
        <v>0.625</v>
      </c>
      <c r="K167">
        <v>193.1</v>
      </c>
      <c r="L167">
        <f t="shared" si="18"/>
        <v>6.0343749999999998</v>
      </c>
      <c r="M167">
        <v>11.544827889931099</v>
      </c>
      <c r="N167">
        <v>2.4206897188565399</v>
      </c>
      <c r="O167">
        <v>1.53620693696665</v>
      </c>
      <c r="P167">
        <v>0.26834862385321101</v>
      </c>
      <c r="Q167">
        <v>0.90112641000000004</v>
      </c>
      <c r="R167">
        <v>0.37179487100000003</v>
      </c>
      <c r="S167">
        <v>0.15942028899999999</v>
      </c>
      <c r="T167">
        <v>94.594881522896699</v>
      </c>
      <c r="U167">
        <v>2.8396552471201701</v>
      </c>
      <c r="V167">
        <v>3.6924479293142798</v>
      </c>
      <c r="W167">
        <v>3.36256668031095</v>
      </c>
      <c r="X167">
        <v>3.9077200889587398</v>
      </c>
    </row>
    <row r="168" spans="1:24" x14ac:dyDescent="0.45">
      <c r="A168">
        <v>2021</v>
      </c>
      <c r="B168" t="s">
        <v>928</v>
      </c>
      <c r="C168" t="s">
        <v>29</v>
      </c>
      <c r="D168">
        <v>14</v>
      </c>
      <c r="E168">
        <v>7</v>
      </c>
      <c r="F168">
        <v>0</v>
      </c>
      <c r="G168">
        <v>32</v>
      </c>
      <c r="H168" s="1">
        <f t="shared" si="19"/>
        <v>32</v>
      </c>
      <c r="I168" s="1">
        <f t="shared" si="20"/>
        <v>21</v>
      </c>
      <c r="J168" s="2">
        <f t="shared" si="21"/>
        <v>0.65625</v>
      </c>
      <c r="K168">
        <v>181</v>
      </c>
      <c r="L168">
        <f t="shared" si="18"/>
        <v>5.65625</v>
      </c>
      <c r="M168">
        <v>6.5138121546961303</v>
      </c>
      <c r="N168">
        <v>2.1878453038673999</v>
      </c>
      <c r="O168">
        <v>1.54143646408839</v>
      </c>
      <c r="P168">
        <v>0.298586572438162</v>
      </c>
      <c r="Q168">
        <v>0.73033707999999997</v>
      </c>
      <c r="R168">
        <v>0.431239388</v>
      </c>
      <c r="S168">
        <v>0.155778894</v>
      </c>
      <c r="T168">
        <v>87.525394492574193</v>
      </c>
      <c r="U168">
        <v>4.7734806629834203</v>
      </c>
      <c r="V168">
        <v>4.8937910285443804</v>
      </c>
      <c r="W168">
        <v>4.6070952450702203</v>
      </c>
      <c r="X168">
        <v>1.1384294033050499</v>
      </c>
    </row>
    <row r="169" spans="1:24" x14ac:dyDescent="0.45">
      <c r="A169">
        <v>2021</v>
      </c>
      <c r="B169" t="s">
        <v>832</v>
      </c>
      <c r="C169" t="s">
        <v>27</v>
      </c>
      <c r="D169">
        <v>7</v>
      </c>
      <c r="E169">
        <v>11</v>
      </c>
      <c r="F169">
        <v>0</v>
      </c>
      <c r="G169">
        <v>31</v>
      </c>
      <c r="H169" s="1">
        <f t="shared" si="19"/>
        <v>31</v>
      </c>
      <c r="I169" s="1">
        <f t="shared" si="20"/>
        <v>18</v>
      </c>
      <c r="J169" s="2">
        <f t="shared" si="21"/>
        <v>0.58064516129032262</v>
      </c>
      <c r="K169">
        <v>167</v>
      </c>
      <c r="L169">
        <f t="shared" si="18"/>
        <v>5.387096774193548</v>
      </c>
      <c r="M169">
        <v>7.22155721614436</v>
      </c>
      <c r="N169">
        <v>2.0479042851752598</v>
      </c>
      <c r="O169">
        <v>1.4550898868350499</v>
      </c>
      <c r="P169">
        <v>0.28429423459244502</v>
      </c>
      <c r="Q169">
        <v>0.71261682000000004</v>
      </c>
      <c r="R169">
        <v>0.350877192</v>
      </c>
      <c r="S169">
        <v>0.122171945</v>
      </c>
      <c r="T169">
        <v>90.831475656455098</v>
      </c>
      <c r="U169">
        <v>4.5269463145979598</v>
      </c>
      <c r="V169">
        <v>4.3676389675987703</v>
      </c>
      <c r="W169">
        <v>4.6007170020560997</v>
      </c>
      <c r="X169">
        <v>2.0543228387832602</v>
      </c>
    </row>
    <row r="170" spans="1:24" x14ac:dyDescent="0.45">
      <c r="A170">
        <v>2021</v>
      </c>
      <c r="B170" t="s">
        <v>910</v>
      </c>
      <c r="C170" t="s">
        <v>73</v>
      </c>
      <c r="D170">
        <v>11</v>
      </c>
      <c r="E170">
        <v>9</v>
      </c>
      <c r="F170">
        <v>0</v>
      </c>
      <c r="G170">
        <v>31</v>
      </c>
      <c r="H170" s="1">
        <f t="shared" si="19"/>
        <v>31</v>
      </c>
      <c r="I170" s="1">
        <f t="shared" si="20"/>
        <v>20</v>
      </c>
      <c r="J170" s="2">
        <f t="shared" si="21"/>
        <v>0.64516129032258063</v>
      </c>
      <c r="K170">
        <v>176.1</v>
      </c>
      <c r="L170">
        <f t="shared" si="18"/>
        <v>5.6806451612903226</v>
      </c>
      <c r="M170">
        <v>10.207939802950399</v>
      </c>
      <c r="N170">
        <v>2.7561437467966199</v>
      </c>
      <c r="O170">
        <v>1.1228733783245499</v>
      </c>
      <c r="P170">
        <v>0.27334851936218602</v>
      </c>
      <c r="Q170">
        <v>0.79582876000000002</v>
      </c>
      <c r="R170">
        <v>0.435448577</v>
      </c>
      <c r="S170">
        <v>0.14569536399999999</v>
      </c>
      <c r="T170">
        <v>93.320157378158797</v>
      </c>
      <c r="U170">
        <v>3.2665407369441501</v>
      </c>
      <c r="V170">
        <v>3.7314708116293098</v>
      </c>
      <c r="W170">
        <v>3.6204236313841198</v>
      </c>
      <c r="X170">
        <v>3.19804692268371</v>
      </c>
    </row>
    <row r="171" spans="1:24" x14ac:dyDescent="0.45">
      <c r="A171">
        <v>2021</v>
      </c>
      <c r="B171" t="s">
        <v>929</v>
      </c>
      <c r="C171" t="s">
        <v>65</v>
      </c>
      <c r="D171">
        <v>13</v>
      </c>
      <c r="E171">
        <v>7</v>
      </c>
      <c r="F171">
        <v>0</v>
      </c>
      <c r="G171">
        <v>31</v>
      </c>
      <c r="H171" s="1">
        <f t="shared" si="19"/>
        <v>31</v>
      </c>
      <c r="I171" s="1">
        <f t="shared" si="20"/>
        <v>20</v>
      </c>
      <c r="J171" s="2">
        <f t="shared" si="21"/>
        <v>0.64516129032258063</v>
      </c>
      <c r="K171">
        <v>167.2</v>
      </c>
      <c r="L171">
        <f t="shared" si="18"/>
        <v>5.3935483870967742</v>
      </c>
      <c r="M171">
        <v>8.1590462206646706</v>
      </c>
      <c r="N171">
        <v>2.2544732978152302</v>
      </c>
      <c r="O171">
        <v>1.01988077758308</v>
      </c>
      <c r="P171">
        <v>0.26464208242950099</v>
      </c>
      <c r="Q171">
        <v>0.78282828000000004</v>
      </c>
      <c r="R171">
        <v>0.44279660999999998</v>
      </c>
      <c r="S171">
        <v>0.110465116</v>
      </c>
      <c r="T171">
        <v>94.236459475511694</v>
      </c>
      <c r="U171">
        <v>3.1669982040737801</v>
      </c>
      <c r="V171">
        <v>3.61735025298593</v>
      </c>
      <c r="W171">
        <v>3.9541511826045799</v>
      </c>
      <c r="X171">
        <v>3.0316717624664302</v>
      </c>
    </row>
    <row r="172" spans="1:24" x14ac:dyDescent="0.45">
      <c r="A172">
        <v>2021</v>
      </c>
      <c r="B172" t="s">
        <v>911</v>
      </c>
      <c r="C172" t="s">
        <v>73</v>
      </c>
      <c r="D172">
        <v>8</v>
      </c>
      <c r="E172">
        <v>11</v>
      </c>
      <c r="F172">
        <v>0</v>
      </c>
      <c r="G172">
        <v>30</v>
      </c>
      <c r="H172" s="1">
        <f t="shared" si="19"/>
        <v>30</v>
      </c>
      <c r="I172" s="1">
        <f t="shared" si="20"/>
        <v>19</v>
      </c>
      <c r="J172" s="2">
        <f t="shared" si="21"/>
        <v>0.6333333333333333</v>
      </c>
      <c r="K172">
        <v>166.1</v>
      </c>
      <c r="L172">
        <f t="shared" si="18"/>
        <v>5.5366666666666662</v>
      </c>
      <c r="M172">
        <v>10.767535399397801</v>
      </c>
      <c r="N172">
        <v>2.3807615958467698</v>
      </c>
      <c r="O172">
        <v>1.5150301064479399</v>
      </c>
      <c r="P172">
        <v>0.27363184079601899</v>
      </c>
      <c r="Q172">
        <v>0.72281167000000002</v>
      </c>
      <c r="R172">
        <v>0.37028301800000002</v>
      </c>
      <c r="S172">
        <v>0.14583333300000001</v>
      </c>
      <c r="T172">
        <v>94.588278705211707</v>
      </c>
      <c r="U172">
        <v>4.22044101081927</v>
      </c>
      <c r="V172">
        <v>3.9035010787632598</v>
      </c>
      <c r="W172">
        <v>3.75174272725928</v>
      </c>
      <c r="X172">
        <v>2.8460719585418701</v>
      </c>
    </row>
    <row r="173" spans="1:24" x14ac:dyDescent="0.45">
      <c r="A173">
        <v>2021</v>
      </c>
      <c r="B173" t="s">
        <v>890</v>
      </c>
      <c r="C173" t="s">
        <v>62</v>
      </c>
      <c r="D173">
        <v>16</v>
      </c>
      <c r="E173">
        <v>8</v>
      </c>
      <c r="F173">
        <v>0</v>
      </c>
      <c r="G173">
        <v>30</v>
      </c>
      <c r="H173" s="1">
        <f t="shared" si="19"/>
        <v>30</v>
      </c>
      <c r="I173" s="1">
        <f t="shared" si="20"/>
        <v>24</v>
      </c>
      <c r="J173" s="2">
        <f t="shared" si="21"/>
        <v>0.8</v>
      </c>
      <c r="K173">
        <v>181.1</v>
      </c>
      <c r="L173">
        <f t="shared" si="18"/>
        <v>6.0366666666666662</v>
      </c>
      <c r="M173">
        <v>12.0606621029983</v>
      </c>
      <c r="N173">
        <v>2.0349265276663799</v>
      </c>
      <c r="O173">
        <v>1.1911765039998301</v>
      </c>
      <c r="P173">
        <v>0.30528846153846101</v>
      </c>
      <c r="Q173">
        <v>0.77930175000000002</v>
      </c>
      <c r="R173">
        <v>0.43052391699999998</v>
      </c>
      <c r="S173">
        <v>0.13483145999999999</v>
      </c>
      <c r="T173">
        <v>97.788038639601098</v>
      </c>
      <c r="U173">
        <v>3.22610303166622</v>
      </c>
      <c r="V173">
        <v>2.9218723508003999</v>
      </c>
      <c r="W173">
        <v>2.9332131150862102</v>
      </c>
      <c r="X173">
        <v>5.1861071586608798</v>
      </c>
    </row>
    <row r="174" spans="1:24" x14ac:dyDescent="0.45">
      <c r="A174">
        <v>2021</v>
      </c>
      <c r="B174" t="s">
        <v>833</v>
      </c>
      <c r="C174" t="s">
        <v>58</v>
      </c>
      <c r="D174">
        <v>10</v>
      </c>
      <c r="E174">
        <v>13</v>
      </c>
      <c r="F174">
        <v>0</v>
      </c>
      <c r="G174">
        <v>33</v>
      </c>
      <c r="H174" s="1">
        <f t="shared" si="19"/>
        <v>33</v>
      </c>
      <c r="I174" s="1">
        <f t="shared" si="20"/>
        <v>23</v>
      </c>
      <c r="J174" s="2">
        <f t="shared" si="21"/>
        <v>0.69696969696969702</v>
      </c>
      <c r="K174">
        <v>179</v>
      </c>
      <c r="L174">
        <f t="shared" si="18"/>
        <v>5.4242424242424239</v>
      </c>
      <c r="M174">
        <v>7.94413407821229</v>
      </c>
      <c r="N174">
        <v>2.21229050279329</v>
      </c>
      <c r="O174">
        <v>0.85474860335195502</v>
      </c>
      <c r="P174">
        <v>0.28571428571428498</v>
      </c>
      <c r="Q174">
        <v>0.75451646999999999</v>
      </c>
      <c r="R174">
        <v>0.50793650700000004</v>
      </c>
      <c r="S174">
        <v>0.12781954800000001</v>
      </c>
      <c r="T174">
        <v>92.934156013257507</v>
      </c>
      <c r="U174">
        <v>3.0167597765363099</v>
      </c>
      <c r="V174">
        <v>3.4940564688357498</v>
      </c>
      <c r="W174">
        <v>3.5703702276978402</v>
      </c>
      <c r="X174">
        <v>3.46367263793945</v>
      </c>
    </row>
    <row r="175" spans="1:24" x14ac:dyDescent="0.45">
      <c r="A175">
        <v>2021</v>
      </c>
      <c r="B175" t="s">
        <v>834</v>
      </c>
      <c r="C175" t="s">
        <v>128</v>
      </c>
      <c r="D175">
        <v>14</v>
      </c>
      <c r="E175">
        <v>7</v>
      </c>
      <c r="F175">
        <v>0</v>
      </c>
      <c r="G175">
        <v>28</v>
      </c>
      <c r="H175" s="1">
        <f t="shared" si="19"/>
        <v>28</v>
      </c>
      <c r="I175" s="1">
        <f t="shared" si="20"/>
        <v>21</v>
      </c>
      <c r="J175" s="2">
        <f t="shared" si="21"/>
        <v>0.75</v>
      </c>
      <c r="K175">
        <v>165.2</v>
      </c>
      <c r="L175">
        <f t="shared" si="18"/>
        <v>5.8999999999999995</v>
      </c>
      <c r="M175">
        <v>8.5835007425073897</v>
      </c>
      <c r="N175">
        <v>2.2273641167266001</v>
      </c>
      <c r="O175">
        <v>0.81488931099753703</v>
      </c>
      <c r="P175">
        <v>0.27802690582959599</v>
      </c>
      <c r="Q175">
        <v>0.75903613999999997</v>
      </c>
      <c r="R175">
        <v>0.51785714199999999</v>
      </c>
      <c r="S175">
        <v>0.120967741</v>
      </c>
      <c r="T175">
        <v>93.972737873134307</v>
      </c>
      <c r="U175">
        <v>3.04225342772413</v>
      </c>
      <c r="V175">
        <v>3.3088671161925398</v>
      </c>
      <c r="W175">
        <v>3.4524138141818601</v>
      </c>
      <c r="X175">
        <v>3.7407765388488698</v>
      </c>
    </row>
    <row r="176" spans="1:24" x14ac:dyDescent="0.45">
      <c r="A176">
        <v>2021</v>
      </c>
      <c r="B176" t="s">
        <v>930</v>
      </c>
      <c r="C176" t="s">
        <v>121</v>
      </c>
      <c r="D176">
        <v>14</v>
      </c>
      <c r="E176">
        <v>6</v>
      </c>
      <c r="F176">
        <v>0</v>
      </c>
      <c r="G176">
        <v>31</v>
      </c>
      <c r="H176" s="1">
        <f t="shared" si="19"/>
        <v>31</v>
      </c>
      <c r="I176" s="1">
        <f t="shared" si="20"/>
        <v>20</v>
      </c>
      <c r="J176" s="2">
        <f t="shared" si="21"/>
        <v>0.64516129032258063</v>
      </c>
      <c r="K176">
        <v>179.2</v>
      </c>
      <c r="L176">
        <f t="shared" si="18"/>
        <v>5.7806451612903222</v>
      </c>
      <c r="M176">
        <v>6.2615959018343998</v>
      </c>
      <c r="N176">
        <v>2.0037106885870002</v>
      </c>
      <c r="O176">
        <v>0.95176257707882805</v>
      </c>
      <c r="P176">
        <v>0.30018083182640098</v>
      </c>
      <c r="Q176">
        <v>0.76581027999999995</v>
      </c>
      <c r="R176">
        <v>0.42429577400000001</v>
      </c>
      <c r="S176">
        <v>9.1346152999999999E-2</v>
      </c>
      <c r="T176">
        <v>92.900388888888799</v>
      </c>
      <c r="U176">
        <v>3.6066792394566098</v>
      </c>
      <c r="V176">
        <v>3.8880304525440499</v>
      </c>
      <c r="W176">
        <v>4.55586345323435</v>
      </c>
      <c r="X176">
        <v>2.9810361862182599</v>
      </c>
    </row>
    <row r="177" spans="1:24" x14ac:dyDescent="0.45">
      <c r="A177">
        <v>2021</v>
      </c>
      <c r="B177" t="s">
        <v>836</v>
      </c>
      <c r="C177" t="s">
        <v>65</v>
      </c>
      <c r="D177">
        <v>14</v>
      </c>
      <c r="E177">
        <v>6</v>
      </c>
      <c r="F177">
        <v>0</v>
      </c>
      <c r="G177">
        <v>33</v>
      </c>
      <c r="H177" s="1">
        <f t="shared" si="19"/>
        <v>33</v>
      </c>
      <c r="I177" s="1">
        <f t="shared" si="20"/>
        <v>20</v>
      </c>
      <c r="J177" s="2">
        <f t="shared" si="21"/>
        <v>0.60606060606060608</v>
      </c>
      <c r="K177">
        <v>192</v>
      </c>
      <c r="L177">
        <f t="shared" si="18"/>
        <v>5.8181818181818183</v>
      </c>
      <c r="M177">
        <v>10.640625</v>
      </c>
      <c r="N177">
        <v>2.34375</v>
      </c>
      <c r="O177">
        <v>0.9375</v>
      </c>
      <c r="P177">
        <v>0.27426160337552702</v>
      </c>
      <c r="Q177">
        <v>0.78409090999999997</v>
      </c>
      <c r="R177">
        <v>0.41855670099999998</v>
      </c>
      <c r="S177">
        <v>0.11299434999999999</v>
      </c>
      <c r="T177">
        <v>94.731021148989896</v>
      </c>
      <c r="U177">
        <v>2.8125</v>
      </c>
      <c r="V177">
        <v>3.0033674558003698</v>
      </c>
      <c r="W177">
        <v>3.2757221245827699</v>
      </c>
      <c r="X177">
        <v>4.8007278442382804</v>
      </c>
    </row>
    <row r="178" spans="1:24" x14ac:dyDescent="0.45">
      <c r="A178">
        <v>2021</v>
      </c>
      <c r="B178" t="s">
        <v>931</v>
      </c>
      <c r="C178" t="s">
        <v>49</v>
      </c>
      <c r="D178">
        <v>13</v>
      </c>
      <c r="E178">
        <v>5</v>
      </c>
      <c r="F178">
        <v>0</v>
      </c>
      <c r="G178">
        <v>28</v>
      </c>
      <c r="H178" s="1">
        <f t="shared" si="19"/>
        <v>28</v>
      </c>
      <c r="I178" s="1">
        <f t="shared" si="20"/>
        <v>18</v>
      </c>
      <c r="J178" s="2">
        <f t="shared" si="21"/>
        <v>0.6428571428571429</v>
      </c>
      <c r="K178">
        <v>162.1</v>
      </c>
      <c r="L178">
        <f t="shared" si="18"/>
        <v>5.7892857142857137</v>
      </c>
      <c r="M178">
        <v>10.256673832657899</v>
      </c>
      <c r="N178">
        <v>4.2135524934162296</v>
      </c>
      <c r="O178">
        <v>0.72073924229488295</v>
      </c>
      <c r="P178">
        <v>0.27250000000000002</v>
      </c>
      <c r="Q178">
        <v>0.78503688000000005</v>
      </c>
      <c r="R178">
        <v>0.56447688500000004</v>
      </c>
      <c r="S178">
        <v>0.11711711700000001</v>
      </c>
      <c r="T178">
        <v>93.4190673828125</v>
      </c>
      <c r="U178">
        <v>3.1601643700621702</v>
      </c>
      <c r="V178">
        <v>3.52116349691839</v>
      </c>
      <c r="W178">
        <v>3.6865281595002002</v>
      </c>
      <c r="X178">
        <v>3.1789577007293701</v>
      </c>
    </row>
    <row r="179" spans="1:24" x14ac:dyDescent="0.45">
      <c r="A179">
        <v>2021</v>
      </c>
      <c r="B179" t="s">
        <v>837</v>
      </c>
      <c r="C179" t="s">
        <v>27</v>
      </c>
      <c r="D179">
        <v>12</v>
      </c>
      <c r="E179">
        <v>9</v>
      </c>
      <c r="F179">
        <v>0</v>
      </c>
      <c r="G179">
        <v>32</v>
      </c>
      <c r="H179" s="1">
        <f t="shared" si="19"/>
        <v>32</v>
      </c>
      <c r="I179" s="1">
        <f t="shared" si="20"/>
        <v>21</v>
      </c>
      <c r="J179" s="2">
        <f t="shared" si="21"/>
        <v>0.65625</v>
      </c>
      <c r="K179">
        <v>192</v>
      </c>
      <c r="L179">
        <f t="shared" si="18"/>
        <v>6</v>
      </c>
      <c r="M179">
        <v>9.5625003799796193</v>
      </c>
      <c r="N179">
        <v>2.1093750838190299</v>
      </c>
      <c r="O179">
        <v>1.03125004097819</v>
      </c>
      <c r="P179">
        <v>0.276767676767676</v>
      </c>
      <c r="Q179">
        <v>0.72263549000000005</v>
      </c>
      <c r="R179">
        <v>0.42801556400000002</v>
      </c>
      <c r="S179">
        <v>0.12571428500000001</v>
      </c>
      <c r="T179">
        <v>94.145953405688601</v>
      </c>
      <c r="U179">
        <v>3.5156251396983902</v>
      </c>
      <c r="V179">
        <v>3.4721174678040798</v>
      </c>
      <c r="W179">
        <v>3.5906767024789699</v>
      </c>
      <c r="X179">
        <v>4.0030820369720397</v>
      </c>
    </row>
    <row r="180" spans="1:24" x14ac:dyDescent="0.45">
      <c r="A180">
        <v>2021</v>
      </c>
      <c r="B180" t="s">
        <v>932</v>
      </c>
      <c r="C180" t="s">
        <v>105</v>
      </c>
      <c r="D180">
        <v>13</v>
      </c>
      <c r="E180">
        <v>9</v>
      </c>
      <c r="F180">
        <v>0</v>
      </c>
      <c r="G180">
        <v>32</v>
      </c>
      <c r="H180" s="1">
        <f t="shared" si="19"/>
        <v>32</v>
      </c>
      <c r="I180" s="1">
        <f t="shared" si="20"/>
        <v>22</v>
      </c>
      <c r="J180" s="2">
        <f t="shared" si="21"/>
        <v>0.6875</v>
      </c>
      <c r="K180">
        <v>187</v>
      </c>
      <c r="L180">
        <f t="shared" si="18"/>
        <v>5.84375</v>
      </c>
      <c r="M180">
        <v>9.9625668449197793</v>
      </c>
      <c r="N180">
        <v>2.7433155080213898</v>
      </c>
      <c r="O180">
        <v>0.96256684491978595</v>
      </c>
      <c r="P180">
        <v>0.29568788501026599</v>
      </c>
      <c r="Q180">
        <v>0.745</v>
      </c>
      <c r="R180">
        <v>0.42799999999999999</v>
      </c>
      <c r="S180">
        <v>0.113636363</v>
      </c>
      <c r="T180">
        <v>96.557090664018105</v>
      </c>
      <c r="U180">
        <v>3.3689839572192501</v>
      </c>
      <c r="V180">
        <v>3.3732426786167702</v>
      </c>
      <c r="W180">
        <v>3.6434444662083898</v>
      </c>
      <c r="X180">
        <v>4.0067205429077104</v>
      </c>
    </row>
    <row r="181" spans="1:24" x14ac:dyDescent="0.45">
      <c r="A181">
        <v>2021</v>
      </c>
      <c r="B181" t="s">
        <v>933</v>
      </c>
      <c r="C181" t="s">
        <v>44</v>
      </c>
      <c r="D181">
        <v>14</v>
      </c>
      <c r="E181">
        <v>10</v>
      </c>
      <c r="F181">
        <v>0</v>
      </c>
      <c r="G181">
        <v>31</v>
      </c>
      <c r="H181" s="1">
        <f t="shared" si="19"/>
        <v>31</v>
      </c>
      <c r="I181" s="1">
        <f t="shared" si="20"/>
        <v>24</v>
      </c>
      <c r="J181" s="2">
        <f t="shared" si="21"/>
        <v>0.77419354838709675</v>
      </c>
      <c r="K181">
        <v>169</v>
      </c>
      <c r="L181">
        <f t="shared" si="18"/>
        <v>5.4516129032258061</v>
      </c>
      <c r="M181">
        <v>7.6153846153846096</v>
      </c>
      <c r="N181">
        <v>1.97041420118343</v>
      </c>
      <c r="O181">
        <v>1.27810650887573</v>
      </c>
      <c r="P181">
        <v>0.29494949494949402</v>
      </c>
      <c r="Q181">
        <v>0.70695553</v>
      </c>
      <c r="R181">
        <v>0.46783625699999998</v>
      </c>
      <c r="S181">
        <v>0.14117647</v>
      </c>
      <c r="T181">
        <v>89.796723300970797</v>
      </c>
      <c r="U181">
        <v>4.3668639053254399</v>
      </c>
      <c r="V181">
        <v>4.0161879686208799</v>
      </c>
      <c r="W181">
        <v>3.9448362616392201</v>
      </c>
      <c r="X181">
        <v>2.45097732543945</v>
      </c>
    </row>
    <row r="182" spans="1:24" x14ac:dyDescent="0.45">
      <c r="A182">
        <v>2021</v>
      </c>
      <c r="B182" t="s">
        <v>912</v>
      </c>
      <c r="C182" t="s">
        <v>33</v>
      </c>
      <c r="D182">
        <v>20</v>
      </c>
      <c r="E182">
        <v>3</v>
      </c>
      <c r="F182">
        <v>0</v>
      </c>
      <c r="G182">
        <v>32</v>
      </c>
      <c r="H182" s="1">
        <f t="shared" si="19"/>
        <v>32</v>
      </c>
      <c r="I182" s="1">
        <f t="shared" si="20"/>
        <v>23</v>
      </c>
      <c r="J182" s="2">
        <f t="shared" si="21"/>
        <v>0.71875</v>
      </c>
      <c r="K182">
        <v>185.2</v>
      </c>
      <c r="L182">
        <f t="shared" si="18"/>
        <v>5.7874999999999996</v>
      </c>
      <c r="M182">
        <v>9.4524242162748493</v>
      </c>
      <c r="N182">
        <v>1.8420108729150999</v>
      </c>
      <c r="O182">
        <v>0.92100543645754995</v>
      </c>
      <c r="P182">
        <v>0.27160493827160398</v>
      </c>
      <c r="Q182">
        <v>0.76151122000000004</v>
      </c>
      <c r="R182">
        <v>0.40162271799999999</v>
      </c>
      <c r="S182">
        <v>9.3596058999999995E-2</v>
      </c>
      <c r="T182">
        <v>94.036728595255695</v>
      </c>
      <c r="U182">
        <v>2.9569121907321301</v>
      </c>
      <c r="V182">
        <v>3.1269461488316002</v>
      </c>
      <c r="W182">
        <v>3.7256832284807802</v>
      </c>
      <c r="X182">
        <v>5.0384545326232901</v>
      </c>
    </row>
    <row r="183" spans="1:24" x14ac:dyDescent="0.45">
      <c r="A183">
        <v>2021</v>
      </c>
      <c r="B183" t="s">
        <v>913</v>
      </c>
      <c r="C183" t="s">
        <v>86</v>
      </c>
      <c r="D183">
        <v>12</v>
      </c>
      <c r="E183">
        <v>11</v>
      </c>
      <c r="F183">
        <v>0</v>
      </c>
      <c r="G183">
        <v>32</v>
      </c>
      <c r="H183" s="1">
        <f t="shared" si="19"/>
        <v>32</v>
      </c>
      <c r="I183" s="1">
        <f t="shared" si="20"/>
        <v>23</v>
      </c>
      <c r="J183" s="2">
        <f t="shared" si="21"/>
        <v>0.71875</v>
      </c>
      <c r="K183">
        <v>180</v>
      </c>
      <c r="L183">
        <f t="shared" si="18"/>
        <v>5.625</v>
      </c>
      <c r="M183">
        <v>8.8000000000000007</v>
      </c>
      <c r="N183">
        <v>3.2</v>
      </c>
      <c r="O183">
        <v>1.05</v>
      </c>
      <c r="P183">
        <v>0.29327902240325798</v>
      </c>
      <c r="Q183">
        <v>0.69253438</v>
      </c>
      <c r="R183">
        <v>0.51593625399999998</v>
      </c>
      <c r="S183">
        <v>0.159090909</v>
      </c>
      <c r="T183">
        <v>95.057725343573097</v>
      </c>
      <c r="U183">
        <v>4.4000000000000004</v>
      </c>
      <c r="V183">
        <v>3.8644785669114801</v>
      </c>
      <c r="W183">
        <v>3.6416774597432799</v>
      </c>
      <c r="X183">
        <v>3.4411821365356401</v>
      </c>
    </row>
    <row r="184" spans="1:24" x14ac:dyDescent="0.45">
      <c r="A184">
        <v>2021</v>
      </c>
      <c r="B184" t="s">
        <v>892</v>
      </c>
      <c r="C184" t="s">
        <v>37</v>
      </c>
      <c r="D184">
        <v>11</v>
      </c>
      <c r="E184">
        <v>9</v>
      </c>
      <c r="F184">
        <v>0</v>
      </c>
      <c r="G184">
        <v>31</v>
      </c>
      <c r="H184" s="1">
        <f t="shared" si="19"/>
        <v>31</v>
      </c>
      <c r="I184" s="1">
        <f t="shared" si="20"/>
        <v>20</v>
      </c>
      <c r="J184" s="2">
        <f t="shared" si="21"/>
        <v>0.64516129032258063</v>
      </c>
      <c r="K184">
        <v>178.2</v>
      </c>
      <c r="L184">
        <f t="shared" si="18"/>
        <v>5.7483870967741932</v>
      </c>
      <c r="M184">
        <v>10.1250005764748</v>
      </c>
      <c r="N184">
        <v>2.61940313421238</v>
      </c>
      <c r="O184">
        <v>1.36007470430258</v>
      </c>
      <c r="P184">
        <v>0.26940639269406302</v>
      </c>
      <c r="Q184">
        <v>0.77543424000000005</v>
      </c>
      <c r="R184">
        <v>0.33188720100000002</v>
      </c>
      <c r="S184">
        <v>0.138461538</v>
      </c>
      <c r="T184">
        <v>93.960541474654306</v>
      </c>
      <c r="U184">
        <v>3.52611960374744</v>
      </c>
      <c r="V184">
        <v>3.7913028145558698</v>
      </c>
      <c r="W184">
        <v>3.7524069990100801</v>
      </c>
      <c r="X184">
        <v>4.1397624015808097</v>
      </c>
    </row>
    <row r="185" spans="1:24" x14ac:dyDescent="0.45">
      <c r="A185">
        <v>2021</v>
      </c>
      <c r="B185" t="s">
        <v>839</v>
      </c>
      <c r="C185" t="s">
        <v>71</v>
      </c>
      <c r="D185">
        <v>8</v>
      </c>
      <c r="E185">
        <v>16</v>
      </c>
      <c r="F185">
        <v>0</v>
      </c>
      <c r="G185">
        <v>33</v>
      </c>
      <c r="H185" s="1">
        <f t="shared" si="19"/>
        <v>33</v>
      </c>
      <c r="I185" s="1">
        <f t="shared" si="20"/>
        <v>24</v>
      </c>
      <c r="J185" s="2">
        <f t="shared" si="21"/>
        <v>0.72727272727272729</v>
      </c>
      <c r="K185">
        <v>187.2</v>
      </c>
      <c r="L185">
        <f t="shared" si="18"/>
        <v>5.672727272727272</v>
      </c>
      <c r="M185">
        <v>9.2078157744231497</v>
      </c>
      <c r="N185">
        <v>3.5968030368840398</v>
      </c>
      <c r="O185">
        <v>0.91119010267729095</v>
      </c>
      <c r="P185">
        <v>0.317647058823529</v>
      </c>
      <c r="Q185">
        <v>0.71489002000000001</v>
      </c>
      <c r="R185">
        <v>0.56589147200000001</v>
      </c>
      <c r="S185">
        <v>0.149606299</v>
      </c>
      <c r="T185">
        <v>97.283938265590194</v>
      </c>
      <c r="U185">
        <v>3.98046202748501</v>
      </c>
      <c r="V185">
        <v>3.7508512054601599</v>
      </c>
      <c r="W185">
        <v>3.62868773565947</v>
      </c>
      <c r="X185">
        <v>3.8463573455810498</v>
      </c>
    </row>
    <row r="186" spans="1:24" x14ac:dyDescent="0.45">
      <c r="A186">
        <v>2021</v>
      </c>
      <c r="B186" t="s">
        <v>934</v>
      </c>
      <c r="C186" t="s">
        <v>105</v>
      </c>
      <c r="D186">
        <v>11</v>
      </c>
      <c r="E186">
        <v>10</v>
      </c>
      <c r="F186">
        <v>0</v>
      </c>
      <c r="G186">
        <v>32</v>
      </c>
      <c r="H186" s="1">
        <f t="shared" si="19"/>
        <v>32</v>
      </c>
      <c r="I186" s="1">
        <f t="shared" si="20"/>
        <v>21</v>
      </c>
      <c r="J186" s="2">
        <f t="shared" si="21"/>
        <v>0.65625</v>
      </c>
      <c r="K186">
        <v>179.1</v>
      </c>
      <c r="L186">
        <f t="shared" si="18"/>
        <v>5.5968749999999998</v>
      </c>
      <c r="M186">
        <v>9.7360597556886201</v>
      </c>
      <c r="N186">
        <v>2.0576208762022299</v>
      </c>
      <c r="O186">
        <v>1.25464687573307</v>
      </c>
      <c r="P186">
        <v>0.31752577319587599</v>
      </c>
      <c r="Q186">
        <v>0.77319587999999995</v>
      </c>
      <c r="R186">
        <v>0.41980198000000002</v>
      </c>
      <c r="S186">
        <v>0.13812154600000001</v>
      </c>
      <c r="U186">
        <v>3.9144982522871801</v>
      </c>
      <c r="V186">
        <v>3.65516424775049</v>
      </c>
      <c r="W186">
        <v>3.6236561329864698</v>
      </c>
      <c r="X186">
        <v>3.2529635429382302</v>
      </c>
    </row>
    <row r="187" spans="1:24" x14ac:dyDescent="0.45">
      <c r="A187">
        <v>2021</v>
      </c>
      <c r="B187" t="s">
        <v>843</v>
      </c>
      <c r="C187" t="s">
        <v>67</v>
      </c>
      <c r="D187">
        <v>9</v>
      </c>
      <c r="E187">
        <v>9</v>
      </c>
      <c r="F187">
        <v>0</v>
      </c>
      <c r="G187">
        <v>32</v>
      </c>
      <c r="H187" s="1">
        <f t="shared" si="19"/>
        <v>32</v>
      </c>
      <c r="I187" s="1">
        <f t="shared" si="20"/>
        <v>18</v>
      </c>
      <c r="J187" s="2">
        <f t="shared" si="21"/>
        <v>0.5625</v>
      </c>
      <c r="K187">
        <v>180.2</v>
      </c>
      <c r="L187">
        <f t="shared" si="18"/>
        <v>5.6312499999999996</v>
      </c>
      <c r="M187">
        <v>11.1088567140505</v>
      </c>
      <c r="N187">
        <v>1.9428045374348499</v>
      </c>
      <c r="O187">
        <v>1.29520302495656</v>
      </c>
      <c r="P187">
        <v>0.30752212389380501</v>
      </c>
      <c r="Q187">
        <v>0.66817667000000003</v>
      </c>
      <c r="R187">
        <v>0.40506329099999999</v>
      </c>
      <c r="S187">
        <v>0.13541666599999999</v>
      </c>
      <c r="T187">
        <v>93.058178038990803</v>
      </c>
      <c r="U187">
        <v>4.6328415892677199</v>
      </c>
      <c r="V187">
        <v>3.36929612630651</v>
      </c>
      <c r="W187">
        <v>3.3734890876406798</v>
      </c>
      <c r="X187">
        <v>4.4191155433654696</v>
      </c>
    </row>
    <row r="188" spans="1:24" x14ac:dyDescent="0.45">
      <c r="A188">
        <v>2021</v>
      </c>
      <c r="B188" t="s">
        <v>935</v>
      </c>
      <c r="C188" t="s">
        <v>54</v>
      </c>
      <c r="D188">
        <v>9</v>
      </c>
      <c r="E188">
        <v>10</v>
      </c>
      <c r="F188">
        <v>0</v>
      </c>
      <c r="G188">
        <v>30</v>
      </c>
      <c r="H188" s="1">
        <f t="shared" si="19"/>
        <v>30</v>
      </c>
      <c r="I188" s="1">
        <f t="shared" si="20"/>
        <v>19</v>
      </c>
      <c r="J188" s="2">
        <f t="shared" si="21"/>
        <v>0.6333333333333333</v>
      </c>
      <c r="K188">
        <v>179.1</v>
      </c>
      <c r="L188">
        <f t="shared" si="18"/>
        <v>5.97</v>
      </c>
      <c r="M188">
        <v>10.589219631187101</v>
      </c>
      <c r="N188">
        <v>2.1579926262608802</v>
      </c>
      <c r="O188">
        <v>0.90334575052780997</v>
      </c>
      <c r="P188">
        <v>0.261072261072261</v>
      </c>
      <c r="Q188">
        <v>0.81395348999999995</v>
      </c>
      <c r="R188">
        <v>0.414578587</v>
      </c>
      <c r="S188">
        <v>0.12676056299999999</v>
      </c>
      <c r="T188">
        <v>96.545334155117203</v>
      </c>
      <c r="U188">
        <v>2.55947962649546</v>
      </c>
      <c r="V188">
        <v>2.9581382056765602</v>
      </c>
      <c r="W188">
        <v>3.0503654683793799</v>
      </c>
      <c r="X188">
        <v>4.74259233474731</v>
      </c>
    </row>
    <row r="189" spans="1:24" x14ac:dyDescent="0.45">
      <c r="A189">
        <v>2021</v>
      </c>
      <c r="B189" t="s">
        <v>936</v>
      </c>
      <c r="C189" t="s">
        <v>71</v>
      </c>
      <c r="D189">
        <v>13</v>
      </c>
      <c r="E189">
        <v>6</v>
      </c>
      <c r="F189">
        <v>0</v>
      </c>
      <c r="G189">
        <v>33</v>
      </c>
      <c r="H189" s="1">
        <f t="shared" si="19"/>
        <v>33</v>
      </c>
      <c r="I189" s="1">
        <f t="shared" si="20"/>
        <v>19</v>
      </c>
      <c r="J189" s="2">
        <f t="shared" si="21"/>
        <v>0.5757575757575758</v>
      </c>
      <c r="K189">
        <v>180</v>
      </c>
      <c r="L189">
        <f t="shared" si="18"/>
        <v>5.4545454545454541</v>
      </c>
      <c r="M189">
        <v>10.5</v>
      </c>
      <c r="N189">
        <v>3.2</v>
      </c>
      <c r="O189">
        <v>1.2</v>
      </c>
      <c r="P189">
        <v>0.29711751662971098</v>
      </c>
      <c r="Q189">
        <v>0.77620968000000001</v>
      </c>
      <c r="R189">
        <v>0.42241379299999998</v>
      </c>
      <c r="S189">
        <v>0.14117647</v>
      </c>
      <c r="T189">
        <v>94.224124262536805</v>
      </c>
      <c r="U189">
        <v>3.75</v>
      </c>
      <c r="V189">
        <v>3.8033674558003701</v>
      </c>
      <c r="W189">
        <v>3.73637613091203</v>
      </c>
      <c r="X189">
        <v>3.8651747703552202</v>
      </c>
    </row>
    <row r="190" spans="1:24" x14ac:dyDescent="0.45">
      <c r="A190">
        <v>2021</v>
      </c>
      <c r="B190" t="s">
        <v>852</v>
      </c>
      <c r="C190" t="s">
        <v>37</v>
      </c>
      <c r="D190">
        <v>13</v>
      </c>
      <c r="E190">
        <v>7</v>
      </c>
      <c r="F190">
        <v>0</v>
      </c>
      <c r="G190">
        <v>32</v>
      </c>
      <c r="H190" s="1">
        <f t="shared" si="19"/>
        <v>32</v>
      </c>
      <c r="I190" s="1">
        <f t="shared" si="20"/>
        <v>20</v>
      </c>
      <c r="J190" s="2">
        <f t="shared" si="21"/>
        <v>0.625</v>
      </c>
      <c r="K190">
        <v>165.2</v>
      </c>
      <c r="L190">
        <f t="shared" si="18"/>
        <v>5.1624999999999996</v>
      </c>
      <c r="M190">
        <v>12.2776667498685</v>
      </c>
      <c r="N190">
        <v>3.6941652167745902</v>
      </c>
      <c r="O190">
        <v>1.08651918140429</v>
      </c>
      <c r="P190">
        <v>0.30909090909090903</v>
      </c>
      <c r="Q190">
        <v>0.73936170000000001</v>
      </c>
      <c r="R190">
        <v>0.33250000000000002</v>
      </c>
      <c r="S190">
        <v>0.11299434999999999</v>
      </c>
      <c r="T190">
        <v>96.799435732414693</v>
      </c>
      <c r="U190">
        <v>3.9114690530554501</v>
      </c>
      <c r="V190">
        <v>3.4054466117712998</v>
      </c>
      <c r="W190">
        <v>3.72109308833353</v>
      </c>
      <c r="X190">
        <v>4.4823784828186</v>
      </c>
    </row>
    <row r="191" spans="1:24" x14ac:dyDescent="0.45">
      <c r="A191">
        <v>2021</v>
      </c>
      <c r="B191" t="s">
        <v>896</v>
      </c>
      <c r="C191" t="s">
        <v>897</v>
      </c>
      <c r="D191">
        <v>9</v>
      </c>
      <c r="E191">
        <v>15</v>
      </c>
      <c r="F191">
        <v>0</v>
      </c>
      <c r="G191">
        <v>33</v>
      </c>
      <c r="H191" s="1">
        <f t="shared" si="19"/>
        <v>33</v>
      </c>
      <c r="I191" s="1">
        <f t="shared" si="20"/>
        <v>24</v>
      </c>
      <c r="J191" s="2">
        <f t="shared" si="21"/>
        <v>0.72727272727272729</v>
      </c>
      <c r="K191">
        <v>205.2</v>
      </c>
      <c r="L191">
        <f t="shared" si="18"/>
        <v>6.2181818181818178</v>
      </c>
      <c r="M191">
        <v>8.7957864966387298</v>
      </c>
      <c r="N191">
        <v>2.1880065912036599</v>
      </c>
      <c r="O191">
        <v>0.91896276830553902</v>
      </c>
      <c r="P191">
        <v>0.27027027027027001</v>
      </c>
      <c r="Q191">
        <v>0.72420635</v>
      </c>
      <c r="R191">
        <v>0.53333333299999997</v>
      </c>
      <c r="S191">
        <v>0.13291139199999999</v>
      </c>
      <c r="T191">
        <v>98.109676846590901</v>
      </c>
      <c r="U191">
        <v>3.1944896231573501</v>
      </c>
      <c r="V191">
        <v>3.41800820280345</v>
      </c>
      <c r="W191">
        <v>3.4460594975508698</v>
      </c>
      <c r="X191">
        <v>4.2848258018493599</v>
      </c>
    </row>
    <row r="192" spans="1:24" x14ac:dyDescent="0.45">
      <c r="A192">
        <v>2021</v>
      </c>
      <c r="B192" t="s">
        <v>919</v>
      </c>
      <c r="C192" t="s">
        <v>105</v>
      </c>
      <c r="D192">
        <v>10</v>
      </c>
      <c r="E192">
        <v>15</v>
      </c>
      <c r="F192">
        <v>0</v>
      </c>
      <c r="G192">
        <v>32</v>
      </c>
      <c r="H192" s="1">
        <f t="shared" si="19"/>
        <v>32</v>
      </c>
      <c r="I192" s="1">
        <f t="shared" si="20"/>
        <v>25</v>
      </c>
      <c r="J192" s="2">
        <f t="shared" si="21"/>
        <v>0.78125</v>
      </c>
      <c r="K192">
        <v>178.1</v>
      </c>
      <c r="L192">
        <f t="shared" si="18"/>
        <v>5.5656249999999998</v>
      </c>
      <c r="M192">
        <v>6.30841139487611</v>
      </c>
      <c r="N192">
        <v>2.1196262286783698</v>
      </c>
      <c r="O192">
        <v>1.1607476966571999</v>
      </c>
      <c r="P192">
        <v>0.30228471001757401</v>
      </c>
      <c r="Q192">
        <v>0.71094480999999998</v>
      </c>
      <c r="R192">
        <v>0.37606837599999998</v>
      </c>
      <c r="S192">
        <v>0.103603603</v>
      </c>
      <c r="T192">
        <v>90.978858080443104</v>
      </c>
      <c r="U192">
        <v>4.2392524573567396</v>
      </c>
      <c r="V192">
        <v>4.3027444351470097</v>
      </c>
      <c r="W192">
        <v>4.8224924430701499</v>
      </c>
      <c r="X192">
        <v>1.99796879291534</v>
      </c>
    </row>
    <row r="193" spans="1:24" x14ac:dyDescent="0.45">
      <c r="A193">
        <v>2021</v>
      </c>
      <c r="B193" t="s">
        <v>855</v>
      </c>
      <c r="C193" t="s">
        <v>54</v>
      </c>
      <c r="D193">
        <v>11</v>
      </c>
      <c r="E193">
        <v>5</v>
      </c>
      <c r="F193">
        <v>0</v>
      </c>
      <c r="G193">
        <v>28</v>
      </c>
      <c r="H193" s="1">
        <f t="shared" si="19"/>
        <v>28</v>
      </c>
      <c r="I193" s="1">
        <f t="shared" si="20"/>
        <v>16</v>
      </c>
      <c r="J193" s="2">
        <f t="shared" si="21"/>
        <v>0.5714285714285714</v>
      </c>
      <c r="K193">
        <v>167</v>
      </c>
      <c r="L193">
        <f t="shared" si="18"/>
        <v>5.9642857142857144</v>
      </c>
      <c r="M193">
        <v>12.6107784431137</v>
      </c>
      <c r="N193">
        <v>1.83233532934131</v>
      </c>
      <c r="O193">
        <v>0.37724550898203502</v>
      </c>
      <c r="P193">
        <v>0.30851063829787201</v>
      </c>
      <c r="Q193">
        <v>0.75718015999999999</v>
      </c>
      <c r="R193">
        <v>0.48812664900000002</v>
      </c>
      <c r="S193">
        <v>6.0869565E-2</v>
      </c>
      <c r="T193">
        <v>96.495612250433993</v>
      </c>
      <c r="U193">
        <v>2.4251497005988001</v>
      </c>
      <c r="V193">
        <v>1.63111196677841</v>
      </c>
      <c r="W193">
        <v>2.3011816946689199</v>
      </c>
      <c r="X193">
        <v>7.4687170982360804</v>
      </c>
    </row>
    <row r="194" spans="1:24" x14ac:dyDescent="0.45">
      <c r="A194">
        <v>2021</v>
      </c>
      <c r="B194" t="s">
        <v>937</v>
      </c>
      <c r="C194" t="s">
        <v>33</v>
      </c>
      <c r="D194">
        <v>16</v>
      </c>
      <c r="E194">
        <v>4</v>
      </c>
      <c r="F194">
        <v>0</v>
      </c>
      <c r="G194">
        <v>33</v>
      </c>
      <c r="H194" s="1">
        <f t="shared" si="19"/>
        <v>33</v>
      </c>
      <c r="I194" s="1">
        <f t="shared" si="20"/>
        <v>20</v>
      </c>
      <c r="J194" s="2">
        <f t="shared" si="21"/>
        <v>0.60606060606060608</v>
      </c>
      <c r="K194">
        <v>207.2</v>
      </c>
      <c r="L194">
        <f t="shared" si="18"/>
        <v>6.2787878787878784</v>
      </c>
      <c r="M194">
        <v>9.1878014131451806</v>
      </c>
      <c r="N194">
        <v>2.25361166737523</v>
      </c>
      <c r="O194">
        <v>0.823435032310181</v>
      </c>
      <c r="P194">
        <v>0.24714828897338401</v>
      </c>
      <c r="Q194">
        <v>0.80931264000000003</v>
      </c>
      <c r="R194">
        <v>0.44652908000000002</v>
      </c>
      <c r="S194">
        <v>0.1005291</v>
      </c>
      <c r="T194">
        <v>95.453447738603899</v>
      </c>
      <c r="U194">
        <v>2.4703050969305398</v>
      </c>
      <c r="V194">
        <v>3.1555878938300199</v>
      </c>
      <c r="W194">
        <v>3.5719495928383802</v>
      </c>
      <c r="X194">
        <v>5.5459847450256303</v>
      </c>
    </row>
    <row r="195" spans="1:24" x14ac:dyDescent="0.45">
      <c r="A195">
        <v>2019</v>
      </c>
      <c r="B195" t="s">
        <v>96</v>
      </c>
      <c r="C195" t="s">
        <v>27</v>
      </c>
      <c r="D195">
        <v>18</v>
      </c>
      <c r="E195">
        <v>5</v>
      </c>
      <c r="F195">
        <v>0</v>
      </c>
      <c r="G195">
        <v>33</v>
      </c>
      <c r="H195" s="1">
        <f t="shared" si="19"/>
        <v>33</v>
      </c>
      <c r="I195" s="1">
        <f t="shared" si="20"/>
        <v>23</v>
      </c>
      <c r="J195" s="2">
        <f t="shared" si="21"/>
        <v>0.69696969696969702</v>
      </c>
      <c r="K195">
        <v>208.2</v>
      </c>
      <c r="L195">
        <f t="shared" si="18"/>
        <v>6.3090909090909086</v>
      </c>
      <c r="M195">
        <v>8.0654944212800093</v>
      </c>
      <c r="N195">
        <v>1.2939295863016</v>
      </c>
      <c r="O195">
        <v>0.90575071041112398</v>
      </c>
      <c r="P195">
        <v>0.27112676056337998</v>
      </c>
      <c r="Q195">
        <v>0.75723830999999997</v>
      </c>
      <c r="R195">
        <v>0.45172413700000003</v>
      </c>
      <c r="S195">
        <v>0.109375</v>
      </c>
      <c r="T195">
        <v>89.925108286021896</v>
      </c>
      <c r="U195">
        <v>2.9329070622836402</v>
      </c>
      <c r="V195">
        <v>3.21880180750912</v>
      </c>
      <c r="W195">
        <v>3.7408186703584598</v>
      </c>
      <c r="X195">
        <v>5.3389225006103498</v>
      </c>
    </row>
    <row r="196" spans="1:24" x14ac:dyDescent="0.45">
      <c r="A196">
        <v>2019</v>
      </c>
      <c r="B196" t="s">
        <v>938</v>
      </c>
      <c r="C196" t="s">
        <v>37</v>
      </c>
      <c r="D196">
        <v>11</v>
      </c>
      <c r="E196">
        <v>12</v>
      </c>
      <c r="F196">
        <v>0</v>
      </c>
      <c r="G196">
        <v>34</v>
      </c>
      <c r="H196" s="1">
        <f t="shared" si="19"/>
        <v>34</v>
      </c>
      <c r="I196" s="1">
        <f t="shared" si="20"/>
        <v>23</v>
      </c>
      <c r="J196" s="2">
        <f t="shared" si="21"/>
        <v>0.67647058823529416</v>
      </c>
      <c r="K196">
        <v>187</v>
      </c>
      <c r="L196">
        <f t="shared" ref="L196:L259" si="22">K196/G196</f>
        <v>5.5</v>
      </c>
      <c r="M196">
        <v>5.4866310160427796</v>
      </c>
      <c r="N196">
        <v>2.2620320855614899</v>
      </c>
      <c r="O196">
        <v>1.44385026737967</v>
      </c>
      <c r="P196">
        <v>0.32178217821782101</v>
      </c>
      <c r="Q196">
        <v>0.72803346999999996</v>
      </c>
      <c r="R196">
        <v>0.46092503899999998</v>
      </c>
      <c r="S196">
        <v>0.15789473600000001</v>
      </c>
      <c r="T196">
        <v>92.633967752659501</v>
      </c>
      <c r="U196">
        <v>4.7165775401069503</v>
      </c>
      <c r="V196">
        <v>4.9787153580609402</v>
      </c>
      <c r="W196">
        <v>4.9142721365161099</v>
      </c>
      <c r="X196">
        <v>2.10130763053894</v>
      </c>
    </row>
    <row r="197" spans="1:24" x14ac:dyDescent="0.45">
      <c r="A197">
        <v>2019</v>
      </c>
      <c r="B197" t="s">
        <v>939</v>
      </c>
      <c r="C197" t="s">
        <v>33</v>
      </c>
      <c r="D197">
        <v>16</v>
      </c>
      <c r="E197">
        <v>5</v>
      </c>
      <c r="F197">
        <v>0</v>
      </c>
      <c r="G197">
        <v>28</v>
      </c>
      <c r="H197" s="1">
        <f t="shared" si="19"/>
        <v>28</v>
      </c>
      <c r="I197" s="1">
        <f t="shared" si="20"/>
        <v>21</v>
      </c>
      <c r="J197" s="2">
        <f t="shared" si="21"/>
        <v>0.75</v>
      </c>
      <c r="K197">
        <v>177.1</v>
      </c>
      <c r="L197">
        <f t="shared" si="22"/>
        <v>6.3250000000000002</v>
      </c>
      <c r="M197">
        <v>9.5413536571231194</v>
      </c>
      <c r="N197">
        <v>2.0808271273513199</v>
      </c>
      <c r="O197">
        <v>1.4210526723374799</v>
      </c>
      <c r="P197">
        <v>0.26351351351351299</v>
      </c>
      <c r="Q197">
        <v>0.84005375999999998</v>
      </c>
      <c r="R197">
        <v>0.480263157</v>
      </c>
      <c r="S197">
        <v>0.18543046299999999</v>
      </c>
      <c r="T197">
        <v>90.382959246422104</v>
      </c>
      <c r="U197">
        <v>3.0451128692946101</v>
      </c>
      <c r="V197">
        <v>3.87378393072184</v>
      </c>
      <c r="W197">
        <v>3.5149686281837398</v>
      </c>
      <c r="X197">
        <v>3.5277931690215998</v>
      </c>
    </row>
    <row r="198" spans="1:24" x14ac:dyDescent="0.45">
      <c r="A198">
        <v>2019</v>
      </c>
      <c r="B198" t="s">
        <v>162</v>
      </c>
      <c r="C198" t="s">
        <v>47</v>
      </c>
      <c r="D198">
        <v>14</v>
      </c>
      <c r="E198">
        <v>10</v>
      </c>
      <c r="F198">
        <v>0</v>
      </c>
      <c r="G198">
        <v>31</v>
      </c>
      <c r="H198" s="1">
        <f t="shared" ref="H198:H261" si="23">G198</f>
        <v>31</v>
      </c>
      <c r="I198" s="1">
        <f t="shared" ref="I198:I261" si="24">(SUM(D198:E198))</f>
        <v>24</v>
      </c>
      <c r="J198" s="2">
        <f t="shared" ref="J198:J261" si="25">I198/H198</f>
        <v>0.77419354838709675</v>
      </c>
      <c r="K198">
        <v>171.2</v>
      </c>
      <c r="L198">
        <f t="shared" si="22"/>
        <v>5.5225806451612902</v>
      </c>
      <c r="M198">
        <v>8.0213596986261493</v>
      </c>
      <c r="N198">
        <v>3.35534000465407</v>
      </c>
      <c r="O198">
        <v>1.1533981265998301</v>
      </c>
      <c r="P198">
        <v>0.31927710843373402</v>
      </c>
      <c r="Q198">
        <v>0.76507650999999999</v>
      </c>
      <c r="R198">
        <v>0.48828125</v>
      </c>
      <c r="S198">
        <v>0.149659863</v>
      </c>
      <c r="T198">
        <v>89.777857730263094</v>
      </c>
      <c r="U198">
        <v>4.1941750058175904</v>
      </c>
      <c r="V198">
        <v>4.3557571161805697</v>
      </c>
      <c r="W198">
        <v>4.3931159415814998</v>
      </c>
      <c r="X198">
        <v>2.0768826007843</v>
      </c>
    </row>
    <row r="199" spans="1:24" x14ac:dyDescent="0.45">
      <c r="A199">
        <v>2019</v>
      </c>
      <c r="B199" t="s">
        <v>821</v>
      </c>
      <c r="C199" t="s">
        <v>31</v>
      </c>
      <c r="D199">
        <v>16</v>
      </c>
      <c r="E199">
        <v>11</v>
      </c>
      <c r="F199">
        <v>0</v>
      </c>
      <c r="G199">
        <v>33</v>
      </c>
      <c r="H199" s="1">
        <f t="shared" si="23"/>
        <v>33</v>
      </c>
      <c r="I199" s="1">
        <f t="shared" si="24"/>
        <v>27</v>
      </c>
      <c r="J199" s="2">
        <f t="shared" si="25"/>
        <v>0.81818181818181823</v>
      </c>
      <c r="K199">
        <v>208.1</v>
      </c>
      <c r="L199">
        <f t="shared" si="22"/>
        <v>6.3060606060606057</v>
      </c>
      <c r="M199">
        <v>10.627200259453099</v>
      </c>
      <c r="N199">
        <v>2.5488000622265599</v>
      </c>
      <c r="O199">
        <v>0.90720002214843798</v>
      </c>
      <c r="P199">
        <v>0.32162661737523102</v>
      </c>
      <c r="Q199">
        <v>0.74376611999999998</v>
      </c>
      <c r="R199">
        <v>0.40287769699999998</v>
      </c>
      <c r="S199">
        <v>9.8591549000000001E-2</v>
      </c>
      <c r="T199">
        <v>94.726222095212407</v>
      </c>
      <c r="U199">
        <v>3.6720000896484302</v>
      </c>
      <c r="V199">
        <v>3.1276094735986302</v>
      </c>
      <c r="W199">
        <v>3.8509735849678801</v>
      </c>
      <c r="X199">
        <v>6.7520399093627903</v>
      </c>
    </row>
    <row r="200" spans="1:24" x14ac:dyDescent="0.45">
      <c r="A200">
        <v>2019</v>
      </c>
      <c r="B200" t="s">
        <v>940</v>
      </c>
      <c r="C200" t="s">
        <v>35</v>
      </c>
      <c r="D200">
        <v>14</v>
      </c>
      <c r="E200">
        <v>12</v>
      </c>
      <c r="F200">
        <v>0</v>
      </c>
      <c r="G200">
        <v>32</v>
      </c>
      <c r="H200" s="1">
        <f t="shared" si="23"/>
        <v>32</v>
      </c>
      <c r="I200" s="1">
        <f t="shared" si="24"/>
        <v>26</v>
      </c>
      <c r="J200" s="2">
        <f t="shared" si="25"/>
        <v>0.8125</v>
      </c>
      <c r="K200">
        <v>174.1</v>
      </c>
      <c r="L200">
        <f t="shared" si="22"/>
        <v>5.4406249999999998</v>
      </c>
      <c r="M200">
        <v>7.3824081008928397</v>
      </c>
      <c r="N200">
        <v>2.3231354163648801</v>
      </c>
      <c r="O200">
        <v>1.6003821757180301</v>
      </c>
      <c r="P200">
        <v>0.30755064456721898</v>
      </c>
      <c r="Q200">
        <v>0.65661479</v>
      </c>
      <c r="R200">
        <v>0.381370826</v>
      </c>
      <c r="S200">
        <v>0.13135593200000001</v>
      </c>
      <c r="T200">
        <v>91.073833626760504</v>
      </c>
      <c r="U200">
        <v>5.5238997678009403</v>
      </c>
      <c r="V200">
        <v>4.7627664199512596</v>
      </c>
      <c r="W200">
        <v>5.1439475582707201</v>
      </c>
      <c r="X200">
        <v>1.78166699409484</v>
      </c>
    </row>
    <row r="201" spans="1:24" x14ac:dyDescent="0.45">
      <c r="A201">
        <v>2019</v>
      </c>
      <c r="B201" t="s">
        <v>925</v>
      </c>
      <c r="C201" t="s">
        <v>51</v>
      </c>
      <c r="D201">
        <v>11</v>
      </c>
      <c r="E201">
        <v>7</v>
      </c>
      <c r="F201">
        <v>0</v>
      </c>
      <c r="G201">
        <v>27</v>
      </c>
      <c r="H201" s="1">
        <f t="shared" si="23"/>
        <v>27</v>
      </c>
      <c r="I201" s="1">
        <f t="shared" si="24"/>
        <v>18</v>
      </c>
      <c r="J201" s="2">
        <f t="shared" si="25"/>
        <v>0.66666666666666663</v>
      </c>
      <c r="K201">
        <v>172.1</v>
      </c>
      <c r="L201">
        <f t="shared" si="22"/>
        <v>6.3740740740740742</v>
      </c>
      <c r="M201">
        <v>12.690522618263</v>
      </c>
      <c r="N201">
        <v>1.72340430618387</v>
      </c>
      <c r="O201">
        <v>0.940038712463931</v>
      </c>
      <c r="P201">
        <v>0.32142857142857101</v>
      </c>
      <c r="Q201">
        <v>0.78715365000000004</v>
      </c>
      <c r="R201">
        <v>0.40786240699999998</v>
      </c>
      <c r="S201">
        <v>0.11612903199999999</v>
      </c>
      <c r="T201">
        <v>94.957528302769404</v>
      </c>
      <c r="U201">
        <v>2.9245648832211102</v>
      </c>
      <c r="V201">
        <v>2.4480520062929498</v>
      </c>
      <c r="W201">
        <v>2.8793493789995899</v>
      </c>
      <c r="X201">
        <v>6.4721870422363201</v>
      </c>
    </row>
    <row r="202" spans="1:24" x14ac:dyDescent="0.45">
      <c r="A202">
        <v>2019</v>
      </c>
      <c r="B202" t="s">
        <v>941</v>
      </c>
      <c r="C202" t="s">
        <v>65</v>
      </c>
      <c r="D202">
        <v>11</v>
      </c>
      <c r="E202">
        <v>12</v>
      </c>
      <c r="F202">
        <v>0</v>
      </c>
      <c r="G202">
        <v>32</v>
      </c>
      <c r="H202" s="1">
        <f t="shared" si="23"/>
        <v>32</v>
      </c>
      <c r="I202" s="1">
        <f t="shared" si="24"/>
        <v>23</v>
      </c>
      <c r="J202" s="2">
        <f t="shared" si="25"/>
        <v>0.71875</v>
      </c>
      <c r="K202">
        <v>181.1</v>
      </c>
      <c r="L202">
        <f t="shared" si="22"/>
        <v>5.6593749999999998</v>
      </c>
      <c r="M202">
        <v>6.94853019136879</v>
      </c>
      <c r="N202">
        <v>2.43198556697907</v>
      </c>
      <c r="O202">
        <v>1.3897060382737501</v>
      </c>
      <c r="P202">
        <v>0.239845261121856</v>
      </c>
      <c r="Q202">
        <v>0.76877234999999999</v>
      </c>
      <c r="R202">
        <v>0.36431226700000002</v>
      </c>
      <c r="S202">
        <v>0.12612612600000001</v>
      </c>
      <c r="T202">
        <v>91.748579545454504</v>
      </c>
      <c r="U202">
        <v>3.5238974541941701</v>
      </c>
      <c r="V202">
        <v>4.5871713944785002</v>
      </c>
      <c r="W202">
        <v>5.0151330553269702</v>
      </c>
      <c r="X202">
        <v>1.5411448478698699</v>
      </c>
    </row>
    <row r="203" spans="1:24" x14ac:dyDescent="0.45">
      <c r="A203">
        <v>2019</v>
      </c>
      <c r="B203" t="s">
        <v>942</v>
      </c>
      <c r="C203" t="s">
        <v>51</v>
      </c>
      <c r="D203">
        <v>11</v>
      </c>
      <c r="E203">
        <v>8</v>
      </c>
      <c r="F203">
        <v>0</v>
      </c>
      <c r="G203">
        <v>30</v>
      </c>
      <c r="H203" s="1">
        <f t="shared" si="23"/>
        <v>30</v>
      </c>
      <c r="I203" s="1">
        <f t="shared" si="24"/>
        <v>19</v>
      </c>
      <c r="J203" s="2">
        <f t="shared" si="25"/>
        <v>0.6333333333333333</v>
      </c>
      <c r="K203">
        <v>166</v>
      </c>
      <c r="L203">
        <f t="shared" si="22"/>
        <v>5.5333333333333332</v>
      </c>
      <c r="M203">
        <v>7.2650609087712699</v>
      </c>
      <c r="N203">
        <v>3.1445786023039801</v>
      </c>
      <c r="O203">
        <v>1.19277119397737</v>
      </c>
      <c r="P203">
        <v>0.26518218623481699</v>
      </c>
      <c r="Q203">
        <v>0.74918567000000003</v>
      </c>
      <c r="R203">
        <v>0.37992125900000001</v>
      </c>
      <c r="S203">
        <v>0.110552763</v>
      </c>
      <c r="T203">
        <v>90.514896137026199</v>
      </c>
      <c r="U203">
        <v>3.8493979441996999</v>
      </c>
      <c r="V203">
        <v>4.4429252513210598</v>
      </c>
      <c r="W203">
        <v>5.10468417063632</v>
      </c>
      <c r="X203">
        <v>2.4037482738494802</v>
      </c>
    </row>
    <row r="204" spans="1:24" x14ac:dyDescent="0.45">
      <c r="A204">
        <v>2019</v>
      </c>
      <c r="B204" t="s">
        <v>822</v>
      </c>
      <c r="C204" t="s">
        <v>93</v>
      </c>
      <c r="D204">
        <v>16</v>
      </c>
      <c r="E204">
        <v>6</v>
      </c>
      <c r="F204">
        <v>0</v>
      </c>
      <c r="G204">
        <v>33</v>
      </c>
      <c r="H204" s="1">
        <f t="shared" si="23"/>
        <v>33</v>
      </c>
      <c r="I204" s="1">
        <f t="shared" si="24"/>
        <v>22</v>
      </c>
      <c r="J204" s="2">
        <f t="shared" si="25"/>
        <v>0.66666666666666663</v>
      </c>
      <c r="K204">
        <v>194.2</v>
      </c>
      <c r="L204">
        <f t="shared" si="22"/>
        <v>5.8848484848484848</v>
      </c>
      <c r="M204">
        <v>11.0958901210447</v>
      </c>
      <c r="N204">
        <v>2.6352739037481299</v>
      </c>
      <c r="O204">
        <v>0.69349313256529799</v>
      </c>
      <c r="P204">
        <v>0.29828326180257497</v>
      </c>
      <c r="Q204">
        <v>0.75247525000000004</v>
      </c>
      <c r="R204">
        <v>0.48225469700000001</v>
      </c>
      <c r="S204">
        <v>0.104166666</v>
      </c>
      <c r="T204">
        <v>94.810847834750206</v>
      </c>
      <c r="U204">
        <v>3.0513697832873099</v>
      </c>
      <c r="V204">
        <v>2.8133245546702699</v>
      </c>
      <c r="W204">
        <v>3.2830795783619</v>
      </c>
      <c r="X204">
        <v>5.9835329055786097</v>
      </c>
    </row>
    <row r="205" spans="1:24" x14ac:dyDescent="0.45">
      <c r="A205">
        <v>2019</v>
      </c>
      <c r="B205" t="s">
        <v>123</v>
      </c>
      <c r="C205" t="s">
        <v>29</v>
      </c>
      <c r="D205">
        <v>13</v>
      </c>
      <c r="E205">
        <v>10</v>
      </c>
      <c r="F205">
        <v>0</v>
      </c>
      <c r="G205">
        <v>31</v>
      </c>
      <c r="H205" s="1">
        <f t="shared" si="23"/>
        <v>31</v>
      </c>
      <c r="I205" s="1">
        <f t="shared" si="24"/>
        <v>23</v>
      </c>
      <c r="J205" s="2">
        <f t="shared" si="25"/>
        <v>0.74193548387096775</v>
      </c>
      <c r="K205">
        <v>171.2</v>
      </c>
      <c r="L205">
        <f t="shared" si="22"/>
        <v>5.5225806451612902</v>
      </c>
      <c r="M205">
        <v>8.6504851805904295</v>
      </c>
      <c r="N205">
        <v>2.7262135114588002</v>
      </c>
      <c r="O205">
        <v>1.3631067557294001</v>
      </c>
      <c r="P205">
        <v>0.346899224806201</v>
      </c>
      <c r="Q205">
        <v>0.71365248000000003</v>
      </c>
      <c r="R205">
        <v>0.43339587200000002</v>
      </c>
      <c r="S205">
        <v>0.14606741500000001</v>
      </c>
      <c r="T205">
        <v>90.658479553364202</v>
      </c>
      <c r="U205">
        <v>4.4563105475768801</v>
      </c>
      <c r="V205">
        <v>4.2567278914155402</v>
      </c>
      <c r="W205">
        <v>4.3503899099278902</v>
      </c>
      <c r="X205">
        <v>2.7514665126800502</v>
      </c>
    </row>
    <row r="206" spans="1:24" x14ac:dyDescent="0.45">
      <c r="A206">
        <v>2019</v>
      </c>
      <c r="B206" t="s">
        <v>943</v>
      </c>
      <c r="C206" t="s">
        <v>65</v>
      </c>
      <c r="D206">
        <v>9</v>
      </c>
      <c r="E206">
        <v>9</v>
      </c>
      <c r="F206">
        <v>0</v>
      </c>
      <c r="G206">
        <v>34</v>
      </c>
      <c r="H206" s="1">
        <f t="shared" si="23"/>
        <v>34</v>
      </c>
      <c r="I206" s="1">
        <f t="shared" si="24"/>
        <v>18</v>
      </c>
      <c r="J206" s="2">
        <f t="shared" si="25"/>
        <v>0.52941176470588236</v>
      </c>
      <c r="K206">
        <v>207.2</v>
      </c>
      <c r="L206">
        <f t="shared" si="22"/>
        <v>6.0941176470588232</v>
      </c>
      <c r="M206">
        <v>8.7977525935103493</v>
      </c>
      <c r="N206">
        <v>1.86356335724603</v>
      </c>
      <c r="O206">
        <v>1.30016048179955</v>
      </c>
      <c r="P206">
        <v>0.28853046594982001</v>
      </c>
      <c r="Q206">
        <v>0.71782177999999996</v>
      </c>
      <c r="R206">
        <v>0.35826086899999998</v>
      </c>
      <c r="S206">
        <v>0.12552301199999999</v>
      </c>
      <c r="T206">
        <v>91.5579828730272</v>
      </c>
      <c r="U206">
        <v>3.90048144539867</v>
      </c>
      <c r="V206">
        <v>3.9026129901425799</v>
      </c>
      <c r="W206">
        <v>4.3139462342582</v>
      </c>
      <c r="X206">
        <v>3.2725191116332999</v>
      </c>
    </row>
    <row r="207" spans="1:24" x14ac:dyDescent="0.45">
      <c r="A207">
        <v>2019</v>
      </c>
      <c r="B207" t="s">
        <v>944</v>
      </c>
      <c r="C207" t="s">
        <v>128</v>
      </c>
      <c r="D207">
        <v>10</v>
      </c>
      <c r="E207">
        <v>11</v>
      </c>
      <c r="F207">
        <v>0</v>
      </c>
      <c r="G207">
        <v>33</v>
      </c>
      <c r="H207" s="1">
        <f t="shared" si="23"/>
        <v>33</v>
      </c>
      <c r="I207" s="1">
        <f t="shared" si="24"/>
        <v>21</v>
      </c>
      <c r="J207" s="2">
        <f t="shared" si="25"/>
        <v>0.63636363636363635</v>
      </c>
      <c r="K207">
        <v>174.2</v>
      </c>
      <c r="L207">
        <f t="shared" si="22"/>
        <v>5.2787878787878784</v>
      </c>
      <c r="M207">
        <v>8.3473280012020599</v>
      </c>
      <c r="N207">
        <v>4.27671743271463</v>
      </c>
      <c r="O207">
        <v>1.1335877532496601</v>
      </c>
      <c r="P207">
        <v>0.26638477801268501</v>
      </c>
      <c r="Q207">
        <v>0.76563959000000004</v>
      </c>
      <c r="R207">
        <v>0.38969072100000002</v>
      </c>
      <c r="S207">
        <v>0.112244897</v>
      </c>
      <c r="T207">
        <v>89.839552793185405</v>
      </c>
      <c r="U207">
        <v>3.8129769882034101</v>
      </c>
      <c r="V207">
        <v>4.6624827159714597</v>
      </c>
      <c r="W207">
        <v>5.2572404440501304</v>
      </c>
      <c r="X207">
        <v>1.6162344217300399</v>
      </c>
    </row>
    <row r="208" spans="1:24" x14ac:dyDescent="0.45">
      <c r="A208">
        <v>2019</v>
      </c>
      <c r="B208" t="s">
        <v>945</v>
      </c>
      <c r="C208" t="s">
        <v>105</v>
      </c>
      <c r="D208">
        <v>15</v>
      </c>
      <c r="E208">
        <v>4</v>
      </c>
      <c r="F208">
        <v>0</v>
      </c>
      <c r="G208">
        <v>33</v>
      </c>
      <c r="H208" s="1">
        <f t="shared" si="23"/>
        <v>33</v>
      </c>
      <c r="I208" s="1">
        <f t="shared" si="24"/>
        <v>19</v>
      </c>
      <c r="J208" s="2">
        <f t="shared" si="25"/>
        <v>0.5757575757575758</v>
      </c>
      <c r="K208">
        <v>184.2</v>
      </c>
      <c r="L208">
        <f t="shared" si="22"/>
        <v>5.5818181818181811</v>
      </c>
      <c r="M208">
        <v>6.1407935472846598</v>
      </c>
      <c r="N208">
        <v>2.58303220639751</v>
      </c>
      <c r="O208">
        <v>1.46209370173444</v>
      </c>
      <c r="P208">
        <v>0.25373134328358199</v>
      </c>
      <c r="Q208">
        <v>0.78494624000000002</v>
      </c>
      <c r="R208">
        <v>0.39892665399999999</v>
      </c>
      <c r="S208">
        <v>0.13824884700000001</v>
      </c>
      <c r="T208">
        <v>90.508708144154298</v>
      </c>
      <c r="U208">
        <v>3.8989165379585198</v>
      </c>
      <c r="V208">
        <v>4.9685219177893396</v>
      </c>
      <c r="W208">
        <v>5.1941049780475703</v>
      </c>
      <c r="X208">
        <v>1.7137585878372099</v>
      </c>
    </row>
    <row r="209" spans="1:24" x14ac:dyDescent="0.45">
      <c r="A209">
        <v>2019</v>
      </c>
      <c r="B209" t="s">
        <v>946</v>
      </c>
      <c r="C209" t="s">
        <v>105</v>
      </c>
      <c r="D209">
        <v>13</v>
      </c>
      <c r="E209">
        <v>9</v>
      </c>
      <c r="F209">
        <v>0</v>
      </c>
      <c r="G209">
        <v>31</v>
      </c>
      <c r="H209" s="1">
        <f t="shared" si="23"/>
        <v>31</v>
      </c>
      <c r="I209" s="1">
        <f t="shared" si="24"/>
        <v>22</v>
      </c>
      <c r="J209" s="2">
        <f t="shared" si="25"/>
        <v>0.70967741935483875</v>
      </c>
      <c r="K209">
        <v>176</v>
      </c>
      <c r="L209">
        <f t="shared" si="22"/>
        <v>5.67741935483871</v>
      </c>
      <c r="M209">
        <v>4.6022731262790604</v>
      </c>
      <c r="N209">
        <v>2.5056820354185998</v>
      </c>
      <c r="O209">
        <v>1.02272736139534</v>
      </c>
      <c r="P209">
        <v>0.277586206896551</v>
      </c>
      <c r="Q209">
        <v>0.74757282000000003</v>
      </c>
      <c r="R209">
        <v>0.54483925499999997</v>
      </c>
      <c r="S209">
        <v>0.133333333</v>
      </c>
      <c r="T209">
        <v>91.209494357638803</v>
      </c>
      <c r="U209">
        <v>3.8863639733023101</v>
      </c>
      <c r="V209">
        <v>4.5719641388940504</v>
      </c>
      <c r="W209">
        <v>4.7900373526470004</v>
      </c>
      <c r="X209">
        <v>1.97516882419586</v>
      </c>
    </row>
    <row r="210" spans="1:24" x14ac:dyDescent="0.45">
      <c r="A210">
        <v>2019</v>
      </c>
      <c r="B210" t="s">
        <v>947</v>
      </c>
      <c r="C210" t="s">
        <v>27</v>
      </c>
      <c r="D210">
        <v>13</v>
      </c>
      <c r="E210">
        <v>9</v>
      </c>
      <c r="F210">
        <v>0</v>
      </c>
      <c r="G210">
        <v>31</v>
      </c>
      <c r="H210" s="1">
        <f t="shared" si="23"/>
        <v>31</v>
      </c>
      <c r="I210" s="1">
        <f t="shared" si="24"/>
        <v>22</v>
      </c>
      <c r="J210" s="2">
        <f t="shared" si="25"/>
        <v>0.70967741935483875</v>
      </c>
      <c r="K210">
        <v>163.1</v>
      </c>
      <c r="L210">
        <f t="shared" si="22"/>
        <v>5.2612903225806447</v>
      </c>
      <c r="M210">
        <v>8.2102035702948299</v>
      </c>
      <c r="N210">
        <v>2.9204079813800399</v>
      </c>
      <c r="O210">
        <v>1.1571427850751099</v>
      </c>
      <c r="P210">
        <v>0.30063965884861399</v>
      </c>
      <c r="Q210">
        <v>0.71202531999999996</v>
      </c>
      <c r="R210">
        <v>0.44306418199999997</v>
      </c>
      <c r="S210">
        <v>0.12804878</v>
      </c>
      <c r="T210">
        <v>93.122126569423898</v>
      </c>
      <c r="U210">
        <v>4.5734691029159098</v>
      </c>
      <c r="V210">
        <v>4.10788697105703</v>
      </c>
      <c r="W210">
        <v>4.4337834689660598</v>
      </c>
      <c r="X210">
        <v>2.8738251924514699</v>
      </c>
    </row>
    <row r="211" spans="1:24" x14ac:dyDescent="0.45">
      <c r="A211">
        <v>2019</v>
      </c>
      <c r="B211" t="s">
        <v>140</v>
      </c>
      <c r="C211" t="s">
        <v>49</v>
      </c>
      <c r="D211">
        <v>21</v>
      </c>
      <c r="E211">
        <v>6</v>
      </c>
      <c r="F211">
        <v>0</v>
      </c>
      <c r="G211">
        <v>34</v>
      </c>
      <c r="H211" s="1">
        <f t="shared" si="23"/>
        <v>34</v>
      </c>
      <c r="I211" s="1">
        <f t="shared" si="24"/>
        <v>27</v>
      </c>
      <c r="J211" s="2">
        <f t="shared" si="25"/>
        <v>0.79411764705882348</v>
      </c>
      <c r="K211">
        <v>223</v>
      </c>
      <c r="L211">
        <f t="shared" si="22"/>
        <v>6.5588235294117645</v>
      </c>
      <c r="M211">
        <v>12.107624146850499</v>
      </c>
      <c r="N211">
        <v>1.6950673805590799</v>
      </c>
      <c r="O211">
        <v>1.45291489762207</v>
      </c>
      <c r="P211">
        <v>0.21814254859611201</v>
      </c>
      <c r="Q211">
        <v>0.88410104</v>
      </c>
      <c r="R211">
        <v>0.35943775100000003</v>
      </c>
      <c r="S211">
        <v>0.16</v>
      </c>
      <c r="T211">
        <v>94.630143873762293</v>
      </c>
      <c r="U211">
        <v>2.5829598179947899</v>
      </c>
      <c r="V211">
        <v>3.2678211385828999</v>
      </c>
      <c r="W211">
        <v>3.1762127172449799</v>
      </c>
      <c r="X211">
        <v>6.4248809814453098</v>
      </c>
    </row>
    <row r="212" spans="1:24" x14ac:dyDescent="0.45">
      <c r="A212">
        <v>2019</v>
      </c>
      <c r="B212" t="s">
        <v>948</v>
      </c>
      <c r="C212" t="s">
        <v>27</v>
      </c>
      <c r="D212">
        <v>10</v>
      </c>
      <c r="E212">
        <v>10</v>
      </c>
      <c r="F212">
        <v>0</v>
      </c>
      <c r="G212">
        <v>31</v>
      </c>
      <c r="H212" s="1">
        <f t="shared" si="23"/>
        <v>31</v>
      </c>
      <c r="I212" s="1">
        <f t="shared" si="24"/>
        <v>20</v>
      </c>
      <c r="J212" s="2">
        <f t="shared" si="25"/>
        <v>0.64516129032258063</v>
      </c>
      <c r="K212">
        <v>165.1</v>
      </c>
      <c r="L212">
        <f t="shared" si="22"/>
        <v>5.3258064516129027</v>
      </c>
      <c r="M212">
        <v>8.6008063193166393</v>
      </c>
      <c r="N212">
        <v>2.77620963471613</v>
      </c>
      <c r="O212">
        <v>1.5241935249421901</v>
      </c>
      <c r="P212">
        <v>0.322033898305084</v>
      </c>
      <c r="Q212">
        <v>0.78125</v>
      </c>
      <c r="R212">
        <v>0.36234817800000002</v>
      </c>
      <c r="S212">
        <v>0.15469613199999999</v>
      </c>
      <c r="T212">
        <v>92.122762833275601</v>
      </c>
      <c r="U212">
        <v>4.3548386426919699</v>
      </c>
      <c r="V212">
        <v>4.6656223566053301</v>
      </c>
      <c r="W212">
        <v>4.6417086349985901</v>
      </c>
      <c r="X212">
        <v>2.03670004382729</v>
      </c>
    </row>
    <row r="213" spans="1:24" x14ac:dyDescent="0.45">
      <c r="A213">
        <v>2019</v>
      </c>
      <c r="B213" t="s">
        <v>926</v>
      </c>
      <c r="C213" t="s">
        <v>49</v>
      </c>
      <c r="D213">
        <v>14</v>
      </c>
      <c r="E213">
        <v>6</v>
      </c>
      <c r="F213">
        <v>0</v>
      </c>
      <c r="G213">
        <v>33</v>
      </c>
      <c r="H213" s="1">
        <f t="shared" si="23"/>
        <v>33</v>
      </c>
      <c r="I213" s="1">
        <f t="shared" si="24"/>
        <v>20</v>
      </c>
      <c r="J213" s="2">
        <f t="shared" si="25"/>
        <v>0.60606060606060608</v>
      </c>
      <c r="K213">
        <v>167.1</v>
      </c>
      <c r="L213">
        <f t="shared" si="22"/>
        <v>5.0636363636363635</v>
      </c>
      <c r="M213">
        <v>7.5298800203312704</v>
      </c>
      <c r="N213">
        <v>3.2808762945729102</v>
      </c>
      <c r="O213">
        <v>1.23705171762585</v>
      </c>
      <c r="P213">
        <v>0.287169042769857</v>
      </c>
      <c r="Q213">
        <v>0.74317491999999996</v>
      </c>
      <c r="R213">
        <v>0.49704142000000001</v>
      </c>
      <c r="S213">
        <v>0.15231787999999999</v>
      </c>
      <c r="T213">
        <v>90.917710627753294</v>
      </c>
      <c r="U213">
        <v>3.9800794393179499</v>
      </c>
      <c r="V213">
        <v>4.5108221458761699</v>
      </c>
      <c r="W213">
        <v>4.5190099233163004</v>
      </c>
      <c r="X213">
        <v>2.0198500156402499</v>
      </c>
    </row>
    <row r="214" spans="1:24" x14ac:dyDescent="0.45">
      <c r="A214">
        <v>2019</v>
      </c>
      <c r="B214" t="s">
        <v>823</v>
      </c>
      <c r="C214" t="s">
        <v>51</v>
      </c>
      <c r="D214">
        <v>14</v>
      </c>
      <c r="E214">
        <v>7</v>
      </c>
      <c r="F214">
        <v>0</v>
      </c>
      <c r="G214">
        <v>33</v>
      </c>
      <c r="H214" s="1">
        <f t="shared" si="23"/>
        <v>33</v>
      </c>
      <c r="I214" s="1">
        <f t="shared" si="24"/>
        <v>21</v>
      </c>
      <c r="J214" s="2">
        <f t="shared" si="25"/>
        <v>0.63636363636363635</v>
      </c>
      <c r="K214">
        <v>202</v>
      </c>
      <c r="L214">
        <f t="shared" si="22"/>
        <v>6.1212121212121211</v>
      </c>
      <c r="M214">
        <v>10.6039603960396</v>
      </c>
      <c r="N214">
        <v>3.11881188118811</v>
      </c>
      <c r="O214">
        <v>1.06930693069306</v>
      </c>
      <c r="P214">
        <v>0.28999999999999998</v>
      </c>
      <c r="Q214">
        <v>0.77255278000000005</v>
      </c>
      <c r="R214">
        <v>0.495126705</v>
      </c>
      <c r="S214">
        <v>0.14371257400000001</v>
      </c>
      <c r="T214">
        <v>92.007706249999998</v>
      </c>
      <c r="U214">
        <v>3.25247524752475</v>
      </c>
      <c r="V214">
        <v>3.4862867034307801</v>
      </c>
      <c r="W214">
        <v>3.5862737444515198</v>
      </c>
      <c r="X214">
        <v>4.6898865699768004</v>
      </c>
    </row>
    <row r="215" spans="1:24" x14ac:dyDescent="0.45">
      <c r="A215">
        <v>2019</v>
      </c>
      <c r="B215" t="s">
        <v>824</v>
      </c>
      <c r="C215" t="s">
        <v>47</v>
      </c>
      <c r="D215">
        <v>9</v>
      </c>
      <c r="E215">
        <v>14</v>
      </c>
      <c r="F215">
        <v>0</v>
      </c>
      <c r="G215">
        <v>32</v>
      </c>
      <c r="H215" s="1">
        <f t="shared" si="23"/>
        <v>32</v>
      </c>
      <c r="I215" s="1">
        <f t="shared" si="24"/>
        <v>23</v>
      </c>
      <c r="J215" s="2">
        <f t="shared" si="25"/>
        <v>0.71875</v>
      </c>
      <c r="K215">
        <v>184</v>
      </c>
      <c r="L215">
        <f t="shared" si="22"/>
        <v>5.75</v>
      </c>
      <c r="M215">
        <v>7.0434782608695601</v>
      </c>
      <c r="N215">
        <v>1.5652173913043399</v>
      </c>
      <c r="O215">
        <v>1.3206521739130399</v>
      </c>
      <c r="P215">
        <v>0.30236794171220399</v>
      </c>
      <c r="Q215">
        <v>0.73795180999999999</v>
      </c>
      <c r="R215">
        <v>0.473591549</v>
      </c>
      <c r="S215">
        <v>0.16071428500000001</v>
      </c>
      <c r="T215">
        <v>93.8439127604166</v>
      </c>
      <c r="U215">
        <v>4.1576086956521703</v>
      </c>
      <c r="V215">
        <v>4.2737920844036603</v>
      </c>
      <c r="W215">
        <v>4.1824148461870498</v>
      </c>
      <c r="X215">
        <v>2.4184925556182799</v>
      </c>
    </row>
    <row r="216" spans="1:24" x14ac:dyDescent="0.45">
      <c r="A216">
        <v>2019</v>
      </c>
      <c r="B216" t="s">
        <v>949</v>
      </c>
      <c r="C216" t="s">
        <v>31</v>
      </c>
      <c r="D216">
        <v>14</v>
      </c>
      <c r="E216">
        <v>10</v>
      </c>
      <c r="F216">
        <v>0</v>
      </c>
      <c r="G216">
        <v>32</v>
      </c>
      <c r="H216" s="1">
        <f t="shared" si="23"/>
        <v>32</v>
      </c>
      <c r="I216" s="1">
        <f t="shared" si="24"/>
        <v>24</v>
      </c>
      <c r="J216" s="2">
        <f t="shared" si="25"/>
        <v>0.75</v>
      </c>
      <c r="K216">
        <v>208.1</v>
      </c>
      <c r="L216">
        <f t="shared" si="22"/>
        <v>6.5031249999999998</v>
      </c>
      <c r="M216">
        <v>8.6399995781250194</v>
      </c>
      <c r="N216">
        <v>2.9375998565625001</v>
      </c>
      <c r="O216">
        <v>1.29599993671875</v>
      </c>
      <c r="P216">
        <v>0.28673835125448</v>
      </c>
      <c r="Q216">
        <v>0.80269058000000004</v>
      </c>
      <c r="R216">
        <v>0.400343642</v>
      </c>
      <c r="S216">
        <v>0.12875536400000001</v>
      </c>
      <c r="T216">
        <v>92.530289104277998</v>
      </c>
      <c r="U216">
        <v>3.5855998249218799</v>
      </c>
      <c r="V216">
        <v>4.2460094253173803</v>
      </c>
      <c r="W216">
        <v>4.5987372664708399</v>
      </c>
      <c r="X216">
        <v>4.1486291885375897</v>
      </c>
    </row>
    <row r="217" spans="1:24" x14ac:dyDescent="0.45">
      <c r="A217">
        <v>2019</v>
      </c>
      <c r="B217" t="s">
        <v>950</v>
      </c>
      <c r="C217" t="s">
        <v>27</v>
      </c>
      <c r="D217">
        <v>12</v>
      </c>
      <c r="E217">
        <v>11</v>
      </c>
      <c r="F217">
        <v>0</v>
      </c>
      <c r="G217">
        <v>32</v>
      </c>
      <c r="H217" s="1">
        <f t="shared" si="23"/>
        <v>32</v>
      </c>
      <c r="I217" s="1">
        <f t="shared" si="24"/>
        <v>23</v>
      </c>
      <c r="J217" s="2">
        <f t="shared" si="25"/>
        <v>0.71875</v>
      </c>
      <c r="K217">
        <v>197</v>
      </c>
      <c r="L217">
        <f t="shared" si="22"/>
        <v>6.15625</v>
      </c>
      <c r="M217">
        <v>5.8020306815531999</v>
      </c>
      <c r="N217">
        <v>1.2335025858420099</v>
      </c>
      <c r="O217">
        <v>1.87309651924158</v>
      </c>
      <c r="P217">
        <v>0.29523809523809502</v>
      </c>
      <c r="Q217">
        <v>0.72604066</v>
      </c>
      <c r="R217">
        <v>0.46846846800000003</v>
      </c>
      <c r="S217">
        <v>0.18222222199999999</v>
      </c>
      <c r="T217">
        <v>88.771373559397105</v>
      </c>
      <c r="U217">
        <v>4.2944164099685098</v>
      </c>
      <c r="V217">
        <v>5.1937049838495204</v>
      </c>
      <c r="W217">
        <v>4.7600568626871098</v>
      </c>
      <c r="X217">
        <v>0.87740102410316401</v>
      </c>
    </row>
    <row r="218" spans="1:24" x14ac:dyDescent="0.45">
      <c r="A218">
        <v>2019</v>
      </c>
      <c r="B218" t="s">
        <v>951</v>
      </c>
      <c r="C218" t="s">
        <v>51</v>
      </c>
      <c r="D218">
        <v>18</v>
      </c>
      <c r="E218">
        <v>6</v>
      </c>
      <c r="F218">
        <v>0</v>
      </c>
      <c r="G218">
        <v>33</v>
      </c>
      <c r="H218" s="1">
        <f t="shared" si="23"/>
        <v>33</v>
      </c>
      <c r="I218" s="1">
        <f t="shared" si="24"/>
        <v>24</v>
      </c>
      <c r="J218" s="2">
        <f t="shared" si="25"/>
        <v>0.72727272727272729</v>
      </c>
      <c r="K218">
        <v>209</v>
      </c>
      <c r="L218">
        <f t="shared" si="22"/>
        <v>6.333333333333333</v>
      </c>
      <c r="M218">
        <v>10.808611651070199</v>
      </c>
      <c r="N218">
        <v>2.4114830775296001</v>
      </c>
      <c r="O218">
        <v>1.0334927475126801</v>
      </c>
      <c r="P218">
        <v>0.27400000000000002</v>
      </c>
      <c r="Q218">
        <v>0.76525335999999999</v>
      </c>
      <c r="R218">
        <v>0.51063829699999996</v>
      </c>
      <c r="S218">
        <v>0.162162162</v>
      </c>
      <c r="T218">
        <v>94.088384229434993</v>
      </c>
      <c r="U218">
        <v>3.31578923160321</v>
      </c>
      <c r="V218">
        <v>3.2522869848751399</v>
      </c>
      <c r="W218">
        <v>3.16808828541987</v>
      </c>
      <c r="X218">
        <v>5.6012496948242099</v>
      </c>
    </row>
    <row r="219" spans="1:24" x14ac:dyDescent="0.45">
      <c r="A219">
        <v>2019</v>
      </c>
      <c r="B219" t="s">
        <v>826</v>
      </c>
      <c r="C219" t="s">
        <v>58</v>
      </c>
      <c r="D219">
        <v>11</v>
      </c>
      <c r="E219">
        <v>8</v>
      </c>
      <c r="F219">
        <v>0</v>
      </c>
      <c r="G219">
        <v>31</v>
      </c>
      <c r="H219" s="1">
        <f t="shared" si="23"/>
        <v>31</v>
      </c>
      <c r="I219" s="1">
        <f t="shared" si="24"/>
        <v>19</v>
      </c>
      <c r="J219" s="2">
        <f t="shared" si="25"/>
        <v>0.61290322580645162</v>
      </c>
      <c r="K219">
        <v>195.1</v>
      </c>
      <c r="L219">
        <f t="shared" si="22"/>
        <v>6.2935483870967737</v>
      </c>
      <c r="M219">
        <v>8.9846418721753505</v>
      </c>
      <c r="N219">
        <v>2.3037543261988001</v>
      </c>
      <c r="O219">
        <v>1.01365190352747</v>
      </c>
      <c r="P219">
        <v>0.31127012522361303</v>
      </c>
      <c r="Q219">
        <v>0.71362798999999999</v>
      </c>
      <c r="R219">
        <v>0.43233743400000002</v>
      </c>
      <c r="S219">
        <v>0.10945273599999999</v>
      </c>
      <c r="T219">
        <v>96.940771537622595</v>
      </c>
      <c r="U219">
        <v>3.96245744106194</v>
      </c>
      <c r="V219">
        <v>3.48022108673542</v>
      </c>
      <c r="W219">
        <v>4.0629704992095697</v>
      </c>
      <c r="X219">
        <v>4.6269841194152797</v>
      </c>
    </row>
    <row r="220" spans="1:24" x14ac:dyDescent="0.45">
      <c r="A220">
        <v>2019</v>
      </c>
      <c r="B220" t="s">
        <v>952</v>
      </c>
      <c r="C220" t="s">
        <v>58</v>
      </c>
      <c r="D220">
        <v>11</v>
      </c>
      <c r="E220">
        <v>8</v>
      </c>
      <c r="F220">
        <v>0</v>
      </c>
      <c r="G220">
        <v>32</v>
      </c>
      <c r="H220" s="1">
        <f t="shared" si="23"/>
        <v>32</v>
      </c>
      <c r="I220" s="1">
        <f t="shared" si="24"/>
        <v>19</v>
      </c>
      <c r="J220" s="2">
        <f t="shared" si="25"/>
        <v>0.59375</v>
      </c>
      <c r="K220">
        <v>204</v>
      </c>
      <c r="L220">
        <f t="shared" si="22"/>
        <v>6.375</v>
      </c>
      <c r="M220">
        <v>11.25</v>
      </c>
      <c r="N220">
        <v>1.94117647058823</v>
      </c>
      <c r="O220">
        <v>0.83823529411764697</v>
      </c>
      <c r="P220">
        <v>0.28183716075156501</v>
      </c>
      <c r="Q220">
        <v>0.81838564999999996</v>
      </c>
      <c r="R220">
        <v>0.443762781</v>
      </c>
      <c r="S220">
        <v>0.11242603499999999</v>
      </c>
      <c r="T220">
        <v>97.108197084407195</v>
      </c>
      <c r="U220">
        <v>2.4264705882352899</v>
      </c>
      <c r="V220">
        <v>2.6747937894334899</v>
      </c>
      <c r="W220">
        <v>3.1119300347771102</v>
      </c>
      <c r="X220">
        <v>6.9394860267639098</v>
      </c>
    </row>
    <row r="221" spans="1:24" x14ac:dyDescent="0.45">
      <c r="A221">
        <v>2019</v>
      </c>
      <c r="B221" t="s">
        <v>888</v>
      </c>
      <c r="C221" t="s">
        <v>25</v>
      </c>
      <c r="D221">
        <v>13</v>
      </c>
      <c r="E221">
        <v>14</v>
      </c>
      <c r="F221">
        <v>0</v>
      </c>
      <c r="G221">
        <v>32</v>
      </c>
      <c r="H221" s="1">
        <f t="shared" si="23"/>
        <v>32</v>
      </c>
      <c r="I221" s="1">
        <f t="shared" si="24"/>
        <v>27</v>
      </c>
      <c r="J221" s="2">
        <f t="shared" si="25"/>
        <v>0.84375</v>
      </c>
      <c r="K221">
        <v>183.1</v>
      </c>
      <c r="L221">
        <f t="shared" si="22"/>
        <v>5.7218749999999998</v>
      </c>
      <c r="M221">
        <v>7.75636320599014</v>
      </c>
      <c r="N221">
        <v>2.7981816629204901</v>
      </c>
      <c r="O221">
        <v>1.42363628464376</v>
      </c>
      <c r="P221">
        <v>0.29190207156308801</v>
      </c>
      <c r="Q221">
        <v>0.73122529999999997</v>
      </c>
      <c r="R221">
        <v>0.42</v>
      </c>
      <c r="S221">
        <v>0.14795918299999999</v>
      </c>
      <c r="T221">
        <v>92.112137957317003</v>
      </c>
      <c r="U221">
        <v>4.4181815730323599</v>
      </c>
      <c r="V221">
        <v>4.5121912218582496</v>
      </c>
      <c r="W221">
        <v>4.5824695063014902</v>
      </c>
      <c r="X221">
        <v>1.8785587549209499</v>
      </c>
    </row>
    <row r="222" spans="1:24" x14ac:dyDescent="0.45">
      <c r="A222">
        <v>2019</v>
      </c>
      <c r="B222" t="s">
        <v>828</v>
      </c>
      <c r="C222" t="s">
        <v>29</v>
      </c>
      <c r="D222">
        <v>13</v>
      </c>
      <c r="E222">
        <v>9</v>
      </c>
      <c r="F222">
        <v>0</v>
      </c>
      <c r="G222">
        <v>31</v>
      </c>
      <c r="H222" s="1">
        <f t="shared" si="23"/>
        <v>31</v>
      </c>
      <c r="I222" s="1">
        <f t="shared" si="24"/>
        <v>22</v>
      </c>
      <c r="J222" s="2">
        <f t="shared" si="25"/>
        <v>0.70967741935483875</v>
      </c>
      <c r="K222">
        <v>167</v>
      </c>
      <c r="L222">
        <f t="shared" si="22"/>
        <v>5.387096774193548</v>
      </c>
      <c r="M222">
        <v>7.7604790419161596</v>
      </c>
      <c r="N222">
        <v>2.31736526946107</v>
      </c>
      <c r="O222">
        <v>1.07784431137724</v>
      </c>
      <c r="P222">
        <v>0.321705426356589</v>
      </c>
      <c r="Q222">
        <v>0.65517241000000004</v>
      </c>
      <c r="R222">
        <v>0.44274809100000001</v>
      </c>
      <c r="S222">
        <v>0.12269938599999999</v>
      </c>
      <c r="T222">
        <v>91.441025052465903</v>
      </c>
      <c r="U222">
        <v>4.7964071856287402</v>
      </c>
      <c r="V222">
        <v>3.85472803858225</v>
      </c>
      <c r="W222">
        <v>4.23940204312344</v>
      </c>
      <c r="X222">
        <v>3.3261535167693999</v>
      </c>
    </row>
    <row r="223" spans="1:24" x14ac:dyDescent="0.45">
      <c r="A223">
        <v>2019</v>
      </c>
      <c r="B223" t="s">
        <v>908</v>
      </c>
      <c r="C223" t="s">
        <v>25</v>
      </c>
      <c r="D223">
        <v>12</v>
      </c>
      <c r="E223">
        <v>8</v>
      </c>
      <c r="F223">
        <v>0</v>
      </c>
      <c r="G223">
        <v>33</v>
      </c>
      <c r="H223" s="1">
        <f t="shared" si="23"/>
        <v>33</v>
      </c>
      <c r="I223" s="1">
        <f t="shared" si="24"/>
        <v>20</v>
      </c>
      <c r="J223" s="2">
        <f t="shared" si="25"/>
        <v>0.60606060606060608</v>
      </c>
      <c r="K223">
        <v>174.1</v>
      </c>
      <c r="L223">
        <f t="shared" si="22"/>
        <v>5.2757575757575754</v>
      </c>
      <c r="M223">
        <v>12.131931520303199</v>
      </c>
      <c r="N223">
        <v>4.3365202030020003</v>
      </c>
      <c r="O223">
        <v>1.5487572153578499</v>
      </c>
      <c r="P223">
        <v>0.30534351145038102</v>
      </c>
      <c r="Q223">
        <v>0.75126904000000005</v>
      </c>
      <c r="R223">
        <v>0.37037037</v>
      </c>
      <c r="S223">
        <v>0.2</v>
      </c>
      <c r="T223">
        <v>92.542686795112701</v>
      </c>
      <c r="U223">
        <v>4.3365202030020003</v>
      </c>
      <c r="V223">
        <v>4.2866672507891899</v>
      </c>
      <c r="W223">
        <v>3.76112736333193</v>
      </c>
      <c r="X223">
        <v>2.2835381031036301</v>
      </c>
    </row>
    <row r="224" spans="1:24" x14ac:dyDescent="0.45">
      <c r="A224">
        <v>2019</v>
      </c>
      <c r="B224" t="s">
        <v>953</v>
      </c>
      <c r="C224" t="s">
        <v>58</v>
      </c>
      <c r="D224">
        <v>10</v>
      </c>
      <c r="E224">
        <v>8</v>
      </c>
      <c r="F224">
        <v>0</v>
      </c>
      <c r="G224">
        <v>32</v>
      </c>
      <c r="H224" s="1">
        <f t="shared" si="23"/>
        <v>32</v>
      </c>
      <c r="I224" s="1">
        <f t="shared" si="24"/>
        <v>18</v>
      </c>
      <c r="J224" s="2">
        <f t="shared" si="25"/>
        <v>0.5625</v>
      </c>
      <c r="K224">
        <v>197.2</v>
      </c>
      <c r="L224">
        <f t="shared" si="22"/>
        <v>6.1624999999999996</v>
      </c>
      <c r="M224">
        <v>9.1973016183141905</v>
      </c>
      <c r="N224">
        <v>2.2765598065134101</v>
      </c>
      <c r="O224">
        <v>1.0927487071264299</v>
      </c>
      <c r="P224">
        <v>0.313075506445672</v>
      </c>
      <c r="Q224">
        <v>0.68853973999999996</v>
      </c>
      <c r="R224">
        <v>0.48035714200000001</v>
      </c>
      <c r="S224">
        <v>0.133333333</v>
      </c>
      <c r="T224">
        <v>97.899693389689503</v>
      </c>
      <c r="U224">
        <v>4.2799324362452102</v>
      </c>
      <c r="V224">
        <v>3.5984951319191598</v>
      </c>
      <c r="W224">
        <v>3.8314987958304498</v>
      </c>
      <c r="X224">
        <v>4.3066434860229403</v>
      </c>
    </row>
    <row r="225" spans="1:24" x14ac:dyDescent="0.45">
      <c r="A225">
        <v>2019</v>
      </c>
      <c r="B225" t="s">
        <v>928</v>
      </c>
      <c r="C225" t="s">
        <v>29</v>
      </c>
      <c r="D225">
        <v>11</v>
      </c>
      <c r="E225">
        <v>10</v>
      </c>
      <c r="F225">
        <v>0</v>
      </c>
      <c r="G225">
        <v>30</v>
      </c>
      <c r="H225" s="1">
        <f t="shared" si="23"/>
        <v>30</v>
      </c>
      <c r="I225" s="1">
        <f t="shared" si="24"/>
        <v>21</v>
      </c>
      <c r="J225" s="2">
        <f t="shared" si="25"/>
        <v>0.7</v>
      </c>
      <c r="K225">
        <v>177</v>
      </c>
      <c r="L225">
        <f t="shared" si="22"/>
        <v>5.9</v>
      </c>
      <c r="M225">
        <v>7.6271186440677896</v>
      </c>
      <c r="N225">
        <v>1.6271186440677901</v>
      </c>
      <c r="O225">
        <v>0.96610169491525399</v>
      </c>
      <c r="P225">
        <v>0.28653846153846102</v>
      </c>
      <c r="Q225">
        <v>0.71820174999999997</v>
      </c>
      <c r="R225">
        <v>0.41300191200000003</v>
      </c>
      <c r="S225">
        <v>0.104395604</v>
      </c>
      <c r="T225">
        <v>87.140972222222203</v>
      </c>
      <c r="U225">
        <v>3.4576271186440599</v>
      </c>
      <c r="V225">
        <v>3.6094897016966998</v>
      </c>
      <c r="W225">
        <v>4.2594076142135897</v>
      </c>
      <c r="X225">
        <v>4.1041116714477504</v>
      </c>
    </row>
    <row r="226" spans="1:24" x14ac:dyDescent="0.45">
      <c r="A226">
        <v>2019</v>
      </c>
      <c r="B226" t="s">
        <v>954</v>
      </c>
      <c r="C226" t="s">
        <v>27</v>
      </c>
      <c r="D226">
        <v>11</v>
      </c>
      <c r="E226">
        <v>13</v>
      </c>
      <c r="F226">
        <v>0</v>
      </c>
      <c r="G226">
        <v>34</v>
      </c>
      <c r="H226" s="1">
        <f t="shared" si="23"/>
        <v>34</v>
      </c>
      <c r="I226" s="1">
        <f t="shared" si="24"/>
        <v>24</v>
      </c>
      <c r="J226" s="2">
        <f t="shared" si="25"/>
        <v>0.70588235294117652</v>
      </c>
      <c r="K226">
        <v>213</v>
      </c>
      <c r="L226">
        <f t="shared" si="22"/>
        <v>6.2647058823529411</v>
      </c>
      <c r="M226">
        <v>10.6901400792554</v>
      </c>
      <c r="N226">
        <v>3.4647884841855499</v>
      </c>
      <c r="O226">
        <v>1.4366196153940101</v>
      </c>
      <c r="P226">
        <v>0.28680688336519999</v>
      </c>
      <c r="Q226">
        <v>0.70345409000000003</v>
      </c>
      <c r="R226">
        <v>0.376363636</v>
      </c>
      <c r="S226">
        <v>0.15315315299999999</v>
      </c>
      <c r="T226">
        <v>94.6183549486543</v>
      </c>
      <c r="U226">
        <v>4.4788729185813203</v>
      </c>
      <c r="V226">
        <v>4.3360751230255499</v>
      </c>
      <c r="W226">
        <v>4.3342145869786401</v>
      </c>
      <c r="X226">
        <v>3.2295619845390302</v>
      </c>
    </row>
    <row r="227" spans="1:24" x14ac:dyDescent="0.45">
      <c r="A227">
        <v>2019</v>
      </c>
      <c r="B227" t="s">
        <v>831</v>
      </c>
      <c r="C227" t="s">
        <v>71</v>
      </c>
      <c r="D227">
        <v>11</v>
      </c>
      <c r="E227">
        <v>8</v>
      </c>
      <c r="F227">
        <v>0</v>
      </c>
      <c r="G227">
        <v>31</v>
      </c>
      <c r="H227" s="1">
        <f t="shared" si="23"/>
        <v>31</v>
      </c>
      <c r="I227" s="1">
        <f t="shared" si="24"/>
        <v>19</v>
      </c>
      <c r="J227" s="2">
        <f t="shared" si="25"/>
        <v>0.61290322580645162</v>
      </c>
      <c r="K227">
        <v>175.1</v>
      </c>
      <c r="L227">
        <f t="shared" si="22"/>
        <v>5.6483870967741936</v>
      </c>
      <c r="M227">
        <v>10.522813993470301</v>
      </c>
      <c r="N227">
        <v>3.4904943978340599</v>
      </c>
      <c r="O227">
        <v>0.87262359945851597</v>
      </c>
      <c r="P227">
        <v>0.25547445255474399</v>
      </c>
      <c r="Q227">
        <v>0.79676674000000003</v>
      </c>
      <c r="R227">
        <v>0.50835322100000002</v>
      </c>
      <c r="S227">
        <v>0.129770992</v>
      </c>
      <c r="T227">
        <v>93.434649087707996</v>
      </c>
      <c r="U227">
        <v>2.8745247982162798</v>
      </c>
      <c r="V227">
        <v>3.4193326755806002</v>
      </c>
      <c r="W227">
        <v>3.64510817948304</v>
      </c>
      <c r="X227">
        <v>4.4838104248046804</v>
      </c>
    </row>
    <row r="228" spans="1:24" x14ac:dyDescent="0.45">
      <c r="A228">
        <v>2019</v>
      </c>
      <c r="B228" t="s">
        <v>910</v>
      </c>
      <c r="C228" t="s">
        <v>99</v>
      </c>
      <c r="D228">
        <v>11</v>
      </c>
      <c r="E228">
        <v>12</v>
      </c>
      <c r="F228">
        <v>0</v>
      </c>
      <c r="G228">
        <v>31</v>
      </c>
      <c r="H228" s="1">
        <f t="shared" si="23"/>
        <v>31</v>
      </c>
      <c r="I228" s="1">
        <f t="shared" si="24"/>
        <v>23</v>
      </c>
      <c r="J228" s="2">
        <f t="shared" si="25"/>
        <v>0.74193548387096775</v>
      </c>
      <c r="K228">
        <v>168.1</v>
      </c>
      <c r="L228">
        <f t="shared" si="22"/>
        <v>5.4225806451612906</v>
      </c>
      <c r="M228">
        <v>8.3405943114205296</v>
      </c>
      <c r="N228">
        <v>2.0851485778551302</v>
      </c>
      <c r="O228">
        <v>1.1227723111527601</v>
      </c>
      <c r="P228">
        <v>0.30184804928131398</v>
      </c>
      <c r="Q228">
        <v>0.63236870000000001</v>
      </c>
      <c r="R228">
        <v>0.44111776400000002</v>
      </c>
      <c r="S228">
        <v>0.117318435</v>
      </c>
      <c r="T228">
        <v>92.720650125628097</v>
      </c>
      <c r="U228">
        <v>4.4910892446110502</v>
      </c>
      <c r="V228">
        <v>3.8377718707928699</v>
      </c>
      <c r="W228">
        <v>4.3312442789882803</v>
      </c>
      <c r="X228">
        <v>3.2388453483581499</v>
      </c>
    </row>
    <row r="229" spans="1:24" x14ac:dyDescent="0.45">
      <c r="A229">
        <v>2019</v>
      </c>
      <c r="B229" t="s">
        <v>929</v>
      </c>
      <c r="C229" t="s">
        <v>71</v>
      </c>
      <c r="D229">
        <v>9</v>
      </c>
      <c r="E229">
        <v>9</v>
      </c>
      <c r="F229">
        <v>0</v>
      </c>
      <c r="G229">
        <v>31</v>
      </c>
      <c r="H229" s="1">
        <f t="shared" si="23"/>
        <v>31</v>
      </c>
      <c r="I229" s="1">
        <f t="shared" si="24"/>
        <v>18</v>
      </c>
      <c r="J229" s="2">
        <f t="shared" si="25"/>
        <v>0.58064516129032262</v>
      </c>
      <c r="K229">
        <v>166.2</v>
      </c>
      <c r="L229">
        <f t="shared" si="22"/>
        <v>5.3612903225806452</v>
      </c>
      <c r="M229">
        <v>9.0179997247924799</v>
      </c>
      <c r="N229">
        <v>2.6459999192504902</v>
      </c>
      <c r="O229">
        <v>1.5659999522094701</v>
      </c>
      <c r="P229">
        <v>0.27293064876957401</v>
      </c>
      <c r="Q229">
        <v>0.77723377999999999</v>
      </c>
      <c r="R229">
        <v>0.429487179</v>
      </c>
      <c r="S229">
        <v>0.16201117300000001</v>
      </c>
      <c r="T229">
        <v>94.816602379707106</v>
      </c>
      <c r="U229">
        <v>3.8879998813476599</v>
      </c>
      <c r="V229">
        <v>4.4260094387207003</v>
      </c>
      <c r="W229">
        <v>4.3004165597712696</v>
      </c>
      <c r="X229">
        <v>2.5579228401184002</v>
      </c>
    </row>
    <row r="230" spans="1:24" x14ac:dyDescent="0.45">
      <c r="A230">
        <v>2019</v>
      </c>
      <c r="B230" t="s">
        <v>911</v>
      </c>
      <c r="C230" t="s">
        <v>29</v>
      </c>
      <c r="D230">
        <v>6</v>
      </c>
      <c r="E230">
        <v>8</v>
      </c>
      <c r="F230">
        <v>0</v>
      </c>
      <c r="G230">
        <v>31</v>
      </c>
      <c r="H230" s="1">
        <f t="shared" si="23"/>
        <v>31</v>
      </c>
      <c r="I230" s="1">
        <f t="shared" si="24"/>
        <v>14</v>
      </c>
      <c r="J230" s="2">
        <f t="shared" si="25"/>
        <v>0.45161290322580644</v>
      </c>
      <c r="K230">
        <v>178.2</v>
      </c>
      <c r="L230">
        <f t="shared" si="22"/>
        <v>5.7483870967741932</v>
      </c>
      <c r="M230">
        <v>11.535448417973701</v>
      </c>
      <c r="N230">
        <v>2.8208956829979499</v>
      </c>
      <c r="O230">
        <v>1.66231352748093</v>
      </c>
      <c r="P230">
        <v>0.26616915422885501</v>
      </c>
      <c r="Q230">
        <v>0.77736318000000004</v>
      </c>
      <c r="R230">
        <v>0.45475638000000002</v>
      </c>
      <c r="S230">
        <v>0.22758620600000001</v>
      </c>
      <c r="T230">
        <v>94.251185636856306</v>
      </c>
      <c r="U230">
        <v>3.9794778385149701</v>
      </c>
      <c r="V230">
        <v>4.1766960976835001</v>
      </c>
      <c r="W230">
        <v>3.3899508264896498</v>
      </c>
      <c r="X230">
        <v>2.58247971534729</v>
      </c>
    </row>
    <row r="231" spans="1:24" x14ac:dyDescent="0.45">
      <c r="A231">
        <v>2019</v>
      </c>
      <c r="B231" t="s">
        <v>890</v>
      </c>
      <c r="C231" t="s">
        <v>49</v>
      </c>
      <c r="D231">
        <v>20</v>
      </c>
      <c r="E231">
        <v>5</v>
      </c>
      <c r="F231">
        <v>0</v>
      </c>
      <c r="G231">
        <v>33</v>
      </c>
      <c r="H231" s="1">
        <f t="shared" si="23"/>
        <v>33</v>
      </c>
      <c r="I231" s="1">
        <f t="shared" si="24"/>
        <v>25</v>
      </c>
      <c r="J231" s="2">
        <f t="shared" si="25"/>
        <v>0.75757575757575757</v>
      </c>
      <c r="K231">
        <v>212.1</v>
      </c>
      <c r="L231">
        <f t="shared" si="22"/>
        <v>6.4272727272727268</v>
      </c>
      <c r="M231">
        <v>13.8178967203208</v>
      </c>
      <c r="N231">
        <v>2.0345369404153302</v>
      </c>
      <c r="O231">
        <v>1.22919940150093</v>
      </c>
      <c r="P231">
        <v>0.274939172749391</v>
      </c>
      <c r="Q231">
        <v>0.83333332999999998</v>
      </c>
      <c r="R231">
        <v>0.40274599500000002</v>
      </c>
      <c r="S231">
        <v>0.16860465099999999</v>
      </c>
      <c r="T231">
        <v>97.260075610432807</v>
      </c>
      <c r="U231">
        <v>2.5007849892605098</v>
      </c>
      <c r="V231">
        <v>2.6394411730907099</v>
      </c>
      <c r="W231">
        <v>2.47528141262445</v>
      </c>
      <c r="X231">
        <v>7.47367191314697</v>
      </c>
    </row>
    <row r="232" spans="1:24" x14ac:dyDescent="0.45">
      <c r="A232">
        <v>2019</v>
      </c>
      <c r="B232" t="s">
        <v>955</v>
      </c>
      <c r="C232" t="s">
        <v>35</v>
      </c>
      <c r="D232">
        <v>19</v>
      </c>
      <c r="E232">
        <v>6</v>
      </c>
      <c r="F232">
        <v>0</v>
      </c>
      <c r="G232">
        <v>34</v>
      </c>
      <c r="H232" s="1">
        <f t="shared" si="23"/>
        <v>34</v>
      </c>
      <c r="I232" s="1">
        <f t="shared" si="24"/>
        <v>25</v>
      </c>
      <c r="J232" s="2">
        <f t="shared" si="25"/>
        <v>0.73529411764705888</v>
      </c>
      <c r="K232">
        <v>203.1</v>
      </c>
      <c r="L232">
        <f t="shared" si="22"/>
        <v>5.973529411764706</v>
      </c>
      <c r="M232">
        <v>9.4278683807939103</v>
      </c>
      <c r="N232">
        <v>3.31967196506828</v>
      </c>
      <c r="O232">
        <v>1.06229502882185</v>
      </c>
      <c r="P232">
        <v>0.31666666666666599</v>
      </c>
      <c r="Q232">
        <v>0.77649959000000002</v>
      </c>
      <c r="R232">
        <v>0.48473967600000001</v>
      </c>
      <c r="S232">
        <v>0.13259668499999999</v>
      </c>
      <c r="T232">
        <v>93.061756226937206</v>
      </c>
      <c r="U232">
        <v>3.8065571866116201</v>
      </c>
      <c r="V232">
        <v>3.8631897710991301</v>
      </c>
      <c r="W232">
        <v>4.0994828640327698</v>
      </c>
      <c r="X232">
        <v>3.7035453319549498</v>
      </c>
    </row>
    <row r="233" spans="1:24" x14ac:dyDescent="0.45">
      <c r="A233">
        <v>2019</v>
      </c>
      <c r="B233" t="s">
        <v>833</v>
      </c>
      <c r="C233" t="s">
        <v>27</v>
      </c>
      <c r="D233">
        <v>10</v>
      </c>
      <c r="E233">
        <v>13</v>
      </c>
      <c r="F233">
        <v>0</v>
      </c>
      <c r="G233">
        <v>32</v>
      </c>
      <c r="H233" s="1">
        <f t="shared" si="23"/>
        <v>32</v>
      </c>
      <c r="I233" s="1">
        <f t="shared" si="24"/>
        <v>23</v>
      </c>
      <c r="J233" s="2">
        <f t="shared" si="25"/>
        <v>0.71875</v>
      </c>
      <c r="K233">
        <v>184.1</v>
      </c>
      <c r="L233">
        <f t="shared" si="22"/>
        <v>5.7531249999999998</v>
      </c>
      <c r="M233">
        <v>7.7631103609654897</v>
      </c>
      <c r="N233">
        <v>2.8318264209811201</v>
      </c>
      <c r="O233">
        <v>0.87884268237345098</v>
      </c>
      <c r="P233">
        <v>0.30669144981412599</v>
      </c>
      <c r="Q233">
        <v>0.76107011000000002</v>
      </c>
      <c r="R233">
        <v>0.53747714800000002</v>
      </c>
      <c r="S233">
        <v>0.125874125</v>
      </c>
      <c r="T233">
        <v>93.070364064183707</v>
      </c>
      <c r="U233">
        <v>3.2224231687026501</v>
      </c>
      <c r="V233">
        <v>3.71853027484832</v>
      </c>
      <c r="W233">
        <v>3.9922541887761902</v>
      </c>
      <c r="X233">
        <v>3.8452742099761901</v>
      </c>
    </row>
    <row r="234" spans="1:24" x14ac:dyDescent="0.45">
      <c r="A234">
        <v>2019</v>
      </c>
      <c r="B234" t="s">
        <v>956</v>
      </c>
      <c r="C234" t="s">
        <v>75</v>
      </c>
      <c r="D234">
        <v>9</v>
      </c>
      <c r="E234">
        <v>14</v>
      </c>
      <c r="F234">
        <v>0</v>
      </c>
      <c r="G234">
        <v>31</v>
      </c>
      <c r="H234" s="1">
        <f t="shared" si="23"/>
        <v>31</v>
      </c>
      <c r="I234" s="1">
        <f t="shared" si="24"/>
        <v>23</v>
      </c>
      <c r="J234" s="2">
        <f t="shared" si="25"/>
        <v>0.74193548387096775</v>
      </c>
      <c r="K234">
        <v>175.1</v>
      </c>
      <c r="L234">
        <f t="shared" si="22"/>
        <v>5.6483870967741936</v>
      </c>
      <c r="M234">
        <v>8.4182511947762695</v>
      </c>
      <c r="N234">
        <v>2.9771863981525799</v>
      </c>
      <c r="O234">
        <v>1.59125479901258</v>
      </c>
      <c r="P234">
        <v>0.317554240631163</v>
      </c>
      <c r="Q234">
        <v>0.703125</v>
      </c>
      <c r="R234">
        <v>0.423507462</v>
      </c>
      <c r="S234">
        <v>0.16666666599999999</v>
      </c>
      <c r="T234">
        <v>91.759216553714793</v>
      </c>
      <c r="U234">
        <v>5.2357415967510903</v>
      </c>
      <c r="V234">
        <v>4.8223745413766403</v>
      </c>
      <c r="W234">
        <v>4.6341176578354499</v>
      </c>
      <c r="X234">
        <v>1.53678262233734</v>
      </c>
    </row>
    <row r="235" spans="1:24" x14ac:dyDescent="0.45">
      <c r="A235">
        <v>2019</v>
      </c>
      <c r="B235" t="s">
        <v>837</v>
      </c>
      <c r="C235" t="s">
        <v>115</v>
      </c>
      <c r="D235">
        <v>14</v>
      </c>
      <c r="E235">
        <v>8</v>
      </c>
      <c r="F235">
        <v>0</v>
      </c>
      <c r="G235">
        <v>32</v>
      </c>
      <c r="H235" s="1">
        <f t="shared" si="23"/>
        <v>32</v>
      </c>
      <c r="I235" s="1">
        <f t="shared" si="24"/>
        <v>22</v>
      </c>
      <c r="J235" s="2">
        <f t="shared" si="25"/>
        <v>0.6875</v>
      </c>
      <c r="K235">
        <v>200.1</v>
      </c>
      <c r="L235">
        <f t="shared" si="22"/>
        <v>6.2531249999999998</v>
      </c>
      <c r="M235">
        <v>8.7603988896070497</v>
      </c>
      <c r="N235">
        <v>2.2911812480510698</v>
      </c>
      <c r="O235">
        <v>1.1680531852809399</v>
      </c>
      <c r="P235">
        <v>0.29946524064171098</v>
      </c>
      <c r="Q235">
        <v>0.73529412000000005</v>
      </c>
      <c r="R235">
        <v>0.420689655</v>
      </c>
      <c r="S235">
        <v>0.119815668</v>
      </c>
      <c r="T235">
        <v>93.256759477205094</v>
      </c>
      <c r="U235">
        <v>3.68386004588604</v>
      </c>
      <c r="V235">
        <v>3.8529445514172398</v>
      </c>
      <c r="W235">
        <v>4.3204537275974504</v>
      </c>
      <c r="X235">
        <v>4.3536038398742596</v>
      </c>
    </row>
    <row r="236" spans="1:24" x14ac:dyDescent="0.45">
      <c r="A236">
        <v>2019</v>
      </c>
      <c r="B236" t="s">
        <v>933</v>
      </c>
      <c r="C236" t="s">
        <v>33</v>
      </c>
      <c r="D236">
        <v>14</v>
      </c>
      <c r="E236">
        <v>5</v>
      </c>
      <c r="F236">
        <v>0</v>
      </c>
      <c r="G236">
        <v>29</v>
      </c>
      <c r="H236" s="1">
        <f t="shared" si="23"/>
        <v>29</v>
      </c>
      <c r="I236" s="1">
        <f t="shared" si="24"/>
        <v>19</v>
      </c>
      <c r="J236" s="2">
        <f t="shared" si="25"/>
        <v>0.65517241379310343</v>
      </c>
      <c r="K236">
        <v>182.2</v>
      </c>
      <c r="L236">
        <f t="shared" si="22"/>
        <v>6.2827586206896546</v>
      </c>
      <c r="M236">
        <v>8.0310210033309808</v>
      </c>
      <c r="N236">
        <v>1.18248162012235</v>
      </c>
      <c r="O236">
        <v>0.83759114758666597</v>
      </c>
      <c r="P236">
        <v>0.277669902912621</v>
      </c>
      <c r="Q236">
        <v>0.82216809000000002</v>
      </c>
      <c r="R236">
        <v>0.50387596800000001</v>
      </c>
      <c r="S236">
        <v>0.129770992</v>
      </c>
      <c r="T236">
        <v>90.871712833099494</v>
      </c>
      <c r="U236">
        <v>2.3156931727396</v>
      </c>
      <c r="V236">
        <v>3.0990459848627698</v>
      </c>
      <c r="W236">
        <v>3.3157574782580399</v>
      </c>
      <c r="X236">
        <v>4.9465804100036603</v>
      </c>
    </row>
    <row r="237" spans="1:24" x14ac:dyDescent="0.45">
      <c r="A237">
        <v>2019</v>
      </c>
      <c r="B237" t="s">
        <v>913</v>
      </c>
      <c r="C237" t="s">
        <v>86</v>
      </c>
      <c r="D237">
        <v>12</v>
      </c>
      <c r="E237">
        <v>5</v>
      </c>
      <c r="F237">
        <v>0</v>
      </c>
      <c r="G237">
        <v>28</v>
      </c>
      <c r="H237" s="1">
        <f t="shared" si="23"/>
        <v>28</v>
      </c>
      <c r="I237" s="1">
        <f t="shared" si="24"/>
        <v>17</v>
      </c>
      <c r="J237" s="2">
        <f t="shared" si="25"/>
        <v>0.6071428571428571</v>
      </c>
      <c r="K237">
        <v>174</v>
      </c>
      <c r="L237">
        <f t="shared" si="22"/>
        <v>6.2142857142857144</v>
      </c>
      <c r="M237">
        <v>9.0517241379310303</v>
      </c>
      <c r="N237">
        <v>1.8103448275862</v>
      </c>
      <c r="O237">
        <v>1.5</v>
      </c>
      <c r="P237">
        <v>0.30398322851152998</v>
      </c>
      <c r="Q237">
        <v>0.68050750000000004</v>
      </c>
      <c r="R237">
        <v>0.48991935399999997</v>
      </c>
      <c r="S237">
        <v>0.20138888799999999</v>
      </c>
      <c r="T237">
        <v>95.677105402542296</v>
      </c>
      <c r="U237">
        <v>4.7586206896551699</v>
      </c>
      <c r="V237">
        <v>4.0588370619149003</v>
      </c>
      <c r="W237">
        <v>3.5384097458302199</v>
      </c>
      <c r="X237">
        <v>3.3346469402313201</v>
      </c>
    </row>
    <row r="238" spans="1:24" x14ac:dyDescent="0.45">
      <c r="A238">
        <v>2019</v>
      </c>
      <c r="B238" t="s">
        <v>957</v>
      </c>
      <c r="C238" t="s">
        <v>79</v>
      </c>
      <c r="D238">
        <v>9</v>
      </c>
      <c r="E238">
        <v>12</v>
      </c>
      <c r="F238">
        <v>0</v>
      </c>
      <c r="G238">
        <v>32</v>
      </c>
      <c r="H238" s="1">
        <f t="shared" si="23"/>
        <v>32</v>
      </c>
      <c r="I238" s="1">
        <f t="shared" si="24"/>
        <v>21</v>
      </c>
      <c r="J238" s="2">
        <f t="shared" si="25"/>
        <v>0.65625</v>
      </c>
      <c r="K238">
        <v>185.1</v>
      </c>
      <c r="L238">
        <f t="shared" si="22"/>
        <v>5.7843749999999998</v>
      </c>
      <c r="M238">
        <v>11.557554274018401</v>
      </c>
      <c r="N238">
        <v>2.4280576205921198</v>
      </c>
      <c r="O238">
        <v>1.8938849440618499</v>
      </c>
      <c r="P238">
        <v>0.30684326710816701</v>
      </c>
      <c r="Q238">
        <v>0.74421168999999998</v>
      </c>
      <c r="R238">
        <v>0.356394129</v>
      </c>
      <c r="S238">
        <v>0.18224298999999999</v>
      </c>
      <c r="T238">
        <v>92.190314125487603</v>
      </c>
      <c r="U238">
        <v>4.5647483267131799</v>
      </c>
      <c r="V238">
        <v>4.3201246139777503</v>
      </c>
      <c r="W238">
        <v>3.8814018972863802</v>
      </c>
      <c r="X238">
        <v>3.1854929924011199</v>
      </c>
    </row>
    <row r="239" spans="1:24" x14ac:dyDescent="0.45">
      <c r="A239">
        <v>2019</v>
      </c>
      <c r="B239" t="s">
        <v>915</v>
      </c>
      <c r="C239" t="s">
        <v>121</v>
      </c>
      <c r="D239">
        <v>16</v>
      </c>
      <c r="E239">
        <v>13</v>
      </c>
      <c r="F239">
        <v>0</v>
      </c>
      <c r="G239">
        <v>34</v>
      </c>
      <c r="H239" s="1">
        <f t="shared" si="23"/>
        <v>34</v>
      </c>
      <c r="I239" s="1">
        <f t="shared" si="24"/>
        <v>29</v>
      </c>
      <c r="J239" s="2">
        <f t="shared" si="25"/>
        <v>0.8529411764705882</v>
      </c>
      <c r="K239">
        <v>203</v>
      </c>
      <c r="L239">
        <f t="shared" si="22"/>
        <v>5.9705882352941178</v>
      </c>
      <c r="M239">
        <v>6.5172413793103399</v>
      </c>
      <c r="N239">
        <v>2.4827586206896499</v>
      </c>
      <c r="O239">
        <v>1.01970443349753</v>
      </c>
      <c r="P239">
        <v>0.29495268138801201</v>
      </c>
      <c r="Q239">
        <v>0.69224353999999999</v>
      </c>
      <c r="R239">
        <v>0.40735068899999999</v>
      </c>
      <c r="S239">
        <v>9.2741934999999998E-2</v>
      </c>
      <c r="T239">
        <v>89.106619638214895</v>
      </c>
      <c r="U239">
        <v>3.99014778325123</v>
      </c>
      <c r="V239">
        <v>4.1548961752153897</v>
      </c>
      <c r="W239">
        <v>5.1121526221336397</v>
      </c>
      <c r="X239">
        <v>3.6069254875183101</v>
      </c>
    </row>
    <row r="240" spans="1:24" x14ac:dyDescent="0.45">
      <c r="A240">
        <v>2019</v>
      </c>
      <c r="B240" t="s">
        <v>892</v>
      </c>
      <c r="C240" t="s">
        <v>37</v>
      </c>
      <c r="D240">
        <v>14</v>
      </c>
      <c r="E240">
        <v>9</v>
      </c>
      <c r="F240">
        <v>0</v>
      </c>
      <c r="G240">
        <v>29</v>
      </c>
      <c r="H240" s="1">
        <f t="shared" si="23"/>
        <v>29</v>
      </c>
      <c r="I240" s="1">
        <f t="shared" si="24"/>
        <v>23</v>
      </c>
      <c r="J240" s="2">
        <f t="shared" si="25"/>
        <v>0.7931034482758621</v>
      </c>
      <c r="K240">
        <v>176.2</v>
      </c>
      <c r="L240">
        <f t="shared" si="22"/>
        <v>6.0758620689655167</v>
      </c>
      <c r="M240">
        <v>11.615094005222099</v>
      </c>
      <c r="N240">
        <v>2.9037735013055301</v>
      </c>
      <c r="O240">
        <v>1.2226414742339</v>
      </c>
      <c r="P240">
        <v>0.272959183673469</v>
      </c>
      <c r="Q240">
        <v>0.77651515000000004</v>
      </c>
      <c r="R240">
        <v>0.35990338100000002</v>
      </c>
      <c r="S240">
        <v>0.13559321999999999</v>
      </c>
      <c r="T240">
        <v>94.381722501622306</v>
      </c>
      <c r="U240">
        <v>3.4132074489029902</v>
      </c>
      <c r="V240">
        <v>3.4347641863335698</v>
      </c>
      <c r="W240">
        <v>3.6616855445498402</v>
      </c>
      <c r="X240">
        <v>5.1619787216186497</v>
      </c>
    </row>
    <row r="241" spans="1:24" x14ac:dyDescent="0.45">
      <c r="A241">
        <v>2019</v>
      </c>
      <c r="B241" t="s">
        <v>839</v>
      </c>
      <c r="C241" t="s">
        <v>71</v>
      </c>
      <c r="D241">
        <v>15</v>
      </c>
      <c r="E241">
        <v>8</v>
      </c>
      <c r="F241">
        <v>0</v>
      </c>
      <c r="G241">
        <v>32</v>
      </c>
      <c r="H241" s="1">
        <f t="shared" si="23"/>
        <v>32</v>
      </c>
      <c r="I241" s="1">
        <f t="shared" si="24"/>
        <v>23</v>
      </c>
      <c r="J241" s="2">
        <f t="shared" si="25"/>
        <v>0.71875</v>
      </c>
      <c r="K241">
        <v>190.2</v>
      </c>
      <c r="L241">
        <f t="shared" si="22"/>
        <v>5.9437499999999996</v>
      </c>
      <c r="M241">
        <v>10.6678310295231</v>
      </c>
      <c r="N241">
        <v>3.7290205811165098</v>
      </c>
      <c r="O241">
        <v>1.0384614276527</v>
      </c>
      <c r="P241">
        <v>0.26174496644295298</v>
      </c>
      <c r="Q241">
        <v>0.76725025999999996</v>
      </c>
      <c r="R241">
        <v>0.55217391299999996</v>
      </c>
      <c r="S241">
        <v>0.17886178799999999</v>
      </c>
      <c r="T241">
        <v>96.312431842966106</v>
      </c>
      <c r="U241">
        <v>3.39860103595429</v>
      </c>
      <c r="V241">
        <v>3.69652690673855</v>
      </c>
      <c r="W241">
        <v>3.4797733816866798</v>
      </c>
      <c r="X241">
        <v>4.20336484909057</v>
      </c>
    </row>
    <row r="242" spans="1:24" x14ac:dyDescent="0.45">
      <c r="A242">
        <v>2019</v>
      </c>
      <c r="B242" t="s">
        <v>958</v>
      </c>
      <c r="C242" t="s">
        <v>75</v>
      </c>
      <c r="D242">
        <v>7</v>
      </c>
      <c r="E242">
        <v>14</v>
      </c>
      <c r="F242">
        <v>0</v>
      </c>
      <c r="G242">
        <v>28</v>
      </c>
      <c r="H242" s="1">
        <f t="shared" si="23"/>
        <v>28</v>
      </c>
      <c r="I242" s="1">
        <f t="shared" si="24"/>
        <v>21</v>
      </c>
      <c r="J242" s="2">
        <f t="shared" si="25"/>
        <v>0.75</v>
      </c>
      <c r="K242">
        <v>165.1</v>
      </c>
      <c r="L242">
        <f t="shared" si="22"/>
        <v>5.8964285714285714</v>
      </c>
      <c r="M242">
        <v>6.6411292365636898</v>
      </c>
      <c r="N242">
        <v>3.8104839881922801</v>
      </c>
      <c r="O242">
        <v>0.81653228318406001</v>
      </c>
      <c r="P242">
        <v>0.28194726166328599</v>
      </c>
      <c r="Q242">
        <v>0.72169810999999995</v>
      </c>
      <c r="R242">
        <v>0.5</v>
      </c>
      <c r="S242">
        <v>0.10204081600000001</v>
      </c>
      <c r="T242">
        <v>93.767328166372394</v>
      </c>
      <c r="U242">
        <v>4.1915323870114998</v>
      </c>
      <c r="V242">
        <v>4.3511062848828397</v>
      </c>
      <c r="W242">
        <v>4.9402994359549197</v>
      </c>
      <c r="X242">
        <v>2.2374091148376398</v>
      </c>
    </row>
    <row r="243" spans="1:24" x14ac:dyDescent="0.45">
      <c r="A243">
        <v>2019</v>
      </c>
      <c r="B243" t="s">
        <v>959</v>
      </c>
      <c r="C243" t="s">
        <v>62</v>
      </c>
      <c r="D243">
        <v>11</v>
      </c>
      <c r="E243">
        <v>8</v>
      </c>
      <c r="F243">
        <v>0</v>
      </c>
      <c r="G243">
        <v>31</v>
      </c>
      <c r="H243" s="1">
        <f t="shared" si="23"/>
        <v>31</v>
      </c>
      <c r="I243" s="1">
        <f t="shared" si="24"/>
        <v>19</v>
      </c>
      <c r="J243" s="2">
        <f t="shared" si="25"/>
        <v>0.61290322580645162</v>
      </c>
      <c r="K243">
        <v>179</v>
      </c>
      <c r="L243">
        <f t="shared" si="22"/>
        <v>5.774193548387097</v>
      </c>
      <c r="M243">
        <v>7.3910614525139602</v>
      </c>
      <c r="N243">
        <v>1.9608938547485999</v>
      </c>
      <c r="O243">
        <v>1.4078212290502701</v>
      </c>
      <c r="P243">
        <v>0.28977272727272702</v>
      </c>
      <c r="Q243">
        <v>0.70568927999999997</v>
      </c>
      <c r="R243">
        <v>0.47826086899999998</v>
      </c>
      <c r="S243">
        <v>0.15642458100000001</v>
      </c>
      <c r="T243">
        <v>91.556852802924794</v>
      </c>
      <c r="U243">
        <v>4.4748603351955296</v>
      </c>
      <c r="V243">
        <v>4.2922217662108002</v>
      </c>
      <c r="W243">
        <v>4.2479080950914101</v>
      </c>
      <c r="X243">
        <v>3.1488802433013898</v>
      </c>
    </row>
    <row r="244" spans="1:24" x14ac:dyDescent="0.45">
      <c r="A244">
        <v>2019</v>
      </c>
      <c r="B244" t="s">
        <v>843</v>
      </c>
      <c r="C244" t="s">
        <v>67</v>
      </c>
      <c r="D244">
        <v>12</v>
      </c>
      <c r="E244">
        <v>7</v>
      </c>
      <c r="F244">
        <v>0</v>
      </c>
      <c r="G244">
        <v>34</v>
      </c>
      <c r="H244" s="1">
        <f t="shared" si="23"/>
        <v>34</v>
      </c>
      <c r="I244" s="1">
        <f t="shared" si="24"/>
        <v>19</v>
      </c>
      <c r="J244" s="2">
        <f t="shared" si="25"/>
        <v>0.55882352941176472</v>
      </c>
      <c r="K244">
        <v>202.1</v>
      </c>
      <c r="L244">
        <f t="shared" si="22"/>
        <v>5.9441176470588237</v>
      </c>
      <c r="M244">
        <v>10.1861609376326</v>
      </c>
      <c r="N244">
        <v>3.55848417035202</v>
      </c>
      <c r="O244">
        <v>1.2009884074938</v>
      </c>
      <c r="P244">
        <v>0.29504950495049498</v>
      </c>
      <c r="Q244">
        <v>0.76788831000000002</v>
      </c>
      <c r="R244">
        <v>0.49714285699999999</v>
      </c>
      <c r="S244">
        <v>0.174193548</v>
      </c>
      <c r="T244">
        <v>93.2861328125</v>
      </c>
      <c r="U244">
        <v>3.8698515352578302</v>
      </c>
      <c r="V244">
        <v>4.0344377705391699</v>
      </c>
      <c r="W244">
        <v>3.82353289664223</v>
      </c>
      <c r="X244">
        <v>3.4385063648223801</v>
      </c>
    </row>
    <row r="245" spans="1:24" x14ac:dyDescent="0.45">
      <c r="A245">
        <v>2019</v>
      </c>
      <c r="B245" t="s">
        <v>960</v>
      </c>
      <c r="C245" t="s">
        <v>37</v>
      </c>
      <c r="D245">
        <v>10</v>
      </c>
      <c r="E245">
        <v>15</v>
      </c>
      <c r="F245">
        <v>0</v>
      </c>
      <c r="G245">
        <v>33</v>
      </c>
      <c r="H245" s="1">
        <f t="shared" si="23"/>
        <v>33</v>
      </c>
      <c r="I245" s="1">
        <f t="shared" si="24"/>
        <v>25</v>
      </c>
      <c r="J245" s="2">
        <f t="shared" si="25"/>
        <v>0.75757575757575757</v>
      </c>
      <c r="K245">
        <v>184</v>
      </c>
      <c r="L245">
        <f t="shared" si="22"/>
        <v>5.5757575757575761</v>
      </c>
      <c r="M245">
        <v>8.2663050333358896</v>
      </c>
      <c r="N245">
        <v>3.1793480897445701</v>
      </c>
      <c r="O245">
        <v>1.7119566637086101</v>
      </c>
      <c r="P245">
        <v>0.31578947368421001</v>
      </c>
      <c r="Q245">
        <v>0.69162995999999999</v>
      </c>
      <c r="R245">
        <v>0.35044247699999997</v>
      </c>
      <c r="S245">
        <v>0.14000000000000001</v>
      </c>
      <c r="T245">
        <v>95.512941833694398</v>
      </c>
      <c r="U245">
        <v>5.3804352287985102</v>
      </c>
      <c r="V245">
        <v>5.0400965836638596</v>
      </c>
      <c r="W245">
        <v>5.2699958988611204</v>
      </c>
      <c r="X245">
        <v>2.3997600078582701</v>
      </c>
    </row>
    <row r="246" spans="1:24" x14ac:dyDescent="0.45">
      <c r="A246">
        <v>2019</v>
      </c>
      <c r="B246" t="s">
        <v>961</v>
      </c>
      <c r="C246" t="s">
        <v>47</v>
      </c>
      <c r="D246">
        <v>11</v>
      </c>
      <c r="E246">
        <v>8</v>
      </c>
      <c r="F246">
        <v>0</v>
      </c>
      <c r="G246">
        <v>33</v>
      </c>
      <c r="H246" s="1">
        <f t="shared" si="23"/>
        <v>33</v>
      </c>
      <c r="I246" s="1">
        <f t="shared" si="24"/>
        <v>19</v>
      </c>
      <c r="J246" s="2">
        <f t="shared" si="25"/>
        <v>0.5757575757575758</v>
      </c>
      <c r="K246">
        <v>196.1</v>
      </c>
      <c r="L246">
        <f t="shared" si="22"/>
        <v>5.9424242424242424</v>
      </c>
      <c r="M246">
        <v>10.589133576986899</v>
      </c>
      <c r="N246">
        <v>2.5212222802349702</v>
      </c>
      <c r="O246">
        <v>1.14601012737953</v>
      </c>
      <c r="P246">
        <v>0.24229074889867799</v>
      </c>
      <c r="Q246">
        <v>0.83333332999999998</v>
      </c>
      <c r="R246">
        <v>0.39534883700000001</v>
      </c>
      <c r="S246">
        <v>0.13812154600000001</v>
      </c>
      <c r="T246">
        <v>94.498122866894093</v>
      </c>
      <c r="U246">
        <v>2.7504243057108799</v>
      </c>
      <c r="V246">
        <v>3.4635850145595501</v>
      </c>
      <c r="W246">
        <v>3.6420888998789098</v>
      </c>
      <c r="X246">
        <v>4.6619515419006303</v>
      </c>
    </row>
    <row r="247" spans="1:24" x14ac:dyDescent="0.45">
      <c r="A247">
        <v>2019</v>
      </c>
      <c r="B247" t="s">
        <v>962</v>
      </c>
      <c r="C247" t="s">
        <v>128</v>
      </c>
      <c r="D247">
        <v>13</v>
      </c>
      <c r="E247">
        <v>4</v>
      </c>
      <c r="F247">
        <v>0</v>
      </c>
      <c r="G247">
        <v>29</v>
      </c>
      <c r="H247" s="1">
        <f t="shared" si="23"/>
        <v>29</v>
      </c>
      <c r="I247" s="1">
        <f t="shared" si="24"/>
        <v>17</v>
      </c>
      <c r="J247" s="2">
        <f t="shared" si="25"/>
        <v>0.58620689655172409</v>
      </c>
      <c r="K247">
        <v>174.2</v>
      </c>
      <c r="L247">
        <f t="shared" si="22"/>
        <v>6.0068965517241377</v>
      </c>
      <c r="M247">
        <v>7.3167930408747903</v>
      </c>
      <c r="N247">
        <v>2.1125951737737001</v>
      </c>
      <c r="O247">
        <v>0.72137396177638802</v>
      </c>
      <c r="P247">
        <v>0.279678068410462</v>
      </c>
      <c r="Q247">
        <v>0.79933847999999996</v>
      </c>
      <c r="R247">
        <v>0.51204819199999996</v>
      </c>
      <c r="S247">
        <v>0.111111111</v>
      </c>
      <c r="T247">
        <v>92.8779338787553</v>
      </c>
      <c r="U247">
        <v>2.6793890008837198</v>
      </c>
      <c r="V247">
        <v>3.4544674629668002</v>
      </c>
      <c r="W247">
        <v>3.8474441793655201</v>
      </c>
      <c r="X247">
        <v>4.01092529296875</v>
      </c>
    </row>
    <row r="248" spans="1:24" x14ac:dyDescent="0.45">
      <c r="A248">
        <v>2019</v>
      </c>
      <c r="B248" t="s">
        <v>896</v>
      </c>
      <c r="C248" t="s">
        <v>897</v>
      </c>
      <c r="D248">
        <v>6</v>
      </c>
      <c r="E248">
        <v>14</v>
      </c>
      <c r="F248">
        <v>0</v>
      </c>
      <c r="G248">
        <v>32</v>
      </c>
      <c r="H248" s="1">
        <f t="shared" si="23"/>
        <v>32</v>
      </c>
      <c r="I248" s="1">
        <f t="shared" si="24"/>
        <v>20</v>
      </c>
      <c r="J248" s="2">
        <f t="shared" si="25"/>
        <v>0.625</v>
      </c>
      <c r="K248">
        <v>197.1</v>
      </c>
      <c r="L248">
        <f t="shared" si="22"/>
        <v>6.1593749999999998</v>
      </c>
      <c r="M248">
        <v>6.8868239693088</v>
      </c>
      <c r="N248">
        <v>3.6942565663179598</v>
      </c>
      <c r="O248">
        <v>1.0489864324112701</v>
      </c>
      <c r="P248">
        <v>0.27130434782608698</v>
      </c>
      <c r="Q248">
        <v>0.73791348999999995</v>
      </c>
      <c r="R248">
        <v>0.44576271099999998</v>
      </c>
      <c r="S248">
        <v>0.108490566</v>
      </c>
      <c r="T248">
        <v>95.692887050653596</v>
      </c>
      <c r="U248">
        <v>3.8766889893460101</v>
      </c>
      <c r="V248">
        <v>4.5518472445803502</v>
      </c>
      <c r="W248">
        <v>5.1736967748927203</v>
      </c>
      <c r="X248">
        <v>2.2947793006896902</v>
      </c>
    </row>
    <row r="249" spans="1:24" x14ac:dyDescent="0.45">
      <c r="A249">
        <v>2019</v>
      </c>
      <c r="B249" t="s">
        <v>963</v>
      </c>
      <c r="C249" t="s">
        <v>47</v>
      </c>
      <c r="D249">
        <v>16</v>
      </c>
      <c r="E249">
        <v>7</v>
      </c>
      <c r="F249">
        <v>0</v>
      </c>
      <c r="G249">
        <v>32</v>
      </c>
      <c r="H249" s="1">
        <f t="shared" si="23"/>
        <v>32</v>
      </c>
      <c r="I249" s="1">
        <f t="shared" si="24"/>
        <v>23</v>
      </c>
      <c r="J249" s="2">
        <f t="shared" si="25"/>
        <v>0.71875</v>
      </c>
      <c r="K249">
        <v>174</v>
      </c>
      <c r="L249">
        <f t="shared" si="22"/>
        <v>5.4375</v>
      </c>
      <c r="M249">
        <v>7.0344821417374703</v>
      </c>
      <c r="N249">
        <v>4.3965513385859198</v>
      </c>
      <c r="O249">
        <v>1.1379309346928199</v>
      </c>
      <c r="P249">
        <v>0.27490039840637398</v>
      </c>
      <c r="Q249">
        <v>0.77956988999999999</v>
      </c>
      <c r="R249">
        <v>0.569498069</v>
      </c>
      <c r="S249">
        <v>0.2</v>
      </c>
      <c r="T249">
        <v>94.083920094936701</v>
      </c>
      <c r="U249">
        <v>3.36206867068335</v>
      </c>
      <c r="V249">
        <v>4.9151587518144497</v>
      </c>
      <c r="W249">
        <v>4.52902457311788</v>
      </c>
      <c r="X249">
        <v>1.0343977212905799</v>
      </c>
    </row>
    <row r="250" spans="1:24" x14ac:dyDescent="0.45">
      <c r="A250">
        <v>2019</v>
      </c>
      <c r="B250" t="s">
        <v>964</v>
      </c>
      <c r="C250" t="s">
        <v>73</v>
      </c>
      <c r="D250">
        <v>10</v>
      </c>
      <c r="E250">
        <v>10</v>
      </c>
      <c r="F250">
        <v>0</v>
      </c>
      <c r="G250">
        <v>30</v>
      </c>
      <c r="H250" s="1">
        <f t="shared" si="23"/>
        <v>30</v>
      </c>
      <c r="I250" s="1">
        <f t="shared" si="24"/>
        <v>20</v>
      </c>
      <c r="J250" s="2">
        <f t="shared" si="25"/>
        <v>0.66666666666666663</v>
      </c>
      <c r="K250">
        <v>163.19999999999999</v>
      </c>
      <c r="L250">
        <f t="shared" si="22"/>
        <v>5.4399999999999995</v>
      </c>
      <c r="M250">
        <v>8.6883915787141905</v>
      </c>
      <c r="N250">
        <v>3.0794299266328702</v>
      </c>
      <c r="O250">
        <v>1.26476586272421</v>
      </c>
      <c r="P250">
        <v>0.27069351230424998</v>
      </c>
      <c r="Q250">
        <v>0.73027091</v>
      </c>
      <c r="R250">
        <v>0.46956521699999998</v>
      </c>
      <c r="S250">
        <v>0.13855421600000001</v>
      </c>
      <c r="T250">
        <v>90.597351074218693</v>
      </c>
      <c r="U250">
        <v>4.1792263290017599</v>
      </c>
      <c r="V250">
        <v>4.1732763377742002</v>
      </c>
      <c r="W250">
        <v>4.3639576718512796</v>
      </c>
      <c r="X250">
        <v>2.0903413295745801</v>
      </c>
    </row>
    <row r="251" spans="1:24" x14ac:dyDescent="0.45">
      <c r="A251">
        <v>2019</v>
      </c>
      <c r="B251" t="s">
        <v>937</v>
      </c>
      <c r="C251" t="s">
        <v>33</v>
      </c>
      <c r="D251">
        <v>14</v>
      </c>
      <c r="E251">
        <v>4</v>
      </c>
      <c r="F251">
        <v>0</v>
      </c>
      <c r="G251">
        <v>30</v>
      </c>
      <c r="H251" s="1">
        <f t="shared" si="23"/>
        <v>30</v>
      </c>
      <c r="I251" s="1">
        <f t="shared" si="24"/>
        <v>18</v>
      </c>
      <c r="J251" s="2">
        <f t="shared" si="25"/>
        <v>0.6</v>
      </c>
      <c r="K251">
        <v>182.1</v>
      </c>
      <c r="L251">
        <f t="shared" si="22"/>
        <v>6.0699999999999994</v>
      </c>
      <c r="M251">
        <v>10.6124317402794</v>
      </c>
      <c r="N251">
        <v>1.82632546228064</v>
      </c>
      <c r="O251">
        <v>0.98720295258413404</v>
      </c>
      <c r="P251">
        <v>0.29039301310043603</v>
      </c>
      <c r="Q251">
        <v>0.71005916999999996</v>
      </c>
      <c r="R251">
        <v>0.42675159200000001</v>
      </c>
      <c r="S251">
        <v>0.121951219</v>
      </c>
      <c r="T251">
        <v>96.675332225913607</v>
      </c>
      <c r="U251">
        <v>3.25776974352764</v>
      </c>
      <c r="V251">
        <v>3.0055999634958002</v>
      </c>
      <c r="W251">
        <v>3.3688345146173901</v>
      </c>
      <c r="X251">
        <v>5.1241254806518501</v>
      </c>
    </row>
    <row r="252" spans="1:24" x14ac:dyDescent="0.45">
      <c r="A252">
        <v>2019</v>
      </c>
      <c r="B252" t="s">
        <v>920</v>
      </c>
      <c r="C252" t="s">
        <v>88</v>
      </c>
      <c r="D252">
        <v>15</v>
      </c>
      <c r="E252">
        <v>8</v>
      </c>
      <c r="F252">
        <v>0</v>
      </c>
      <c r="G252">
        <v>33</v>
      </c>
      <c r="H252" s="1">
        <f t="shared" si="23"/>
        <v>33</v>
      </c>
      <c r="I252" s="1">
        <f t="shared" si="24"/>
        <v>23</v>
      </c>
      <c r="J252" s="2">
        <f t="shared" si="25"/>
        <v>0.69696969696969702</v>
      </c>
      <c r="K252">
        <v>212.1</v>
      </c>
      <c r="L252">
        <f t="shared" si="22"/>
        <v>6.4272727272727268</v>
      </c>
      <c r="M252">
        <v>10.893249868473699</v>
      </c>
      <c r="N252">
        <v>1.6954474503461101</v>
      </c>
      <c r="O252">
        <v>1.31397177401823</v>
      </c>
      <c r="P252">
        <v>0.295366795366795</v>
      </c>
      <c r="Q252">
        <v>0.77586206999999996</v>
      </c>
      <c r="R252">
        <v>0.44139194100000001</v>
      </c>
      <c r="S252">
        <v>0.16145833300000001</v>
      </c>
      <c r="T252">
        <v>93.213741438356095</v>
      </c>
      <c r="U252">
        <v>3.2637363419162702</v>
      </c>
      <c r="V252">
        <v>3.3270393057310801</v>
      </c>
      <c r="W252">
        <v>3.2277968983382199</v>
      </c>
      <c r="X252">
        <v>5.4698204994201598</v>
      </c>
    </row>
    <row r="253" spans="1:24" x14ac:dyDescent="0.45">
      <c r="A253">
        <v>2018</v>
      </c>
      <c r="B253" t="s">
        <v>96</v>
      </c>
      <c r="C253" t="s">
        <v>25</v>
      </c>
      <c r="D253">
        <v>15</v>
      </c>
      <c r="E253">
        <v>11</v>
      </c>
      <c r="F253">
        <v>0</v>
      </c>
      <c r="G253">
        <v>33</v>
      </c>
      <c r="H253" s="1">
        <f t="shared" si="23"/>
        <v>33</v>
      </c>
      <c r="I253" s="1">
        <f t="shared" si="24"/>
        <v>26</v>
      </c>
      <c r="J253" s="2">
        <f t="shared" si="25"/>
        <v>0.78787878787878785</v>
      </c>
      <c r="K253">
        <v>207.2</v>
      </c>
      <c r="L253">
        <f t="shared" si="22"/>
        <v>6.2787878787878784</v>
      </c>
      <c r="M253">
        <v>8.6243978626037396</v>
      </c>
      <c r="N253">
        <v>1.86356335724603</v>
      </c>
      <c r="O253">
        <v>1.2134831163462501</v>
      </c>
      <c r="P253">
        <v>0.27175843694493701</v>
      </c>
      <c r="Q253">
        <v>0.80188678999999996</v>
      </c>
      <c r="R253">
        <v>0.45144803999999999</v>
      </c>
      <c r="S253">
        <v>0.14973262000000001</v>
      </c>
      <c r="T253">
        <v>89.534417839105302</v>
      </c>
      <c r="U253">
        <v>3.2070625217722402</v>
      </c>
      <c r="V253">
        <v>3.7045728144542198</v>
      </c>
      <c r="W253">
        <v>3.43901274077326</v>
      </c>
      <c r="X253">
        <v>2.7184059619903498</v>
      </c>
    </row>
    <row r="254" spans="1:24" x14ac:dyDescent="0.45">
      <c r="A254">
        <v>2018</v>
      </c>
      <c r="B254" t="s">
        <v>938</v>
      </c>
      <c r="C254" t="s">
        <v>99</v>
      </c>
      <c r="D254">
        <v>9</v>
      </c>
      <c r="E254">
        <v>9</v>
      </c>
      <c r="F254">
        <v>0</v>
      </c>
      <c r="G254">
        <v>29</v>
      </c>
      <c r="H254" s="1">
        <f t="shared" si="23"/>
        <v>29</v>
      </c>
      <c r="I254" s="1">
        <f t="shared" si="24"/>
        <v>18</v>
      </c>
      <c r="J254" s="2">
        <f t="shared" si="25"/>
        <v>0.62068965517241381</v>
      </c>
      <c r="K254">
        <v>161</v>
      </c>
      <c r="L254">
        <f t="shared" si="22"/>
        <v>5.5517241379310347</v>
      </c>
      <c r="M254">
        <v>6.3726702034830396</v>
      </c>
      <c r="N254">
        <v>1.9565215537009299</v>
      </c>
      <c r="O254">
        <v>1.45341601132069</v>
      </c>
      <c r="P254">
        <v>0.28769841269841201</v>
      </c>
      <c r="Q254">
        <v>0.73732719000000002</v>
      </c>
      <c r="R254">
        <v>0.45559845500000001</v>
      </c>
      <c r="S254">
        <v>0.14772727199999999</v>
      </c>
      <c r="T254">
        <v>93.147624302973895</v>
      </c>
      <c r="U254">
        <v>4.1925461865019997</v>
      </c>
      <c r="V254">
        <v>4.5703693303469297</v>
      </c>
      <c r="W254">
        <v>4.2764827573858</v>
      </c>
      <c r="X254">
        <v>1.2395005226135201</v>
      </c>
    </row>
    <row r="255" spans="1:24" x14ac:dyDescent="0.45">
      <c r="A255">
        <v>2018</v>
      </c>
      <c r="B255" t="s">
        <v>906</v>
      </c>
      <c r="C255" t="s">
        <v>88</v>
      </c>
      <c r="D255">
        <v>20</v>
      </c>
      <c r="E255">
        <v>7</v>
      </c>
      <c r="F255">
        <v>0</v>
      </c>
      <c r="G255">
        <v>33</v>
      </c>
      <c r="H255" s="1">
        <f t="shared" si="23"/>
        <v>33</v>
      </c>
      <c r="I255" s="1">
        <f t="shared" si="24"/>
        <v>27</v>
      </c>
      <c r="J255" s="2">
        <f t="shared" si="25"/>
        <v>0.81818181818181823</v>
      </c>
      <c r="K255">
        <v>215</v>
      </c>
      <c r="L255">
        <f t="shared" si="22"/>
        <v>6.5151515151515156</v>
      </c>
      <c r="M255">
        <v>9.2930232558139494</v>
      </c>
      <c r="N255">
        <v>1.4232558139534801</v>
      </c>
      <c r="O255">
        <v>1.0465116279069699</v>
      </c>
      <c r="P255">
        <v>0.27598566308243699</v>
      </c>
      <c r="Q255">
        <v>0.77900552000000001</v>
      </c>
      <c r="R255">
        <v>0.44425087099999999</v>
      </c>
      <c r="S255">
        <v>0.13089005200000001</v>
      </c>
      <c r="T255">
        <v>92.108611951164804</v>
      </c>
      <c r="U255">
        <v>2.8883720930232499</v>
      </c>
      <c r="V255">
        <v>3.12322227344956</v>
      </c>
      <c r="W255">
        <v>3.07884312805741</v>
      </c>
      <c r="X255">
        <v>5.4629383087158203</v>
      </c>
    </row>
    <row r="256" spans="1:24" x14ac:dyDescent="0.45">
      <c r="A256">
        <v>2018</v>
      </c>
      <c r="B256" t="s">
        <v>965</v>
      </c>
      <c r="C256" t="s">
        <v>54</v>
      </c>
      <c r="D256">
        <v>15</v>
      </c>
      <c r="E256">
        <v>8</v>
      </c>
      <c r="F256">
        <v>0</v>
      </c>
      <c r="G256">
        <v>35</v>
      </c>
      <c r="H256" s="1">
        <f t="shared" si="23"/>
        <v>35</v>
      </c>
      <c r="I256" s="1">
        <f t="shared" si="24"/>
        <v>23</v>
      </c>
      <c r="J256" s="2">
        <f t="shared" si="25"/>
        <v>0.65714285714285714</v>
      </c>
      <c r="K256">
        <v>192.2</v>
      </c>
      <c r="L256">
        <f t="shared" si="22"/>
        <v>5.4914285714285711</v>
      </c>
      <c r="M256">
        <v>7.28719761658758</v>
      </c>
      <c r="N256">
        <v>3.3166091716520398</v>
      </c>
      <c r="O256">
        <v>0.84083049422164402</v>
      </c>
      <c r="P256">
        <v>0.25</v>
      </c>
      <c r="Q256">
        <v>0.72449951999999995</v>
      </c>
      <c r="R256">
        <v>0.42222222199999998</v>
      </c>
      <c r="S256">
        <v>9.3264247999999994E-2</v>
      </c>
      <c r="T256">
        <v>89.950997042838793</v>
      </c>
      <c r="U256">
        <v>3.5034603925901799</v>
      </c>
      <c r="V256">
        <v>4.0324039401531397</v>
      </c>
      <c r="W256">
        <v>4.4723436550954796</v>
      </c>
      <c r="X256">
        <v>2.2694237232208199</v>
      </c>
    </row>
    <row r="257" spans="1:24" x14ac:dyDescent="0.45">
      <c r="A257">
        <v>2018</v>
      </c>
      <c r="B257" t="s">
        <v>940</v>
      </c>
      <c r="C257" t="s">
        <v>35</v>
      </c>
      <c r="D257">
        <v>17</v>
      </c>
      <c r="E257">
        <v>7</v>
      </c>
      <c r="F257">
        <v>0</v>
      </c>
      <c r="G257">
        <v>33</v>
      </c>
      <c r="H257" s="1">
        <f t="shared" si="23"/>
        <v>33</v>
      </c>
      <c r="I257" s="1">
        <f t="shared" si="24"/>
        <v>24</v>
      </c>
      <c r="J257" s="2">
        <f t="shared" si="25"/>
        <v>0.72727272727272729</v>
      </c>
      <c r="K257">
        <v>191.1</v>
      </c>
      <c r="L257">
        <f t="shared" si="22"/>
        <v>5.790909090909091</v>
      </c>
      <c r="M257">
        <v>8.9372817548010506</v>
      </c>
      <c r="N257">
        <v>2.2578396012128898</v>
      </c>
      <c r="O257">
        <v>1.2700347756822501</v>
      </c>
      <c r="P257">
        <v>0.28462998102466702</v>
      </c>
      <c r="Q257">
        <v>0.70866141999999999</v>
      </c>
      <c r="R257">
        <v>0.44080145700000001</v>
      </c>
      <c r="S257">
        <v>0.13775510199999999</v>
      </c>
      <c r="T257">
        <v>91.350059637404499</v>
      </c>
      <c r="U257">
        <v>4.28048757729945</v>
      </c>
      <c r="V257">
        <v>4.0123479067883396</v>
      </c>
      <c r="W257">
        <v>3.8697515340453799</v>
      </c>
      <c r="X257">
        <v>2.4437599182128902</v>
      </c>
    </row>
    <row r="258" spans="1:24" x14ac:dyDescent="0.45">
      <c r="A258">
        <v>2018</v>
      </c>
      <c r="B258" t="s">
        <v>925</v>
      </c>
      <c r="C258" t="s">
        <v>51</v>
      </c>
      <c r="D258">
        <v>18</v>
      </c>
      <c r="E258">
        <v>7</v>
      </c>
      <c r="F258">
        <v>0</v>
      </c>
      <c r="G258">
        <v>33</v>
      </c>
      <c r="H258" s="1">
        <f t="shared" si="23"/>
        <v>33</v>
      </c>
      <c r="I258" s="1">
        <f t="shared" si="24"/>
        <v>25</v>
      </c>
      <c r="J258" s="2">
        <f t="shared" si="25"/>
        <v>0.75757575757575757</v>
      </c>
      <c r="K258">
        <v>220.2</v>
      </c>
      <c r="L258">
        <f t="shared" si="22"/>
        <v>6.672727272727272</v>
      </c>
      <c r="M258">
        <v>12.2356501108797</v>
      </c>
      <c r="N258">
        <v>2.0800605188495598</v>
      </c>
      <c r="O258">
        <v>0.93806650850078199</v>
      </c>
      <c r="P258">
        <v>0.264583333333333</v>
      </c>
      <c r="Q258">
        <v>0.81305309999999997</v>
      </c>
      <c r="R258">
        <v>0.342741935</v>
      </c>
      <c r="S258">
        <v>9.7457627000000005E-2</v>
      </c>
      <c r="T258">
        <v>94.457351361031499</v>
      </c>
      <c r="U258">
        <v>2.5287010229151501</v>
      </c>
      <c r="V258">
        <v>2.6528786822867998</v>
      </c>
      <c r="W258">
        <v>3.0642737004482399</v>
      </c>
      <c r="X258">
        <v>7.4744381904601997</v>
      </c>
    </row>
    <row r="259" spans="1:24" x14ac:dyDescent="0.45">
      <c r="A259">
        <v>2018</v>
      </c>
      <c r="B259" t="s">
        <v>966</v>
      </c>
      <c r="C259" t="s">
        <v>35</v>
      </c>
      <c r="D259">
        <v>16</v>
      </c>
      <c r="E259">
        <v>7</v>
      </c>
      <c r="F259">
        <v>0</v>
      </c>
      <c r="G259">
        <v>30</v>
      </c>
      <c r="H259" s="1">
        <f t="shared" si="23"/>
        <v>30</v>
      </c>
      <c r="I259" s="1">
        <f t="shared" si="24"/>
        <v>23</v>
      </c>
      <c r="J259" s="2">
        <f t="shared" si="25"/>
        <v>0.76666666666666672</v>
      </c>
      <c r="K259">
        <v>176</v>
      </c>
      <c r="L259">
        <f t="shared" si="22"/>
        <v>5.8666666666666663</v>
      </c>
      <c r="M259">
        <v>9.0511363636363598</v>
      </c>
      <c r="N259">
        <v>2.5568181818181799</v>
      </c>
      <c r="O259">
        <v>1.2784090909090899</v>
      </c>
      <c r="P259">
        <v>0.27391304347826001</v>
      </c>
      <c r="Q259">
        <v>0.77272726999999997</v>
      </c>
      <c r="R259">
        <v>0.401247401</v>
      </c>
      <c r="S259">
        <v>0.13227513199999999</v>
      </c>
      <c r="T259">
        <v>92.891079466758995</v>
      </c>
      <c r="U259">
        <v>3.5795454545454501</v>
      </c>
      <c r="V259">
        <v>4.0183861212296899</v>
      </c>
      <c r="W259">
        <v>3.9454046072777</v>
      </c>
      <c r="X259">
        <v>2.4387209415435702</v>
      </c>
    </row>
    <row r="260" spans="1:24" x14ac:dyDescent="0.45">
      <c r="A260">
        <v>2018</v>
      </c>
      <c r="B260" t="s">
        <v>967</v>
      </c>
      <c r="C260" t="s">
        <v>67</v>
      </c>
      <c r="D260">
        <v>10</v>
      </c>
      <c r="E260">
        <v>11</v>
      </c>
      <c r="F260">
        <v>0</v>
      </c>
      <c r="G260">
        <v>31</v>
      </c>
      <c r="H260" s="1">
        <f t="shared" si="23"/>
        <v>31</v>
      </c>
      <c r="I260" s="1">
        <f t="shared" si="24"/>
        <v>21</v>
      </c>
      <c r="J260" s="2">
        <f t="shared" si="25"/>
        <v>0.67741935483870963</v>
      </c>
      <c r="K260">
        <v>172.2</v>
      </c>
      <c r="L260">
        <f t="shared" ref="L260:L323" si="26">K260/G260</f>
        <v>5.5548387096774192</v>
      </c>
      <c r="M260">
        <v>7.1930506168233199</v>
      </c>
      <c r="N260">
        <v>2.9710426460792001</v>
      </c>
      <c r="O260">
        <v>1.0945946590818101</v>
      </c>
      <c r="P260">
        <v>0.28742514970059801</v>
      </c>
      <c r="Q260">
        <v>0.68136273000000003</v>
      </c>
      <c r="R260">
        <v>0.51556420199999997</v>
      </c>
      <c r="S260">
        <v>0.14285714199999999</v>
      </c>
      <c r="T260">
        <v>92.316577576754298</v>
      </c>
      <c r="U260">
        <v>3.9613901947722598</v>
      </c>
      <c r="V260">
        <v>4.2550262348569499</v>
      </c>
      <c r="W260">
        <v>4.0800498891629902</v>
      </c>
      <c r="X260">
        <v>1.98228406906127</v>
      </c>
    </row>
    <row r="261" spans="1:24" x14ac:dyDescent="0.45">
      <c r="A261">
        <v>2018</v>
      </c>
      <c r="B261" t="s">
        <v>822</v>
      </c>
      <c r="C261" t="s">
        <v>49</v>
      </c>
      <c r="D261">
        <v>15</v>
      </c>
      <c r="E261">
        <v>3</v>
      </c>
      <c r="F261">
        <v>0</v>
      </c>
      <c r="G261">
        <v>30</v>
      </c>
      <c r="H261" s="1">
        <f t="shared" si="23"/>
        <v>30</v>
      </c>
      <c r="I261" s="1">
        <f t="shared" si="24"/>
        <v>18</v>
      </c>
      <c r="J261" s="2">
        <f t="shared" si="25"/>
        <v>0.6</v>
      </c>
      <c r="K261">
        <v>167</v>
      </c>
      <c r="L261">
        <f t="shared" si="26"/>
        <v>5.5666666666666664</v>
      </c>
      <c r="M261">
        <v>10.832334339590901</v>
      </c>
      <c r="N261">
        <v>3.4491014812628</v>
      </c>
      <c r="O261">
        <v>0.97005979160516298</v>
      </c>
      <c r="P261">
        <v>0.28282828282828198</v>
      </c>
      <c r="Q261">
        <v>0.79545454999999998</v>
      </c>
      <c r="R261">
        <v>0.474327628</v>
      </c>
      <c r="S261">
        <v>0.14516129</v>
      </c>
      <c r="T261">
        <v>96.204280931122398</v>
      </c>
      <c r="U261">
        <v>3.1257482173944098</v>
      </c>
      <c r="V261">
        <v>3.5915692609329901</v>
      </c>
      <c r="W261">
        <v>3.4167206072486098</v>
      </c>
      <c r="X261">
        <v>2.83594393730163</v>
      </c>
    </row>
    <row r="262" spans="1:24" x14ac:dyDescent="0.45">
      <c r="A262">
        <v>2018</v>
      </c>
      <c r="B262" t="s">
        <v>123</v>
      </c>
      <c r="C262" t="s">
        <v>29</v>
      </c>
      <c r="D262">
        <v>18</v>
      </c>
      <c r="E262">
        <v>6</v>
      </c>
      <c r="F262">
        <v>0</v>
      </c>
      <c r="G262">
        <v>32</v>
      </c>
      <c r="H262" s="1">
        <f t="shared" ref="H262:H325" si="27">G262</f>
        <v>32</v>
      </c>
      <c r="I262" s="1">
        <f t="shared" ref="I262:I325" si="28">(SUM(D262:E262))</f>
        <v>24</v>
      </c>
      <c r="J262" s="2">
        <f t="shared" ref="J262:J325" si="29">I262/H262</f>
        <v>0.75</v>
      </c>
      <c r="K262">
        <v>181.2</v>
      </c>
      <c r="L262">
        <f t="shared" si="26"/>
        <v>5.6624999999999996</v>
      </c>
      <c r="M262">
        <v>7.3816511694769504</v>
      </c>
      <c r="N262">
        <v>3.17064211306392</v>
      </c>
      <c r="O262">
        <v>1.18899079239897</v>
      </c>
      <c r="P262">
        <v>0.289575289575289</v>
      </c>
      <c r="Q262">
        <v>0.80323193999999998</v>
      </c>
      <c r="R262">
        <v>0.37735848999999999</v>
      </c>
      <c r="S262">
        <v>0.124352331</v>
      </c>
      <c r="T262">
        <v>91.109230735085205</v>
      </c>
      <c r="U262">
        <v>3.3192659621137999</v>
      </c>
      <c r="V262">
        <v>4.3934590641888898</v>
      </c>
      <c r="W262">
        <v>4.4306795068362996</v>
      </c>
      <c r="X262">
        <v>1.83994436264038</v>
      </c>
    </row>
    <row r="263" spans="1:24" x14ac:dyDescent="0.45">
      <c r="A263">
        <v>2018</v>
      </c>
      <c r="B263" t="s">
        <v>124</v>
      </c>
      <c r="C263" t="s">
        <v>27</v>
      </c>
      <c r="D263">
        <v>9</v>
      </c>
      <c r="E263">
        <v>12</v>
      </c>
      <c r="F263">
        <v>0</v>
      </c>
      <c r="G263">
        <v>32</v>
      </c>
      <c r="H263" s="1">
        <f t="shared" si="27"/>
        <v>32</v>
      </c>
      <c r="I263" s="1">
        <f t="shared" si="28"/>
        <v>21</v>
      </c>
      <c r="J263" s="2">
        <f t="shared" si="29"/>
        <v>0.65625</v>
      </c>
      <c r="K263">
        <v>190.2</v>
      </c>
      <c r="L263">
        <f t="shared" si="26"/>
        <v>5.9437499999999996</v>
      </c>
      <c r="M263">
        <v>8.8741263475818908</v>
      </c>
      <c r="N263">
        <v>3.0681819818767102</v>
      </c>
      <c r="O263">
        <v>1.3688811919142201</v>
      </c>
      <c r="P263">
        <v>0.29108910891089101</v>
      </c>
      <c r="Q263">
        <v>0.76116682000000002</v>
      </c>
      <c r="R263">
        <v>0.449523809</v>
      </c>
      <c r="S263">
        <v>0.17469879499999999</v>
      </c>
      <c r="T263">
        <v>92.466044372294306</v>
      </c>
      <c r="U263">
        <v>3.77622397769442</v>
      </c>
      <c r="V263">
        <v>4.4873547234927704</v>
      </c>
      <c r="W263">
        <v>3.9480265808427002</v>
      </c>
      <c r="X263">
        <v>2.1930997967720001</v>
      </c>
    </row>
    <row r="264" spans="1:24" x14ac:dyDescent="0.45">
      <c r="A264">
        <v>2018</v>
      </c>
      <c r="B264" t="s">
        <v>968</v>
      </c>
      <c r="C264" t="s">
        <v>115</v>
      </c>
      <c r="D264">
        <v>7</v>
      </c>
      <c r="E264">
        <v>10</v>
      </c>
      <c r="F264">
        <v>0</v>
      </c>
      <c r="G264">
        <v>32</v>
      </c>
      <c r="H264" s="1">
        <f t="shared" si="27"/>
        <v>32</v>
      </c>
      <c r="I264" s="1">
        <f t="shared" si="28"/>
        <v>17</v>
      </c>
      <c r="J264" s="2">
        <f t="shared" si="29"/>
        <v>0.53125</v>
      </c>
      <c r="K264">
        <v>164.1</v>
      </c>
      <c r="L264">
        <f t="shared" si="26"/>
        <v>5.1281249999999998</v>
      </c>
      <c r="M264">
        <v>8.8722112279496894</v>
      </c>
      <c r="N264">
        <v>3.8336715182498602</v>
      </c>
      <c r="O264">
        <v>1.0953347194999601</v>
      </c>
      <c r="P264">
        <v>0.29046563192904601</v>
      </c>
      <c r="Q264">
        <v>0.69651741</v>
      </c>
      <c r="R264">
        <v>0.28416485899999999</v>
      </c>
      <c r="S264">
        <v>8.8888887999999999E-2</v>
      </c>
      <c r="T264">
        <v>91.185682108399504</v>
      </c>
      <c r="U264">
        <v>4.4908723499498402</v>
      </c>
      <c r="V264">
        <v>4.1949143664140003</v>
      </c>
      <c r="W264">
        <v>4.8741034162999597</v>
      </c>
      <c r="X264">
        <v>2.5379722118377601</v>
      </c>
    </row>
    <row r="265" spans="1:24" x14ac:dyDescent="0.45">
      <c r="A265">
        <v>2018</v>
      </c>
      <c r="B265" t="s">
        <v>969</v>
      </c>
      <c r="C265" t="s">
        <v>88</v>
      </c>
      <c r="D265">
        <v>16</v>
      </c>
      <c r="E265">
        <v>9</v>
      </c>
      <c r="F265">
        <v>0</v>
      </c>
      <c r="G265">
        <v>30</v>
      </c>
      <c r="H265" s="1">
        <f t="shared" si="27"/>
        <v>30</v>
      </c>
      <c r="I265" s="1">
        <f t="shared" si="28"/>
        <v>25</v>
      </c>
      <c r="J265" s="2">
        <f t="shared" si="29"/>
        <v>0.83333333333333337</v>
      </c>
      <c r="K265">
        <v>186.2</v>
      </c>
      <c r="L265">
        <f t="shared" si="26"/>
        <v>6.2066666666666661</v>
      </c>
      <c r="M265">
        <v>10.655356852521701</v>
      </c>
      <c r="N265">
        <v>1.88035709162147</v>
      </c>
      <c r="O265">
        <v>1.01249997241156</v>
      </c>
      <c r="P265">
        <v>0.31355932203389802</v>
      </c>
      <c r="Q265">
        <v>0.75297941000000002</v>
      </c>
      <c r="R265">
        <v>0.46530612199999999</v>
      </c>
      <c r="S265">
        <v>0.132075471</v>
      </c>
      <c r="T265">
        <v>93.811369603267195</v>
      </c>
      <c r="U265">
        <v>3.326785623638</v>
      </c>
      <c r="V265">
        <v>2.9782887235952802</v>
      </c>
      <c r="W265">
        <v>2.9226108711885601</v>
      </c>
      <c r="X265">
        <v>4.9928708076476997</v>
      </c>
    </row>
    <row r="266" spans="1:24" x14ac:dyDescent="0.45">
      <c r="A266">
        <v>2018</v>
      </c>
      <c r="B266" t="s">
        <v>944</v>
      </c>
      <c r="C266" t="s">
        <v>128</v>
      </c>
      <c r="D266">
        <v>9</v>
      </c>
      <c r="E266">
        <v>9</v>
      </c>
      <c r="F266">
        <v>0</v>
      </c>
      <c r="G266">
        <v>31</v>
      </c>
      <c r="H266" s="1">
        <f t="shared" si="27"/>
        <v>31</v>
      </c>
      <c r="I266" s="1">
        <f t="shared" si="28"/>
        <v>18</v>
      </c>
      <c r="J266" s="2">
        <f t="shared" si="29"/>
        <v>0.58064516129032262</v>
      </c>
      <c r="K266">
        <v>175.2</v>
      </c>
      <c r="L266">
        <f t="shared" si="26"/>
        <v>5.6516129032258062</v>
      </c>
      <c r="M266">
        <v>8.2998100063661209</v>
      </c>
      <c r="N266">
        <v>4.3036051884861397</v>
      </c>
      <c r="O266">
        <v>1.3320682726266599</v>
      </c>
      <c r="P266">
        <v>0.216704288939051</v>
      </c>
      <c r="Q266">
        <v>0.75587906000000005</v>
      </c>
      <c r="R266">
        <v>0.37960954400000002</v>
      </c>
      <c r="S266">
        <v>0.13471502499999999</v>
      </c>
      <c r="T266">
        <v>89.993944980899798</v>
      </c>
      <c r="U266">
        <v>3.9449714227789601</v>
      </c>
      <c r="V266">
        <v>4.8283632162863004</v>
      </c>
      <c r="W266">
        <v>4.7188473595156299</v>
      </c>
      <c r="X266">
        <v>0.74271720647811801</v>
      </c>
    </row>
    <row r="267" spans="1:24" x14ac:dyDescent="0.45">
      <c r="A267">
        <v>2018</v>
      </c>
      <c r="B267" t="s">
        <v>135</v>
      </c>
      <c r="C267" t="s">
        <v>37</v>
      </c>
      <c r="D267">
        <v>7</v>
      </c>
      <c r="E267">
        <v>15</v>
      </c>
      <c r="F267">
        <v>0</v>
      </c>
      <c r="G267">
        <v>33</v>
      </c>
      <c r="H267" s="1">
        <f t="shared" si="27"/>
        <v>33</v>
      </c>
      <c r="I267" s="1">
        <f t="shared" si="28"/>
        <v>22</v>
      </c>
      <c r="J267" s="2">
        <f t="shared" si="29"/>
        <v>0.66666666666666663</v>
      </c>
      <c r="K267">
        <v>204</v>
      </c>
      <c r="L267">
        <f t="shared" si="26"/>
        <v>6.1818181818181817</v>
      </c>
      <c r="M267">
        <v>6.7941171388725401</v>
      </c>
      <c r="N267">
        <v>3.3529409256773599</v>
      </c>
      <c r="O267">
        <v>1.4999998878030301</v>
      </c>
      <c r="P267">
        <v>0.26013513513513498</v>
      </c>
      <c r="Q267">
        <v>0.70541259999999995</v>
      </c>
      <c r="R267">
        <v>0.35436893200000003</v>
      </c>
      <c r="S267">
        <v>0.128301886</v>
      </c>
      <c r="T267">
        <v>89.705713591507106</v>
      </c>
      <c r="U267">
        <v>4.4999996634090902</v>
      </c>
      <c r="V267">
        <v>5.0672941782437002</v>
      </c>
      <c r="W267">
        <v>5.0461079102277901</v>
      </c>
      <c r="X267">
        <v>1.31081271171569</v>
      </c>
    </row>
    <row r="268" spans="1:24" x14ac:dyDescent="0.45">
      <c r="A268">
        <v>2018</v>
      </c>
      <c r="B268" t="s">
        <v>970</v>
      </c>
      <c r="C268" t="s">
        <v>27</v>
      </c>
      <c r="D268">
        <v>17</v>
      </c>
      <c r="E268">
        <v>6</v>
      </c>
      <c r="F268">
        <v>0</v>
      </c>
      <c r="G268">
        <v>31</v>
      </c>
      <c r="H268" s="1">
        <f t="shared" si="27"/>
        <v>31</v>
      </c>
      <c r="I268" s="1">
        <f t="shared" si="28"/>
        <v>23</v>
      </c>
      <c r="J268" s="2">
        <f t="shared" si="29"/>
        <v>0.74193548387096775</v>
      </c>
      <c r="K268">
        <v>177.2</v>
      </c>
      <c r="L268">
        <f t="shared" si="26"/>
        <v>5.7161290322580642</v>
      </c>
      <c r="M268">
        <v>9.7767353896898896</v>
      </c>
      <c r="N268">
        <v>2.5834896625605399</v>
      </c>
      <c r="O268">
        <v>1.36772982135558</v>
      </c>
      <c r="P268">
        <v>0.27152317880794702</v>
      </c>
      <c r="Q268">
        <v>0.74912891999999998</v>
      </c>
      <c r="R268">
        <v>0.40126050400000002</v>
      </c>
      <c r="S268">
        <v>0.13366336600000001</v>
      </c>
      <c r="T268">
        <v>92.471567693905797</v>
      </c>
      <c r="U268">
        <v>3.6472795236148801</v>
      </c>
      <c r="V268">
        <v>3.9765666543618101</v>
      </c>
      <c r="W268">
        <v>3.8787781925100502</v>
      </c>
      <c r="X268">
        <v>2.9723049998283302</v>
      </c>
    </row>
    <row r="269" spans="1:24" x14ac:dyDescent="0.45">
      <c r="A269">
        <v>2018</v>
      </c>
      <c r="B269" t="s">
        <v>971</v>
      </c>
      <c r="C269" t="s">
        <v>27</v>
      </c>
      <c r="D269">
        <v>10</v>
      </c>
      <c r="E269">
        <v>11</v>
      </c>
      <c r="F269">
        <v>0</v>
      </c>
      <c r="G269">
        <v>32</v>
      </c>
      <c r="H269" s="1">
        <f t="shared" si="27"/>
        <v>32</v>
      </c>
      <c r="I269" s="1">
        <f t="shared" si="28"/>
        <v>21</v>
      </c>
      <c r="J269" s="2">
        <f t="shared" si="29"/>
        <v>0.65625</v>
      </c>
      <c r="K269">
        <v>171</v>
      </c>
      <c r="L269">
        <f t="shared" si="26"/>
        <v>5.34375</v>
      </c>
      <c r="M269">
        <v>7.7894731629038203</v>
      </c>
      <c r="N269">
        <v>4.2105260340020596</v>
      </c>
      <c r="O269">
        <v>0.89473678222543895</v>
      </c>
      <c r="P269">
        <v>0.30060120240480898</v>
      </c>
      <c r="Q269">
        <v>0.73268206000000002</v>
      </c>
      <c r="R269">
        <v>0.45256916899999999</v>
      </c>
      <c r="S269">
        <v>0.104294478</v>
      </c>
      <c r="T269">
        <v>90.271152320690604</v>
      </c>
      <c r="U269">
        <v>4.2105260340020596</v>
      </c>
      <c r="V269">
        <v>4.1604315088506301</v>
      </c>
      <c r="W269">
        <v>4.4423803846793604</v>
      </c>
      <c r="X269">
        <v>2.1626799702644299</v>
      </c>
    </row>
    <row r="270" spans="1:24" x14ac:dyDescent="0.45">
      <c r="A270">
        <v>2018</v>
      </c>
      <c r="B270" t="s">
        <v>945</v>
      </c>
      <c r="C270" t="s">
        <v>27</v>
      </c>
      <c r="D270">
        <v>12</v>
      </c>
      <c r="E270">
        <v>7</v>
      </c>
      <c r="F270">
        <v>0</v>
      </c>
      <c r="G270">
        <v>30</v>
      </c>
      <c r="H270" s="1">
        <f t="shared" si="27"/>
        <v>30</v>
      </c>
      <c r="I270" s="1">
        <f t="shared" si="28"/>
        <v>19</v>
      </c>
      <c r="J270" s="2">
        <f t="shared" si="29"/>
        <v>0.6333333333333333</v>
      </c>
      <c r="K270">
        <v>168.2</v>
      </c>
      <c r="L270">
        <f t="shared" si="26"/>
        <v>5.6066666666666665</v>
      </c>
      <c r="M270">
        <v>7.2569167772099501</v>
      </c>
      <c r="N270">
        <v>1.9743082408585899</v>
      </c>
      <c r="O270">
        <v>1.6007904655610099</v>
      </c>
      <c r="P270">
        <v>0.265432098765432</v>
      </c>
      <c r="Q270">
        <v>0.85714285999999995</v>
      </c>
      <c r="R270">
        <v>0.39921722100000001</v>
      </c>
      <c r="S270">
        <v>0.13636363600000001</v>
      </c>
      <c r="T270">
        <v>89.577203714622598</v>
      </c>
      <c r="U270">
        <v>3.3083002954927698</v>
      </c>
      <c r="V270">
        <v>4.6426449698131202</v>
      </c>
      <c r="W270">
        <v>4.4846725729136399</v>
      </c>
      <c r="X270">
        <v>1.6295447945594701</v>
      </c>
    </row>
    <row r="271" spans="1:24" x14ac:dyDescent="0.45">
      <c r="A271">
        <v>2018</v>
      </c>
      <c r="B271" t="s">
        <v>140</v>
      </c>
      <c r="C271" t="s">
        <v>49</v>
      </c>
      <c r="D271">
        <v>16</v>
      </c>
      <c r="E271">
        <v>9</v>
      </c>
      <c r="F271">
        <v>0</v>
      </c>
      <c r="G271">
        <v>34</v>
      </c>
      <c r="H271" s="1">
        <f t="shared" si="27"/>
        <v>34</v>
      </c>
      <c r="I271" s="1">
        <f t="shared" si="28"/>
        <v>25</v>
      </c>
      <c r="J271" s="2">
        <f t="shared" si="29"/>
        <v>0.73529411764705888</v>
      </c>
      <c r="K271">
        <v>214</v>
      </c>
      <c r="L271">
        <f t="shared" si="26"/>
        <v>6.2941176470588234</v>
      </c>
      <c r="M271">
        <v>12.196260812616</v>
      </c>
      <c r="N271">
        <v>1.55607465540273</v>
      </c>
      <c r="O271">
        <v>1.1775700094939601</v>
      </c>
      <c r="P271">
        <v>0.27234042553191401</v>
      </c>
      <c r="Q271">
        <v>0.85290482000000001</v>
      </c>
      <c r="R271">
        <v>0.29065040599999997</v>
      </c>
      <c r="S271">
        <v>0.110671936</v>
      </c>
      <c r="T271">
        <v>95.115955126673001</v>
      </c>
      <c r="U271">
        <v>2.5233643060584798</v>
      </c>
      <c r="V271">
        <v>2.78192692986637</v>
      </c>
      <c r="W271">
        <v>3.0336027054915302</v>
      </c>
      <c r="X271">
        <v>6.57692527770996</v>
      </c>
    </row>
    <row r="272" spans="1:24" x14ac:dyDescent="0.45">
      <c r="A272">
        <v>2018</v>
      </c>
      <c r="B272" t="s">
        <v>948</v>
      </c>
      <c r="C272" t="s">
        <v>51</v>
      </c>
      <c r="D272">
        <v>9</v>
      </c>
      <c r="E272">
        <v>14</v>
      </c>
      <c r="F272">
        <v>0</v>
      </c>
      <c r="G272">
        <v>30</v>
      </c>
      <c r="H272" s="1">
        <f t="shared" si="27"/>
        <v>30</v>
      </c>
      <c r="I272" s="1">
        <f t="shared" si="28"/>
        <v>23</v>
      </c>
      <c r="J272" s="2">
        <f t="shared" si="29"/>
        <v>0.76666666666666672</v>
      </c>
      <c r="K272">
        <v>180</v>
      </c>
      <c r="L272">
        <f t="shared" si="26"/>
        <v>6</v>
      </c>
      <c r="M272">
        <v>7.3</v>
      </c>
      <c r="N272">
        <v>2.5</v>
      </c>
      <c r="O272">
        <v>1.1499999999999999</v>
      </c>
      <c r="P272">
        <v>0.29545454545454503</v>
      </c>
      <c r="Q272">
        <v>0.73017407999999995</v>
      </c>
      <c r="R272">
        <v>0.40774907700000002</v>
      </c>
      <c r="S272">
        <v>0.112745098</v>
      </c>
      <c r="T272">
        <v>91.641356559187201</v>
      </c>
      <c r="U272">
        <v>4.25</v>
      </c>
      <c r="V272">
        <v>4.1993204646640301</v>
      </c>
      <c r="W272">
        <v>4.4100397980875403</v>
      </c>
      <c r="X272">
        <v>2.3658282756805402</v>
      </c>
    </row>
    <row r="273" spans="1:24" x14ac:dyDescent="0.45">
      <c r="A273">
        <v>2018</v>
      </c>
      <c r="B273" t="s">
        <v>823</v>
      </c>
      <c r="C273" t="s">
        <v>25</v>
      </c>
      <c r="D273">
        <v>11</v>
      </c>
      <c r="E273">
        <v>7</v>
      </c>
      <c r="F273">
        <v>0</v>
      </c>
      <c r="G273">
        <v>33</v>
      </c>
      <c r="H273" s="1">
        <f t="shared" si="27"/>
        <v>33</v>
      </c>
      <c r="I273" s="1">
        <f t="shared" si="28"/>
        <v>18</v>
      </c>
      <c r="J273" s="2">
        <f t="shared" si="29"/>
        <v>0.54545454545454541</v>
      </c>
      <c r="K273">
        <v>200</v>
      </c>
      <c r="L273">
        <f t="shared" si="26"/>
        <v>6.0606060606060606</v>
      </c>
      <c r="M273">
        <v>11.070000844574</v>
      </c>
      <c r="N273">
        <v>2.1600001647949298</v>
      </c>
      <c r="O273">
        <v>0.67500005149841702</v>
      </c>
      <c r="P273">
        <v>0.30246913580246898</v>
      </c>
      <c r="Q273">
        <v>0.74742268000000001</v>
      </c>
      <c r="R273">
        <v>0.48490945600000002</v>
      </c>
      <c r="S273">
        <v>0.111111111</v>
      </c>
      <c r="T273">
        <v>90.8974357358871</v>
      </c>
      <c r="U273">
        <v>3.1500002403259399</v>
      </c>
      <c r="V273">
        <v>2.4704315231323202</v>
      </c>
      <c r="W273">
        <v>2.61027172503145</v>
      </c>
      <c r="X273">
        <v>5.7602839469909597</v>
      </c>
    </row>
    <row r="274" spans="1:24" x14ac:dyDescent="0.45">
      <c r="A274">
        <v>2018</v>
      </c>
      <c r="B274" t="s">
        <v>972</v>
      </c>
      <c r="C274" t="s">
        <v>49</v>
      </c>
      <c r="D274">
        <v>12</v>
      </c>
      <c r="E274">
        <v>11</v>
      </c>
      <c r="F274">
        <v>0</v>
      </c>
      <c r="G274">
        <v>34</v>
      </c>
      <c r="H274" s="1">
        <f t="shared" si="27"/>
        <v>34</v>
      </c>
      <c r="I274" s="1">
        <f t="shared" si="28"/>
        <v>23</v>
      </c>
      <c r="J274" s="2">
        <f t="shared" si="29"/>
        <v>0.67647058823529416</v>
      </c>
      <c r="K274">
        <v>204.2</v>
      </c>
      <c r="L274">
        <f t="shared" si="26"/>
        <v>6.0058823529411764</v>
      </c>
      <c r="M274">
        <v>6.7280128621150901</v>
      </c>
      <c r="N274">
        <v>2.5504885359651999</v>
      </c>
      <c r="O274">
        <v>0.791530924954717</v>
      </c>
      <c r="P274">
        <v>0.30015552099533399</v>
      </c>
      <c r="Q274">
        <v>0.72823433999999998</v>
      </c>
      <c r="R274">
        <v>0.53658536499999998</v>
      </c>
      <c r="S274">
        <v>0.1125</v>
      </c>
      <c r="T274">
        <v>89.883334672236501</v>
      </c>
      <c r="U274">
        <v>3.7377849233972702</v>
      </c>
      <c r="V274">
        <v>3.6881188590782901</v>
      </c>
      <c r="W274">
        <v>3.8359612773862999</v>
      </c>
      <c r="X274">
        <v>3.1890246868133501</v>
      </c>
    </row>
    <row r="275" spans="1:24" x14ac:dyDescent="0.45">
      <c r="A275">
        <v>2018</v>
      </c>
      <c r="B275" t="s">
        <v>824</v>
      </c>
      <c r="C275" t="s">
        <v>47</v>
      </c>
      <c r="D275">
        <v>18</v>
      </c>
      <c r="E275">
        <v>4</v>
      </c>
      <c r="F275">
        <v>0</v>
      </c>
      <c r="G275">
        <v>32</v>
      </c>
      <c r="H275" s="1">
        <f t="shared" si="27"/>
        <v>32</v>
      </c>
      <c r="I275" s="1">
        <f t="shared" si="28"/>
        <v>22</v>
      </c>
      <c r="J275" s="2">
        <f t="shared" si="29"/>
        <v>0.6875</v>
      </c>
      <c r="K275">
        <v>200.2</v>
      </c>
      <c r="L275">
        <f t="shared" si="26"/>
        <v>6.2562499999999996</v>
      </c>
      <c r="M275">
        <v>6.5481720935735703</v>
      </c>
      <c r="N275">
        <v>1.3006643199563901</v>
      </c>
      <c r="O275">
        <v>0.71760790066559699</v>
      </c>
      <c r="P275">
        <v>0.27868852459016302</v>
      </c>
      <c r="Q275">
        <v>0.76152304999999998</v>
      </c>
      <c r="R275">
        <v>0.49342105200000003</v>
      </c>
      <c r="S275">
        <v>9.2485549E-2</v>
      </c>
      <c r="T275">
        <v>94.267827772556302</v>
      </c>
      <c r="U275">
        <v>2.8255811088707898</v>
      </c>
      <c r="V275">
        <v>3.28003289255274</v>
      </c>
      <c r="W275">
        <v>3.6673887269071002</v>
      </c>
      <c r="X275">
        <v>4.2534523010253897</v>
      </c>
    </row>
    <row r="276" spans="1:24" x14ac:dyDescent="0.45">
      <c r="A276">
        <v>2018</v>
      </c>
      <c r="B276" t="s">
        <v>825</v>
      </c>
      <c r="C276" t="s">
        <v>115</v>
      </c>
      <c r="D276">
        <v>10</v>
      </c>
      <c r="E276">
        <v>13</v>
      </c>
      <c r="F276">
        <v>0</v>
      </c>
      <c r="G276">
        <v>32</v>
      </c>
      <c r="H276" s="1">
        <f t="shared" si="27"/>
        <v>32</v>
      </c>
      <c r="I276" s="1">
        <f t="shared" si="28"/>
        <v>23</v>
      </c>
      <c r="J276" s="2">
        <f t="shared" si="29"/>
        <v>0.71875</v>
      </c>
      <c r="K276">
        <v>196.2</v>
      </c>
      <c r="L276">
        <f t="shared" si="26"/>
        <v>6.1312499999999996</v>
      </c>
      <c r="M276">
        <v>8.1915258474331001</v>
      </c>
      <c r="N276">
        <v>3.61525442428611</v>
      </c>
      <c r="O276">
        <v>1.0525424273238</v>
      </c>
      <c r="P276">
        <v>0.28465804066543399</v>
      </c>
      <c r="Q276">
        <v>0.75504828999999996</v>
      </c>
      <c r="R276">
        <v>0.498194945</v>
      </c>
      <c r="S276">
        <v>0.148387096</v>
      </c>
      <c r="T276">
        <v>93.333546125162101</v>
      </c>
      <c r="U276">
        <v>3.61525442428611</v>
      </c>
      <c r="V276">
        <v>4.1265333206617303</v>
      </c>
      <c r="W276">
        <v>3.9078909714291798</v>
      </c>
      <c r="X276">
        <v>2.57536673545837</v>
      </c>
    </row>
    <row r="277" spans="1:24" x14ac:dyDescent="0.45">
      <c r="A277">
        <v>2018</v>
      </c>
      <c r="B277" t="s">
        <v>950</v>
      </c>
      <c r="C277" t="s">
        <v>121</v>
      </c>
      <c r="D277">
        <v>10</v>
      </c>
      <c r="E277">
        <v>10</v>
      </c>
      <c r="F277">
        <v>0</v>
      </c>
      <c r="G277">
        <v>31</v>
      </c>
      <c r="H277" s="1">
        <f t="shared" si="27"/>
        <v>31</v>
      </c>
      <c r="I277" s="1">
        <f t="shared" si="28"/>
        <v>20</v>
      </c>
      <c r="J277" s="2">
        <f t="shared" si="29"/>
        <v>0.64516129032258063</v>
      </c>
      <c r="K277">
        <v>185.2</v>
      </c>
      <c r="L277">
        <f t="shared" si="26"/>
        <v>5.9741935483870963</v>
      </c>
      <c r="M277">
        <v>5.7684024704446504</v>
      </c>
      <c r="N277">
        <v>1.6481149915556099</v>
      </c>
      <c r="O277">
        <v>1.1149013178170299</v>
      </c>
      <c r="P277">
        <v>0.30564784053156102</v>
      </c>
      <c r="Q277">
        <v>0.69366852999999995</v>
      </c>
      <c r="R277">
        <v>0.48713826300000002</v>
      </c>
      <c r="S277">
        <v>0.12568306000000001</v>
      </c>
      <c r="T277">
        <v>89.273105468750003</v>
      </c>
      <c r="U277">
        <v>4.36265733058839</v>
      </c>
      <c r="V277">
        <v>4.1352969792769896</v>
      </c>
      <c r="W277">
        <v>4.1527775706606098</v>
      </c>
      <c r="X277">
        <v>2.2972717285156201</v>
      </c>
    </row>
    <row r="278" spans="1:24" x14ac:dyDescent="0.45">
      <c r="A278">
        <v>2018</v>
      </c>
      <c r="B278" t="s">
        <v>826</v>
      </c>
      <c r="C278" t="s">
        <v>58</v>
      </c>
      <c r="D278">
        <v>12</v>
      </c>
      <c r="E278">
        <v>7</v>
      </c>
      <c r="F278">
        <v>0</v>
      </c>
      <c r="G278">
        <v>29</v>
      </c>
      <c r="H278" s="1">
        <f t="shared" si="27"/>
        <v>29</v>
      </c>
      <c r="I278" s="1">
        <f t="shared" si="28"/>
        <v>19</v>
      </c>
      <c r="J278" s="2">
        <f t="shared" si="29"/>
        <v>0.65517241379310343</v>
      </c>
      <c r="K278">
        <v>182.1</v>
      </c>
      <c r="L278">
        <f t="shared" si="26"/>
        <v>6.2793103448275858</v>
      </c>
      <c r="M278">
        <v>8.8354656862211804</v>
      </c>
      <c r="N278">
        <v>2.7148078924143202</v>
      </c>
      <c r="O278">
        <v>0.69104200897819201</v>
      </c>
      <c r="P278">
        <v>0.27926078028747398</v>
      </c>
      <c r="Q278">
        <v>0.74588476999999997</v>
      </c>
      <c r="R278">
        <v>0.44238683099999998</v>
      </c>
      <c r="S278">
        <v>8.1395348000000006E-2</v>
      </c>
      <c r="T278">
        <v>96.028436856995796</v>
      </c>
      <c r="U278">
        <v>3.3071296143956301</v>
      </c>
      <c r="V278">
        <v>3.2481829419945898</v>
      </c>
      <c r="W278">
        <v>3.80802457553076</v>
      </c>
      <c r="X278">
        <v>4.2094187736511204</v>
      </c>
    </row>
    <row r="279" spans="1:24" x14ac:dyDescent="0.45">
      <c r="A279">
        <v>2018</v>
      </c>
      <c r="B279" t="s">
        <v>973</v>
      </c>
      <c r="C279" t="s">
        <v>128</v>
      </c>
      <c r="D279">
        <v>13</v>
      </c>
      <c r="E279">
        <v>10</v>
      </c>
      <c r="F279">
        <v>0</v>
      </c>
      <c r="G279">
        <v>31</v>
      </c>
      <c r="H279" s="1">
        <f t="shared" si="27"/>
        <v>31</v>
      </c>
      <c r="I279" s="1">
        <f t="shared" si="28"/>
        <v>23</v>
      </c>
      <c r="J279" s="2">
        <f t="shared" si="29"/>
        <v>0.74193548387096775</v>
      </c>
      <c r="K279">
        <v>183</v>
      </c>
      <c r="L279">
        <f t="shared" si="26"/>
        <v>5.903225806451613</v>
      </c>
      <c r="M279">
        <v>9.9344254011622795</v>
      </c>
      <c r="N279">
        <v>3.34426201623284</v>
      </c>
      <c r="O279">
        <v>0.83606550405821201</v>
      </c>
      <c r="P279">
        <v>0.25055432372505498</v>
      </c>
      <c r="Q279">
        <v>0.77136515000000005</v>
      </c>
      <c r="R279">
        <v>0.431034482</v>
      </c>
      <c r="S279">
        <v>9.5505617000000001E-2</v>
      </c>
      <c r="T279">
        <v>96.420180493501206</v>
      </c>
      <c r="U279">
        <v>2.8524587785515401</v>
      </c>
      <c r="V279">
        <v>3.3735463121037101</v>
      </c>
      <c r="W279">
        <v>3.7723850081657102</v>
      </c>
      <c r="X279">
        <v>3.8268170356750399</v>
      </c>
    </row>
    <row r="280" spans="1:24" x14ac:dyDescent="0.45">
      <c r="A280">
        <v>2018</v>
      </c>
      <c r="B280" t="s">
        <v>952</v>
      </c>
      <c r="C280" t="s">
        <v>58</v>
      </c>
      <c r="D280">
        <v>10</v>
      </c>
      <c r="E280">
        <v>9</v>
      </c>
      <c r="F280">
        <v>0</v>
      </c>
      <c r="G280">
        <v>32</v>
      </c>
      <c r="H280" s="1">
        <f t="shared" si="27"/>
        <v>32</v>
      </c>
      <c r="I280" s="1">
        <f t="shared" si="28"/>
        <v>19</v>
      </c>
      <c r="J280" s="2">
        <f t="shared" si="29"/>
        <v>0.59375</v>
      </c>
      <c r="K280">
        <v>217</v>
      </c>
      <c r="L280">
        <f t="shared" si="26"/>
        <v>6.78125</v>
      </c>
      <c r="M280">
        <v>11.156682027649699</v>
      </c>
      <c r="N280">
        <v>1.90783410138248</v>
      </c>
      <c r="O280">
        <v>0.41474654377880099</v>
      </c>
      <c r="P280">
        <v>0.28118811881188099</v>
      </c>
      <c r="Q280">
        <v>0.82010581999999999</v>
      </c>
      <c r="R280">
        <v>0.46442687700000002</v>
      </c>
      <c r="S280">
        <v>6.25E-2</v>
      </c>
      <c r="T280">
        <v>96.2692940746159</v>
      </c>
      <c r="U280">
        <v>1.7004608294930801</v>
      </c>
      <c r="V280">
        <v>1.98531636840187</v>
      </c>
      <c r="W280">
        <v>2.6040187448949799</v>
      </c>
      <c r="X280">
        <v>9.0407571792602504</v>
      </c>
    </row>
    <row r="281" spans="1:24" x14ac:dyDescent="0.45">
      <c r="A281">
        <v>2018</v>
      </c>
      <c r="B281" t="s">
        <v>828</v>
      </c>
      <c r="C281" t="s">
        <v>29</v>
      </c>
      <c r="D281">
        <v>13</v>
      </c>
      <c r="E281">
        <v>11</v>
      </c>
      <c r="F281">
        <v>0</v>
      </c>
      <c r="G281">
        <v>32</v>
      </c>
      <c r="H281" s="1">
        <f t="shared" si="27"/>
        <v>32</v>
      </c>
      <c r="I281" s="1">
        <f t="shared" si="28"/>
        <v>24</v>
      </c>
      <c r="J281" s="2">
        <f t="shared" si="29"/>
        <v>0.75</v>
      </c>
      <c r="K281">
        <v>174.1</v>
      </c>
      <c r="L281">
        <f t="shared" si="26"/>
        <v>5.4406249999999998</v>
      </c>
      <c r="M281">
        <v>8.1567880008847098</v>
      </c>
      <c r="N281">
        <v>3.51051635481114</v>
      </c>
      <c r="O281">
        <v>1.2906310127982099</v>
      </c>
      <c r="P281">
        <v>0.28247422680412299</v>
      </c>
      <c r="Q281">
        <v>0.76767677000000001</v>
      </c>
      <c r="R281">
        <v>0.432323232</v>
      </c>
      <c r="S281">
        <v>0.14705882300000001</v>
      </c>
      <c r="T281">
        <v>91.681200635302204</v>
      </c>
      <c r="U281">
        <v>4.0267687599304303</v>
      </c>
      <c r="V281">
        <v>4.4338541750693796</v>
      </c>
      <c r="W281">
        <v>4.18017099374946</v>
      </c>
      <c r="X281">
        <v>1.57040584087371</v>
      </c>
    </row>
    <row r="282" spans="1:24" x14ac:dyDescent="0.45">
      <c r="A282">
        <v>2018</v>
      </c>
      <c r="B282" t="s">
        <v>974</v>
      </c>
      <c r="C282" t="s">
        <v>897</v>
      </c>
      <c r="D282">
        <v>9</v>
      </c>
      <c r="E282">
        <v>12</v>
      </c>
      <c r="F282">
        <v>0</v>
      </c>
      <c r="G282">
        <v>31</v>
      </c>
      <c r="H282" s="1">
        <f t="shared" si="27"/>
        <v>31</v>
      </c>
      <c r="I282" s="1">
        <f t="shared" si="28"/>
        <v>21</v>
      </c>
      <c r="J282" s="2">
        <f t="shared" si="29"/>
        <v>0.67741935483870963</v>
      </c>
      <c r="K282">
        <v>174</v>
      </c>
      <c r="L282">
        <f t="shared" si="26"/>
        <v>5.612903225806452</v>
      </c>
      <c r="M282">
        <v>6.7241379310344804</v>
      </c>
      <c r="N282">
        <v>2.63793103448275</v>
      </c>
      <c r="O282">
        <v>0.98275862068965503</v>
      </c>
      <c r="P282">
        <v>0.27200000000000002</v>
      </c>
      <c r="Q282">
        <v>0.73145245999999997</v>
      </c>
      <c r="R282">
        <v>0.49609375</v>
      </c>
      <c r="S282">
        <v>0.115151515</v>
      </c>
      <c r="T282">
        <v>95.694158380681799</v>
      </c>
      <c r="U282">
        <v>3.9827586206896499</v>
      </c>
      <c r="V282">
        <v>4.1719258286487104</v>
      </c>
      <c r="W282">
        <v>4.3185723297383598</v>
      </c>
      <c r="X282">
        <v>1.6533555984496999</v>
      </c>
    </row>
    <row r="283" spans="1:24" x14ac:dyDescent="0.45">
      <c r="A283">
        <v>2018</v>
      </c>
      <c r="B283" t="s">
        <v>909</v>
      </c>
      <c r="C283" t="s">
        <v>99</v>
      </c>
      <c r="D283">
        <v>14</v>
      </c>
      <c r="E283">
        <v>10</v>
      </c>
      <c r="F283">
        <v>0</v>
      </c>
      <c r="G283">
        <v>32</v>
      </c>
      <c r="H283" s="1">
        <f t="shared" si="27"/>
        <v>32</v>
      </c>
      <c r="I283" s="1">
        <f t="shared" si="28"/>
        <v>24</v>
      </c>
      <c r="J283" s="2">
        <f t="shared" si="29"/>
        <v>0.75</v>
      </c>
      <c r="K283">
        <v>191</v>
      </c>
      <c r="L283">
        <f t="shared" si="26"/>
        <v>5.96875</v>
      </c>
      <c r="M283">
        <v>8.4345542999943195</v>
      </c>
      <c r="N283">
        <v>2.1675390938532799</v>
      </c>
      <c r="O283">
        <v>0.94240830167534295</v>
      </c>
      <c r="P283">
        <v>0.297752808988764</v>
      </c>
      <c r="Q283">
        <v>0.79802956000000003</v>
      </c>
      <c r="R283">
        <v>0.462246777</v>
      </c>
      <c r="S283">
        <v>0.116959064</v>
      </c>
      <c r="T283">
        <v>95.305027831558505</v>
      </c>
      <c r="U283">
        <v>3.2041882256961598</v>
      </c>
      <c r="V283">
        <v>3.4640964729816401</v>
      </c>
      <c r="W283">
        <v>3.5815110278858699</v>
      </c>
      <c r="X283">
        <v>3.8811783790588299</v>
      </c>
    </row>
    <row r="284" spans="1:24" x14ac:dyDescent="0.45">
      <c r="A284">
        <v>2018</v>
      </c>
      <c r="B284" t="s">
        <v>928</v>
      </c>
      <c r="C284" t="s">
        <v>29</v>
      </c>
      <c r="D284">
        <v>14</v>
      </c>
      <c r="E284">
        <v>11</v>
      </c>
      <c r="F284">
        <v>0</v>
      </c>
      <c r="G284">
        <v>33</v>
      </c>
      <c r="H284" s="1">
        <f t="shared" si="27"/>
        <v>33</v>
      </c>
      <c r="I284" s="1">
        <f t="shared" si="28"/>
        <v>25</v>
      </c>
      <c r="J284" s="2">
        <f t="shared" si="29"/>
        <v>0.75757575757575757</v>
      </c>
      <c r="K284">
        <v>199</v>
      </c>
      <c r="L284">
        <f t="shared" si="26"/>
        <v>6.0303030303030303</v>
      </c>
      <c r="M284">
        <v>7.2814064768570503</v>
      </c>
      <c r="N284">
        <v>1.98994959615969</v>
      </c>
      <c r="O284">
        <v>0.99497479807984601</v>
      </c>
      <c r="P284">
        <v>0.28125</v>
      </c>
      <c r="Q284">
        <v>0.75169737999999997</v>
      </c>
      <c r="R284">
        <v>0.46998284699999998</v>
      </c>
      <c r="S284">
        <v>0.119565217</v>
      </c>
      <c r="T284">
        <v>87.300839770599197</v>
      </c>
      <c r="U284">
        <v>3.4371856660940101</v>
      </c>
      <c r="V284">
        <v>3.77852198064293</v>
      </c>
      <c r="W284">
        <v>3.86845754185673</v>
      </c>
      <c r="X284">
        <v>3.3972964286804199</v>
      </c>
    </row>
    <row r="285" spans="1:24" x14ac:dyDescent="0.45">
      <c r="A285">
        <v>2018</v>
      </c>
      <c r="B285" t="s">
        <v>954</v>
      </c>
      <c r="C285" t="s">
        <v>88</v>
      </c>
      <c r="D285">
        <v>12</v>
      </c>
      <c r="E285">
        <v>6</v>
      </c>
      <c r="F285">
        <v>0</v>
      </c>
      <c r="G285">
        <v>27</v>
      </c>
      <c r="H285" s="1">
        <f t="shared" si="27"/>
        <v>27</v>
      </c>
      <c r="I285" s="1">
        <f t="shared" si="28"/>
        <v>18</v>
      </c>
      <c r="J285" s="2">
        <f t="shared" si="29"/>
        <v>0.66666666666666663</v>
      </c>
      <c r="K285">
        <v>171.1</v>
      </c>
      <c r="L285">
        <f t="shared" si="26"/>
        <v>6.337037037037037</v>
      </c>
      <c r="M285">
        <v>11.503890367566299</v>
      </c>
      <c r="N285">
        <v>2.99416324635289</v>
      </c>
      <c r="O285">
        <v>0.47276261784519402</v>
      </c>
      <c r="P285">
        <v>0.300733496332518</v>
      </c>
      <c r="Q285">
        <v>0.79288026</v>
      </c>
      <c r="R285">
        <v>0.441463414</v>
      </c>
      <c r="S285">
        <v>6.2937062000000002E-2</v>
      </c>
      <c r="T285">
        <v>94.622742052023099</v>
      </c>
      <c r="U285">
        <v>2.2587547297048101</v>
      </c>
      <c r="V285">
        <v>2.4425327857139201</v>
      </c>
      <c r="W285">
        <v>3.1381414547113202</v>
      </c>
      <c r="X285">
        <v>5.7034101486206001</v>
      </c>
    </row>
    <row r="286" spans="1:24" x14ac:dyDescent="0.45">
      <c r="A286">
        <v>2018</v>
      </c>
      <c r="B286" t="s">
        <v>975</v>
      </c>
      <c r="C286" t="s">
        <v>88</v>
      </c>
      <c r="D286">
        <v>13</v>
      </c>
      <c r="E286">
        <v>8</v>
      </c>
      <c r="F286">
        <v>0</v>
      </c>
      <c r="G286">
        <v>32</v>
      </c>
      <c r="H286" s="1">
        <f t="shared" si="27"/>
        <v>32</v>
      </c>
      <c r="I286" s="1">
        <f t="shared" si="28"/>
        <v>21</v>
      </c>
      <c r="J286" s="2">
        <f t="shared" si="29"/>
        <v>0.65625</v>
      </c>
      <c r="K286">
        <v>200</v>
      </c>
      <c r="L286">
        <f t="shared" si="26"/>
        <v>6.25</v>
      </c>
      <c r="M286">
        <v>9.3149992893219498</v>
      </c>
      <c r="N286">
        <v>3.0149997699737701</v>
      </c>
      <c r="O286">
        <v>0.94499992790222698</v>
      </c>
      <c r="P286">
        <v>0.27984344422700502</v>
      </c>
      <c r="Q286">
        <v>0.79766537000000004</v>
      </c>
      <c r="R286">
        <v>0.40458015200000003</v>
      </c>
      <c r="S286">
        <v>0.101941747</v>
      </c>
      <c r="T286">
        <v>93.796467863346805</v>
      </c>
      <c r="U286">
        <v>3.0149997699737701</v>
      </c>
      <c r="V286">
        <v>3.52043154830932</v>
      </c>
      <c r="W286">
        <v>3.8565950737244301</v>
      </c>
      <c r="X286">
        <v>4.1794009208679199</v>
      </c>
    </row>
    <row r="287" spans="1:24" x14ac:dyDescent="0.45">
      <c r="A287">
        <v>2018</v>
      </c>
      <c r="B287" t="s">
        <v>832</v>
      </c>
      <c r="C287" t="s">
        <v>86</v>
      </c>
      <c r="D287">
        <v>7</v>
      </c>
      <c r="E287">
        <v>9</v>
      </c>
      <c r="F287">
        <v>0</v>
      </c>
      <c r="G287">
        <v>32</v>
      </c>
      <c r="H287" s="1">
        <f t="shared" si="27"/>
        <v>32</v>
      </c>
      <c r="I287" s="1">
        <f t="shared" si="28"/>
        <v>16</v>
      </c>
      <c r="J287" s="2">
        <f t="shared" si="29"/>
        <v>0.5</v>
      </c>
      <c r="K287">
        <v>176</v>
      </c>
      <c r="L287">
        <f t="shared" si="26"/>
        <v>5.5</v>
      </c>
      <c r="M287">
        <v>8.3863643634418406</v>
      </c>
      <c r="N287">
        <v>3.0170457161162698</v>
      </c>
      <c r="O287">
        <v>1.5340910420930201</v>
      </c>
      <c r="P287">
        <v>0.28066528066528001</v>
      </c>
      <c r="Q287">
        <v>0.71891892000000002</v>
      </c>
      <c r="R287">
        <v>0.36706349199999999</v>
      </c>
      <c r="S287">
        <v>0.15151515099999999</v>
      </c>
      <c r="T287">
        <v>91.961438572719004</v>
      </c>
      <c r="U287">
        <v>4.5511367582092896</v>
      </c>
      <c r="V287">
        <v>4.56952260703095</v>
      </c>
      <c r="W287">
        <v>4.2116804704814097</v>
      </c>
      <c r="X287">
        <v>1.8182350397109901</v>
      </c>
    </row>
    <row r="288" spans="1:24" x14ac:dyDescent="0.45">
      <c r="A288">
        <v>2018</v>
      </c>
      <c r="B288" t="s">
        <v>976</v>
      </c>
      <c r="C288" t="s">
        <v>95</v>
      </c>
      <c r="D288">
        <v>8</v>
      </c>
      <c r="E288">
        <v>16</v>
      </c>
      <c r="F288">
        <v>0</v>
      </c>
      <c r="G288">
        <v>31</v>
      </c>
      <c r="H288" s="1">
        <f t="shared" si="27"/>
        <v>31</v>
      </c>
      <c r="I288" s="1">
        <f t="shared" si="28"/>
        <v>24</v>
      </c>
      <c r="J288" s="2">
        <f t="shared" si="29"/>
        <v>0.77419354838709675</v>
      </c>
      <c r="K288">
        <v>171.2</v>
      </c>
      <c r="L288">
        <f t="shared" si="26"/>
        <v>5.5225806451612902</v>
      </c>
      <c r="M288">
        <v>9.6466025133804703</v>
      </c>
      <c r="N288">
        <v>2.8310681289268702</v>
      </c>
      <c r="O288">
        <v>2.1495146904815101</v>
      </c>
      <c r="P288">
        <v>0.31612903225806399</v>
      </c>
      <c r="Q288">
        <v>0.69254983999999997</v>
      </c>
      <c r="R288">
        <v>0.34</v>
      </c>
      <c r="S288">
        <v>0.17826086899999999</v>
      </c>
      <c r="T288">
        <v>91.713610957132303</v>
      </c>
      <c r="U288">
        <v>5.4524275075628701</v>
      </c>
      <c r="V288">
        <v>5.1701404327294096</v>
      </c>
      <c r="W288">
        <v>4.27812954045746</v>
      </c>
      <c r="X288">
        <v>0.98431485891342096</v>
      </c>
    </row>
    <row r="289" spans="1:24" x14ac:dyDescent="0.45">
      <c r="A289">
        <v>2018</v>
      </c>
      <c r="B289" t="s">
        <v>890</v>
      </c>
      <c r="C289" t="s">
        <v>49</v>
      </c>
      <c r="D289">
        <v>15</v>
      </c>
      <c r="E289">
        <v>5</v>
      </c>
      <c r="F289">
        <v>0</v>
      </c>
      <c r="G289">
        <v>32</v>
      </c>
      <c r="H289" s="1">
        <f t="shared" si="27"/>
        <v>32</v>
      </c>
      <c r="I289" s="1">
        <f t="shared" si="28"/>
        <v>20</v>
      </c>
      <c r="J289" s="2">
        <f t="shared" si="29"/>
        <v>0.625</v>
      </c>
      <c r="K289">
        <v>200.1</v>
      </c>
      <c r="L289">
        <f t="shared" si="26"/>
        <v>6.2531249999999998</v>
      </c>
      <c r="M289">
        <v>12.399333812982199</v>
      </c>
      <c r="N289">
        <v>2.87520784069154</v>
      </c>
      <c r="O289">
        <v>0.85357732770530304</v>
      </c>
      <c r="P289">
        <v>0.28637413394919098</v>
      </c>
      <c r="Q289">
        <v>0.77908217999999996</v>
      </c>
      <c r="R289">
        <v>0.35955056099999999</v>
      </c>
      <c r="S289">
        <v>0.1</v>
      </c>
      <c r="T289">
        <v>96.641765445402299</v>
      </c>
      <c r="U289">
        <v>2.87520784069154</v>
      </c>
      <c r="V289">
        <v>2.7011969901091302</v>
      </c>
      <c r="W289">
        <v>3.0346755188125401</v>
      </c>
      <c r="X289">
        <v>5.9059944152831996</v>
      </c>
    </row>
    <row r="290" spans="1:24" x14ac:dyDescent="0.45">
      <c r="A290">
        <v>2018</v>
      </c>
      <c r="B290" t="s">
        <v>891</v>
      </c>
      <c r="C290" t="s">
        <v>93</v>
      </c>
      <c r="D290">
        <v>21</v>
      </c>
      <c r="E290">
        <v>5</v>
      </c>
      <c r="F290">
        <v>0</v>
      </c>
      <c r="G290">
        <v>31</v>
      </c>
      <c r="H290" s="1">
        <f t="shared" si="27"/>
        <v>31</v>
      </c>
      <c r="I290" s="1">
        <f t="shared" si="28"/>
        <v>26</v>
      </c>
      <c r="J290" s="2">
        <f t="shared" si="29"/>
        <v>0.83870967741935487</v>
      </c>
      <c r="K290">
        <v>180.2</v>
      </c>
      <c r="L290">
        <f t="shared" si="26"/>
        <v>5.8129032258064512</v>
      </c>
      <c r="M290">
        <v>11.009225712130799</v>
      </c>
      <c r="N290">
        <v>3.18819206143155</v>
      </c>
      <c r="O290">
        <v>0.79704801535788705</v>
      </c>
      <c r="P290">
        <v>0.24120603015075301</v>
      </c>
      <c r="Q290">
        <v>0.87968952</v>
      </c>
      <c r="R290">
        <v>0.44743276199999998</v>
      </c>
      <c r="S290">
        <v>0.10738254999999999</v>
      </c>
      <c r="T290">
        <v>95.957297229639494</v>
      </c>
      <c r="U290">
        <v>1.89298903647498</v>
      </c>
      <c r="V290">
        <v>2.94456440494905</v>
      </c>
      <c r="W290">
        <v>3.1553982708037198</v>
      </c>
      <c r="X290">
        <v>4.7444205284118599</v>
      </c>
    </row>
    <row r="291" spans="1:24" x14ac:dyDescent="0.45">
      <c r="A291">
        <v>2018</v>
      </c>
      <c r="B291" t="s">
        <v>956</v>
      </c>
      <c r="C291" t="s">
        <v>75</v>
      </c>
      <c r="D291">
        <v>9</v>
      </c>
      <c r="E291">
        <v>12</v>
      </c>
      <c r="F291">
        <v>0</v>
      </c>
      <c r="G291">
        <v>30</v>
      </c>
      <c r="H291" s="1">
        <f t="shared" si="27"/>
        <v>30</v>
      </c>
      <c r="I291" s="1">
        <f t="shared" si="28"/>
        <v>21</v>
      </c>
      <c r="J291" s="2">
        <f t="shared" si="29"/>
        <v>0.7</v>
      </c>
      <c r="K291">
        <v>177</v>
      </c>
      <c r="L291">
        <f t="shared" si="26"/>
        <v>5.9</v>
      </c>
      <c r="M291">
        <v>8.3389830508474496</v>
      </c>
      <c r="N291">
        <v>2.1864406779660999</v>
      </c>
      <c r="O291">
        <v>1.6271186440677901</v>
      </c>
      <c r="P291">
        <v>0.29761904761904701</v>
      </c>
      <c r="Q291">
        <v>0.74795082000000002</v>
      </c>
      <c r="R291">
        <v>0.41996233500000002</v>
      </c>
      <c r="S291">
        <v>0.16243654799999999</v>
      </c>
      <c r="T291">
        <v>91.353306878306796</v>
      </c>
      <c r="U291">
        <v>4.3728813559321997</v>
      </c>
      <c r="V291">
        <v>4.6406575644757098</v>
      </c>
      <c r="W291">
        <v>4.1286133516474601</v>
      </c>
      <c r="X291">
        <v>1.4744788408279399</v>
      </c>
    </row>
    <row r="292" spans="1:24" x14ac:dyDescent="0.45">
      <c r="A292">
        <v>2018</v>
      </c>
      <c r="B292" t="s">
        <v>836</v>
      </c>
      <c r="C292" t="s">
        <v>27</v>
      </c>
      <c r="D292">
        <v>10</v>
      </c>
      <c r="E292">
        <v>11</v>
      </c>
      <c r="F292">
        <v>0</v>
      </c>
      <c r="G292">
        <v>31</v>
      </c>
      <c r="H292" s="1">
        <f t="shared" si="27"/>
        <v>31</v>
      </c>
      <c r="I292" s="1">
        <f t="shared" si="28"/>
        <v>21</v>
      </c>
      <c r="J292" s="2">
        <f t="shared" si="29"/>
        <v>0.67741935483870963</v>
      </c>
      <c r="K292">
        <v>183.2</v>
      </c>
      <c r="L292">
        <f t="shared" si="26"/>
        <v>5.9096774193548383</v>
      </c>
      <c r="M292">
        <v>7.2522681004499496</v>
      </c>
      <c r="N292">
        <v>2.4500905744763299</v>
      </c>
      <c r="O292">
        <v>1.27404709872769</v>
      </c>
      <c r="P292">
        <v>0.29908256880733902</v>
      </c>
      <c r="Q292">
        <v>0.76812977000000005</v>
      </c>
      <c r="R292">
        <v>0.45950704199999998</v>
      </c>
      <c r="S292">
        <v>0.13684210499999999</v>
      </c>
      <c r="T292">
        <v>93.8019699140401</v>
      </c>
      <c r="U292">
        <v>3.9201449191621398</v>
      </c>
      <c r="V292">
        <v>4.3201411143606103</v>
      </c>
      <c r="W292">
        <v>4.1884180852363597</v>
      </c>
      <c r="X292">
        <v>2.3406590223312298</v>
      </c>
    </row>
    <row r="293" spans="1:24" x14ac:dyDescent="0.45">
      <c r="A293">
        <v>2018</v>
      </c>
      <c r="B293" t="s">
        <v>837</v>
      </c>
      <c r="C293" t="s">
        <v>115</v>
      </c>
      <c r="D293">
        <v>12</v>
      </c>
      <c r="E293">
        <v>11</v>
      </c>
      <c r="F293">
        <v>0</v>
      </c>
      <c r="G293">
        <v>32</v>
      </c>
      <c r="H293" s="1">
        <f t="shared" si="27"/>
        <v>32</v>
      </c>
      <c r="I293" s="1">
        <f t="shared" si="28"/>
        <v>23</v>
      </c>
      <c r="J293" s="2">
        <f t="shared" si="29"/>
        <v>0.71875</v>
      </c>
      <c r="K293">
        <v>192.1</v>
      </c>
      <c r="L293">
        <f t="shared" si="26"/>
        <v>6.0031249999999998</v>
      </c>
      <c r="M293">
        <v>9.4523399380091107</v>
      </c>
      <c r="N293">
        <v>2.8544194862304701</v>
      </c>
      <c r="O293">
        <v>1.1698440517338</v>
      </c>
      <c r="P293">
        <v>0.27016129032258002</v>
      </c>
      <c r="Q293">
        <v>0.75757576000000004</v>
      </c>
      <c r="R293">
        <v>0.41535432999999999</v>
      </c>
      <c r="S293">
        <v>0.128205128</v>
      </c>
      <c r="T293">
        <v>93.567703276699007</v>
      </c>
      <c r="U293">
        <v>3.83708848968686</v>
      </c>
      <c r="V293">
        <v>3.9039324619881799</v>
      </c>
      <c r="W293">
        <v>3.8886722057778398</v>
      </c>
      <c r="X293">
        <v>3.0751440525054901</v>
      </c>
    </row>
    <row r="294" spans="1:24" x14ac:dyDescent="0.45">
      <c r="A294">
        <v>2018</v>
      </c>
      <c r="B294" t="s">
        <v>977</v>
      </c>
      <c r="C294" t="s">
        <v>25</v>
      </c>
      <c r="D294">
        <v>15</v>
      </c>
      <c r="E294">
        <v>11</v>
      </c>
      <c r="F294">
        <v>0</v>
      </c>
      <c r="G294">
        <v>32</v>
      </c>
      <c r="H294" s="1">
        <f t="shared" si="27"/>
        <v>32</v>
      </c>
      <c r="I294" s="1">
        <f t="shared" si="28"/>
        <v>26</v>
      </c>
      <c r="J294" s="2">
        <f t="shared" si="29"/>
        <v>0.8125</v>
      </c>
      <c r="K294">
        <v>177.1</v>
      </c>
      <c r="L294">
        <f t="shared" si="26"/>
        <v>5.5343749999999998</v>
      </c>
      <c r="M294">
        <v>9.2875934521901105</v>
      </c>
      <c r="N294">
        <v>4.0601501430339297</v>
      </c>
      <c r="O294">
        <v>0.81203002860678597</v>
      </c>
      <c r="P294">
        <v>0.32323232323232298</v>
      </c>
      <c r="Q294">
        <v>0.67182410000000004</v>
      </c>
      <c r="R294">
        <v>0.48995983900000001</v>
      </c>
      <c r="S294">
        <v>0.114285714</v>
      </c>
      <c r="T294">
        <v>86.447256905691901</v>
      </c>
      <c r="U294">
        <v>4.77067641806486</v>
      </c>
      <c r="V294">
        <v>3.8258450714390402</v>
      </c>
      <c r="W294">
        <v>3.9568193895083401</v>
      </c>
      <c r="X294">
        <v>2.2240676879882799</v>
      </c>
    </row>
    <row r="295" spans="1:24" x14ac:dyDescent="0.45">
      <c r="A295">
        <v>2018</v>
      </c>
      <c r="B295" t="s">
        <v>978</v>
      </c>
      <c r="C295" t="s">
        <v>86</v>
      </c>
      <c r="D295">
        <v>12</v>
      </c>
      <c r="E295">
        <v>9</v>
      </c>
      <c r="F295">
        <v>0</v>
      </c>
      <c r="G295">
        <v>31</v>
      </c>
      <c r="H295" s="1">
        <f t="shared" si="27"/>
        <v>31</v>
      </c>
      <c r="I295" s="1">
        <f t="shared" si="28"/>
        <v>21</v>
      </c>
      <c r="J295" s="2">
        <f t="shared" si="29"/>
        <v>0.67741935483870963</v>
      </c>
      <c r="K295">
        <v>172.1</v>
      </c>
      <c r="L295">
        <f t="shared" si="26"/>
        <v>5.5516129032258066</v>
      </c>
      <c r="M295">
        <v>9.5570602433832992</v>
      </c>
      <c r="N295">
        <v>2.7156673915624601</v>
      </c>
      <c r="O295">
        <v>1.4100580686958899</v>
      </c>
      <c r="P295">
        <v>0.32210526315789401</v>
      </c>
      <c r="Q295">
        <v>0.67932068000000001</v>
      </c>
      <c r="R295">
        <v>0.47454175100000001</v>
      </c>
      <c r="S295">
        <v>0.18120805300000001</v>
      </c>
      <c r="T295">
        <v>94.847712536022996</v>
      </c>
      <c r="U295">
        <v>5.1179885456369503</v>
      </c>
      <c r="V295">
        <v>4.0830621639341897</v>
      </c>
      <c r="W295">
        <v>3.47430382654575</v>
      </c>
      <c r="X295">
        <v>2.4450812339782702</v>
      </c>
    </row>
    <row r="296" spans="1:24" x14ac:dyDescent="0.45">
      <c r="A296">
        <v>2018</v>
      </c>
      <c r="B296" t="s">
        <v>913</v>
      </c>
      <c r="C296" t="s">
        <v>86</v>
      </c>
      <c r="D296">
        <v>14</v>
      </c>
      <c r="E296">
        <v>11</v>
      </c>
      <c r="F296">
        <v>0</v>
      </c>
      <c r="G296">
        <v>33</v>
      </c>
      <c r="H296" s="1">
        <f t="shared" si="27"/>
        <v>33</v>
      </c>
      <c r="I296" s="1">
        <f t="shared" si="28"/>
        <v>25</v>
      </c>
      <c r="J296" s="2">
        <f t="shared" si="29"/>
        <v>0.75757575757575757</v>
      </c>
      <c r="K296">
        <v>196</v>
      </c>
      <c r="L296">
        <f t="shared" si="26"/>
        <v>5.9393939393939394</v>
      </c>
      <c r="M296">
        <v>10.561223667594399</v>
      </c>
      <c r="N296">
        <v>2.6173467350125401</v>
      </c>
      <c r="O296">
        <v>1.10204073053159</v>
      </c>
      <c r="P296">
        <v>0.31124497991967798</v>
      </c>
      <c r="Q296">
        <v>0.73193916000000003</v>
      </c>
      <c r="R296">
        <v>0.47276264499999998</v>
      </c>
      <c r="S296">
        <v>0.156862745</v>
      </c>
      <c r="T296">
        <v>95.322203146731496</v>
      </c>
      <c r="U296">
        <v>3.7653058293162802</v>
      </c>
      <c r="V296">
        <v>3.4002274754741499</v>
      </c>
      <c r="W296">
        <v>3.09766173378517</v>
      </c>
      <c r="X296">
        <v>4.0892834663391104</v>
      </c>
    </row>
    <row r="297" spans="1:24" x14ac:dyDescent="0.45">
      <c r="A297">
        <v>2018</v>
      </c>
      <c r="B297" t="s">
        <v>979</v>
      </c>
      <c r="C297" t="s">
        <v>39</v>
      </c>
      <c r="D297">
        <v>9</v>
      </c>
      <c r="E297">
        <v>10</v>
      </c>
      <c r="F297">
        <v>0</v>
      </c>
      <c r="G297">
        <v>30</v>
      </c>
      <c r="H297" s="1">
        <f t="shared" si="27"/>
        <v>30</v>
      </c>
      <c r="I297" s="1">
        <f t="shared" si="28"/>
        <v>19</v>
      </c>
      <c r="J297" s="2">
        <f t="shared" si="29"/>
        <v>0.6333333333333333</v>
      </c>
      <c r="K297">
        <v>180</v>
      </c>
      <c r="L297">
        <f t="shared" si="26"/>
        <v>6</v>
      </c>
      <c r="M297">
        <v>9.0000007629395107</v>
      </c>
      <c r="N297">
        <v>2.2500001907348701</v>
      </c>
      <c r="O297">
        <v>1.3500001144409199</v>
      </c>
      <c r="P297">
        <v>0.29447852760736198</v>
      </c>
      <c r="Q297">
        <v>0.71428570999999996</v>
      </c>
      <c r="R297">
        <v>0.41222879600000001</v>
      </c>
      <c r="S297">
        <v>0.151685393</v>
      </c>
      <c r="T297">
        <v>91.887974330357096</v>
      </c>
      <c r="U297">
        <v>4.1500003517998802</v>
      </c>
      <c r="V297">
        <v>3.99376497975102</v>
      </c>
      <c r="W297">
        <v>3.6770287721517598</v>
      </c>
      <c r="X297">
        <v>2.8965284824371298</v>
      </c>
    </row>
    <row r="298" spans="1:24" x14ac:dyDescent="0.45">
      <c r="A298">
        <v>2018</v>
      </c>
      <c r="B298" t="s">
        <v>957</v>
      </c>
      <c r="C298" t="s">
        <v>79</v>
      </c>
      <c r="D298">
        <v>9</v>
      </c>
      <c r="E298">
        <v>13</v>
      </c>
      <c r="F298">
        <v>0</v>
      </c>
      <c r="G298">
        <v>31</v>
      </c>
      <c r="H298" s="1">
        <f t="shared" si="27"/>
        <v>31</v>
      </c>
      <c r="I298" s="1">
        <f t="shared" si="28"/>
        <v>22</v>
      </c>
      <c r="J298" s="2">
        <f t="shared" si="29"/>
        <v>0.70967741935483875</v>
      </c>
      <c r="K298">
        <v>170.1</v>
      </c>
      <c r="L298">
        <f t="shared" si="26"/>
        <v>5.4870967741935486</v>
      </c>
      <c r="M298">
        <v>8.4011744191619293</v>
      </c>
      <c r="N298">
        <v>2.6947163231274098</v>
      </c>
      <c r="O298">
        <v>1.4266145240086301</v>
      </c>
      <c r="P298">
        <v>0.25813449023861101</v>
      </c>
      <c r="Q298">
        <v>0.71092831999999995</v>
      </c>
      <c r="R298">
        <v>0.28985507199999999</v>
      </c>
      <c r="S298">
        <v>0.112033195</v>
      </c>
      <c r="T298">
        <v>90.737580308836698</v>
      </c>
      <c r="U298">
        <v>4.3855187219524501</v>
      </c>
      <c r="V298">
        <v>4.4461458998816896</v>
      </c>
      <c r="W298">
        <v>4.7223058219046701</v>
      </c>
      <c r="X298">
        <v>2.1790986061096098</v>
      </c>
    </row>
    <row r="299" spans="1:24" x14ac:dyDescent="0.45">
      <c r="A299">
        <v>2018</v>
      </c>
      <c r="B299" t="s">
        <v>914</v>
      </c>
      <c r="C299" t="s">
        <v>67</v>
      </c>
      <c r="D299">
        <v>6</v>
      </c>
      <c r="E299">
        <v>14</v>
      </c>
      <c r="F299">
        <v>0</v>
      </c>
      <c r="G299">
        <v>32</v>
      </c>
      <c r="H299" s="1">
        <f t="shared" si="27"/>
        <v>32</v>
      </c>
      <c r="I299" s="1">
        <f t="shared" si="28"/>
        <v>20</v>
      </c>
      <c r="J299" s="2">
        <f t="shared" si="29"/>
        <v>0.625</v>
      </c>
      <c r="K299">
        <v>163</v>
      </c>
      <c r="L299">
        <f t="shared" si="26"/>
        <v>5.09375</v>
      </c>
      <c r="M299">
        <v>10.3251524076728</v>
      </c>
      <c r="N299">
        <v>2.7607359378804399</v>
      </c>
      <c r="O299">
        <v>1.32515325018261</v>
      </c>
      <c r="P299">
        <v>0.32783018867924502</v>
      </c>
      <c r="Q299">
        <v>0.68872016999999996</v>
      </c>
      <c r="R299">
        <v>0.46666666600000001</v>
      </c>
      <c r="S299">
        <v>0.15894039700000001</v>
      </c>
      <c r="T299">
        <v>94.940808438155102</v>
      </c>
      <c r="U299">
        <v>4.8036805319119704</v>
      </c>
      <c r="V299">
        <v>3.79233335711222</v>
      </c>
      <c r="W299">
        <v>3.4082467661713198</v>
      </c>
      <c r="X299">
        <v>2.8398241996765101</v>
      </c>
    </row>
    <row r="300" spans="1:24" x14ac:dyDescent="0.45">
      <c r="A300">
        <v>2018</v>
      </c>
      <c r="B300" t="s">
        <v>915</v>
      </c>
      <c r="C300" t="s">
        <v>121</v>
      </c>
      <c r="D300">
        <v>13</v>
      </c>
      <c r="E300">
        <v>9</v>
      </c>
      <c r="F300">
        <v>0</v>
      </c>
      <c r="G300">
        <v>29</v>
      </c>
      <c r="H300" s="1">
        <f t="shared" si="27"/>
        <v>29</v>
      </c>
      <c r="I300" s="1">
        <f t="shared" si="28"/>
        <v>22</v>
      </c>
      <c r="J300" s="2">
        <f t="shared" si="29"/>
        <v>0.75862068965517238</v>
      </c>
      <c r="K300">
        <v>166.2</v>
      </c>
      <c r="L300">
        <f t="shared" si="26"/>
        <v>5.7310344827586199</v>
      </c>
      <c r="M300">
        <v>7.8300004779053003</v>
      </c>
      <c r="N300">
        <v>1.7280001054687499</v>
      </c>
      <c r="O300">
        <v>0.91800005603027601</v>
      </c>
      <c r="P300">
        <v>0.31893004115226298</v>
      </c>
      <c r="Q300">
        <v>0.71965628000000004</v>
      </c>
      <c r="R300">
        <v>0.44889779499999999</v>
      </c>
      <c r="S300">
        <v>0.11333333299999999</v>
      </c>
      <c r="T300">
        <v>90.219256668409997</v>
      </c>
      <c r="U300">
        <v>3.9960002438964901</v>
      </c>
      <c r="V300">
        <v>3.43043159225464</v>
      </c>
      <c r="W300">
        <v>3.5908851903548502</v>
      </c>
      <c r="X300">
        <v>3.4820110797882</v>
      </c>
    </row>
    <row r="301" spans="1:24" x14ac:dyDescent="0.45">
      <c r="A301">
        <v>2018</v>
      </c>
      <c r="B301" t="s">
        <v>892</v>
      </c>
      <c r="C301" t="s">
        <v>37</v>
      </c>
      <c r="D301">
        <v>10</v>
      </c>
      <c r="E301">
        <v>13</v>
      </c>
      <c r="F301">
        <v>0</v>
      </c>
      <c r="G301">
        <v>32</v>
      </c>
      <c r="H301" s="1">
        <f t="shared" si="27"/>
        <v>32</v>
      </c>
      <c r="I301" s="1">
        <f t="shared" si="28"/>
        <v>23</v>
      </c>
      <c r="J301" s="2">
        <f t="shared" si="29"/>
        <v>0.71875</v>
      </c>
      <c r="K301">
        <v>173.1</v>
      </c>
      <c r="L301">
        <f t="shared" si="26"/>
        <v>5.4093749999999998</v>
      </c>
      <c r="M301">
        <v>6.4903853771955404</v>
      </c>
      <c r="N301">
        <v>4.6730774715807897</v>
      </c>
      <c r="O301">
        <v>1.40192324147423</v>
      </c>
      <c r="P301">
        <v>0.26833976833976803</v>
      </c>
      <c r="Q301">
        <v>0.63464836999999996</v>
      </c>
      <c r="R301">
        <v>0.44362291999999998</v>
      </c>
      <c r="S301">
        <v>0.13366336600000001</v>
      </c>
      <c r="T301">
        <v>92.494114320286201</v>
      </c>
      <c r="U301">
        <v>6.1269237960725897</v>
      </c>
      <c r="V301">
        <v>5.5604318574759004</v>
      </c>
      <c r="W301">
        <v>5.4601986715955801</v>
      </c>
      <c r="X301">
        <v>5.80677762627601E-2</v>
      </c>
    </row>
    <row r="302" spans="1:24" x14ac:dyDescent="0.45">
      <c r="A302">
        <v>2018</v>
      </c>
      <c r="B302" t="s">
        <v>839</v>
      </c>
      <c r="C302" t="s">
        <v>71</v>
      </c>
      <c r="D302">
        <v>10</v>
      </c>
      <c r="E302">
        <v>12</v>
      </c>
      <c r="F302">
        <v>0</v>
      </c>
      <c r="G302">
        <v>31</v>
      </c>
      <c r="H302" s="1">
        <f t="shared" si="27"/>
        <v>31</v>
      </c>
      <c r="I302" s="1">
        <f t="shared" si="28"/>
        <v>22</v>
      </c>
      <c r="J302" s="2">
        <f t="shared" si="29"/>
        <v>0.70967741935483875</v>
      </c>
      <c r="K302">
        <v>169.2</v>
      </c>
      <c r="L302">
        <f t="shared" si="26"/>
        <v>5.4580645161290322</v>
      </c>
      <c r="M302">
        <v>8.7524555332969101</v>
      </c>
      <c r="N302">
        <v>2.5992140674639299</v>
      </c>
      <c r="O302">
        <v>1.48526518140796</v>
      </c>
      <c r="P302">
        <v>0.281995661605206</v>
      </c>
      <c r="Q302">
        <v>0.71180555999999995</v>
      </c>
      <c r="R302">
        <v>0.45850622400000002</v>
      </c>
      <c r="S302">
        <v>0.179487179</v>
      </c>
      <c r="T302">
        <v>95.902935376213506</v>
      </c>
      <c r="U302">
        <v>4.2966599890730199</v>
      </c>
      <c r="V302">
        <v>4.3156378279813303</v>
      </c>
      <c r="W302">
        <v>3.68883208237011</v>
      </c>
      <c r="X302">
        <v>2.1721312999725302</v>
      </c>
    </row>
    <row r="303" spans="1:24" x14ac:dyDescent="0.45">
      <c r="A303">
        <v>2018</v>
      </c>
      <c r="B303" t="s">
        <v>841</v>
      </c>
      <c r="C303" t="s">
        <v>62</v>
      </c>
      <c r="D303">
        <v>19</v>
      </c>
      <c r="E303">
        <v>8</v>
      </c>
      <c r="F303">
        <v>0</v>
      </c>
      <c r="G303">
        <v>32</v>
      </c>
      <c r="H303" s="1">
        <f t="shared" si="27"/>
        <v>32</v>
      </c>
      <c r="I303" s="1">
        <f t="shared" si="28"/>
        <v>27</v>
      </c>
      <c r="J303" s="2">
        <f t="shared" si="29"/>
        <v>0.84375</v>
      </c>
      <c r="K303">
        <v>191.1</v>
      </c>
      <c r="L303">
        <f t="shared" si="26"/>
        <v>5.9718749999999998</v>
      </c>
      <c r="M303">
        <v>10.3484315055591</v>
      </c>
      <c r="N303">
        <v>2.1637629511623602</v>
      </c>
      <c r="O303">
        <v>0.89372817548010497</v>
      </c>
      <c r="P303">
        <v>0.314285714285714</v>
      </c>
      <c r="Q303">
        <v>0.74974671000000004</v>
      </c>
      <c r="R303">
        <v>0.411067193</v>
      </c>
      <c r="S303">
        <v>0.11377245499999999</v>
      </c>
      <c r="T303">
        <v>97.688169502205398</v>
      </c>
      <c r="U303">
        <v>3.3867594018193401</v>
      </c>
      <c r="V303">
        <v>2.9513723534406102</v>
      </c>
      <c r="W303">
        <v>3.10199806696113</v>
      </c>
      <c r="X303">
        <v>5.3891716003417898</v>
      </c>
    </row>
    <row r="304" spans="1:24" x14ac:dyDescent="0.45">
      <c r="A304">
        <v>2018</v>
      </c>
      <c r="B304" t="s">
        <v>843</v>
      </c>
      <c r="C304" t="s">
        <v>67</v>
      </c>
      <c r="D304">
        <v>17</v>
      </c>
      <c r="E304">
        <v>6</v>
      </c>
      <c r="F304">
        <v>0</v>
      </c>
      <c r="G304">
        <v>33</v>
      </c>
      <c r="H304" s="1">
        <f t="shared" si="27"/>
        <v>33</v>
      </c>
      <c r="I304" s="1">
        <f t="shared" si="28"/>
        <v>23</v>
      </c>
      <c r="J304" s="2">
        <f t="shared" si="29"/>
        <v>0.69696969696969702</v>
      </c>
      <c r="K304">
        <v>212.1</v>
      </c>
      <c r="L304">
        <f t="shared" si="26"/>
        <v>6.4272727272727268</v>
      </c>
      <c r="M304">
        <v>9.4945050396400301</v>
      </c>
      <c r="N304">
        <v>2.4583986263353599</v>
      </c>
      <c r="O304">
        <v>0.72056511461553796</v>
      </c>
      <c r="P304">
        <v>0.251428571428571</v>
      </c>
      <c r="Q304">
        <v>0.82544689999999998</v>
      </c>
      <c r="R304">
        <v>0.50568181800000001</v>
      </c>
      <c r="S304">
        <v>0.10625</v>
      </c>
      <c r="T304">
        <v>92.935078261821303</v>
      </c>
      <c r="U304">
        <v>2.37362625991</v>
      </c>
      <c r="V304">
        <v>3.0097251465745098</v>
      </c>
      <c r="W304">
        <v>3.2134539391643102</v>
      </c>
      <c r="X304">
        <v>5.4864687919616699</v>
      </c>
    </row>
    <row r="305" spans="1:24" x14ac:dyDescent="0.45">
      <c r="A305">
        <v>2018</v>
      </c>
      <c r="B305" t="s">
        <v>916</v>
      </c>
      <c r="C305" t="s">
        <v>86</v>
      </c>
      <c r="D305">
        <v>17</v>
      </c>
      <c r="E305">
        <v>7</v>
      </c>
      <c r="F305">
        <v>0</v>
      </c>
      <c r="G305">
        <v>33</v>
      </c>
      <c r="H305" s="1">
        <f t="shared" si="27"/>
        <v>33</v>
      </c>
      <c r="I305" s="1">
        <f t="shared" si="28"/>
        <v>24</v>
      </c>
      <c r="J305" s="2">
        <f t="shared" si="29"/>
        <v>0.72727272727272729</v>
      </c>
      <c r="K305">
        <v>202.1</v>
      </c>
      <c r="L305">
        <f t="shared" si="26"/>
        <v>6.124242424242424</v>
      </c>
      <c r="M305">
        <v>7.6952231790430696</v>
      </c>
      <c r="N305">
        <v>3.1136741186879502</v>
      </c>
      <c r="O305">
        <v>0.75617800025278803</v>
      </c>
      <c r="P305">
        <v>0.28546712802768098</v>
      </c>
      <c r="Q305">
        <v>0.82835183999999995</v>
      </c>
      <c r="R305">
        <v>0.460481099</v>
      </c>
      <c r="S305">
        <v>8.4577113999999995E-2</v>
      </c>
      <c r="T305">
        <v>91.993382787854799</v>
      </c>
      <c r="U305">
        <v>2.8467877656575502</v>
      </c>
      <c r="V305">
        <v>3.6694925824812699</v>
      </c>
      <c r="W305">
        <v>4.2179669443294499</v>
      </c>
      <c r="X305">
        <v>4.0716185569763104</v>
      </c>
    </row>
    <row r="306" spans="1:24" x14ac:dyDescent="0.45">
      <c r="A306">
        <v>2018</v>
      </c>
      <c r="B306" t="s">
        <v>960</v>
      </c>
      <c r="C306" t="s">
        <v>37</v>
      </c>
      <c r="D306">
        <v>7</v>
      </c>
      <c r="E306">
        <v>10</v>
      </c>
      <c r="F306">
        <v>0</v>
      </c>
      <c r="G306">
        <v>32</v>
      </c>
      <c r="H306" s="1">
        <f t="shared" si="27"/>
        <v>32</v>
      </c>
      <c r="I306" s="1">
        <f t="shared" si="28"/>
        <v>17</v>
      </c>
      <c r="J306" s="2">
        <f t="shared" si="29"/>
        <v>0.53125</v>
      </c>
      <c r="K306">
        <v>188.2</v>
      </c>
      <c r="L306">
        <f t="shared" si="26"/>
        <v>5.8812499999999996</v>
      </c>
      <c r="M306">
        <v>7.2031806003951004</v>
      </c>
      <c r="N306">
        <v>3.5777387088055099</v>
      </c>
      <c r="O306">
        <v>1.19257956960183</v>
      </c>
      <c r="P306">
        <v>0.260223048327137</v>
      </c>
      <c r="Q306">
        <v>0.75348837000000002</v>
      </c>
      <c r="R306">
        <v>0.33035714199999999</v>
      </c>
      <c r="S306">
        <v>9.4696969000000006E-2</v>
      </c>
      <c r="T306">
        <v>95.622300831545004</v>
      </c>
      <c r="U306">
        <v>3.9116609882940199</v>
      </c>
      <c r="V306">
        <v>4.6339298884387503</v>
      </c>
      <c r="W306">
        <v>5.2224089973946297</v>
      </c>
      <c r="X306">
        <v>2.3385856151580802</v>
      </c>
    </row>
    <row r="307" spans="1:24" x14ac:dyDescent="0.45">
      <c r="A307">
        <v>2018</v>
      </c>
      <c r="B307" t="s">
        <v>980</v>
      </c>
      <c r="C307" t="s">
        <v>128</v>
      </c>
      <c r="D307">
        <v>12</v>
      </c>
      <c r="E307">
        <v>9</v>
      </c>
      <c r="F307">
        <v>0</v>
      </c>
      <c r="G307">
        <v>30</v>
      </c>
      <c r="H307" s="1">
        <f t="shared" si="27"/>
        <v>30</v>
      </c>
      <c r="I307" s="1">
        <f t="shared" si="28"/>
        <v>21</v>
      </c>
      <c r="J307" s="2">
        <f t="shared" si="29"/>
        <v>0.7</v>
      </c>
      <c r="K307">
        <v>163.1</v>
      </c>
      <c r="L307">
        <f t="shared" si="26"/>
        <v>5.4366666666666665</v>
      </c>
      <c r="M307">
        <v>8.7612247626238293</v>
      </c>
      <c r="N307">
        <v>4.4081634025780296</v>
      </c>
      <c r="O307">
        <v>0.99183676558005696</v>
      </c>
      <c r="P307">
        <v>0.273563218390804</v>
      </c>
      <c r="Q307">
        <v>0.74688796999999996</v>
      </c>
      <c r="R307">
        <v>0.43497757799999998</v>
      </c>
      <c r="S307">
        <v>0.111801242</v>
      </c>
      <c r="T307">
        <v>93.006189571823199</v>
      </c>
      <c r="U307">
        <v>3.9122450197880001</v>
      </c>
      <c r="V307">
        <v>4.1339009938444597</v>
      </c>
      <c r="W307">
        <v>4.3292685354208702</v>
      </c>
      <c r="X307">
        <v>1.92646288871765</v>
      </c>
    </row>
    <row r="308" spans="1:24" x14ac:dyDescent="0.45">
      <c r="A308">
        <v>2018</v>
      </c>
      <c r="B308" t="s">
        <v>981</v>
      </c>
      <c r="C308" t="s">
        <v>99</v>
      </c>
      <c r="D308">
        <v>14</v>
      </c>
      <c r="E308">
        <v>10</v>
      </c>
      <c r="F308">
        <v>0</v>
      </c>
      <c r="G308">
        <v>31</v>
      </c>
      <c r="H308" s="1">
        <f t="shared" si="27"/>
        <v>31</v>
      </c>
      <c r="I308" s="1">
        <f t="shared" si="28"/>
        <v>24</v>
      </c>
      <c r="J308" s="2">
        <f t="shared" si="29"/>
        <v>0.77419354838709675</v>
      </c>
      <c r="K308">
        <v>170.2</v>
      </c>
      <c r="L308">
        <f t="shared" si="26"/>
        <v>5.4903225806451612</v>
      </c>
      <c r="M308">
        <v>6.6445310519775402</v>
      </c>
      <c r="N308">
        <v>2.90039053856162</v>
      </c>
      <c r="O308">
        <v>0.791015601425898</v>
      </c>
      <c r="P308">
        <v>0.26147704590818299</v>
      </c>
      <c r="Q308">
        <v>0.76630434999999997</v>
      </c>
      <c r="R308">
        <v>0.40836653299999998</v>
      </c>
      <c r="S308">
        <v>7.9787233999999999E-2</v>
      </c>
      <c r="T308">
        <v>91.267867528632706</v>
      </c>
      <c r="U308">
        <v>3.1113280322751899</v>
      </c>
      <c r="V308">
        <v>3.8635565548203799</v>
      </c>
      <c r="W308">
        <v>4.54033566617227</v>
      </c>
      <c r="X308">
        <v>2.7151851654052699</v>
      </c>
    </row>
    <row r="309" spans="1:24" x14ac:dyDescent="0.45">
      <c r="A309">
        <v>2017</v>
      </c>
      <c r="B309" t="s">
        <v>982</v>
      </c>
      <c r="C309" t="s">
        <v>44</v>
      </c>
      <c r="D309">
        <v>10</v>
      </c>
      <c r="E309">
        <v>9</v>
      </c>
      <c r="F309">
        <v>0</v>
      </c>
      <c r="G309">
        <v>33</v>
      </c>
      <c r="H309" s="1">
        <f t="shared" si="27"/>
        <v>33</v>
      </c>
      <c r="I309" s="1">
        <f t="shared" si="28"/>
        <v>19</v>
      </c>
      <c r="J309" s="2">
        <f t="shared" si="29"/>
        <v>0.5757575757575758</v>
      </c>
      <c r="K309">
        <v>186</v>
      </c>
      <c r="L309">
        <f t="shared" si="26"/>
        <v>5.6363636363636367</v>
      </c>
      <c r="M309">
        <v>8.5161283336246996</v>
      </c>
      <c r="N309">
        <v>3.4354835891326898</v>
      </c>
      <c r="O309">
        <v>1.4999998769452501</v>
      </c>
      <c r="P309">
        <v>0.29467680608364999</v>
      </c>
      <c r="Q309">
        <v>0.71892392999999999</v>
      </c>
      <c r="R309">
        <v>0.30308529899999997</v>
      </c>
      <c r="S309">
        <v>0.111913357</v>
      </c>
      <c r="T309">
        <v>89.902622767857096</v>
      </c>
      <c r="U309">
        <v>4.9838705588826304</v>
      </c>
      <c r="V309">
        <v>4.6092524783544402</v>
      </c>
      <c r="W309">
        <v>5.0916682711175296</v>
      </c>
      <c r="X309">
        <v>2.5871093273162802</v>
      </c>
    </row>
    <row r="310" spans="1:24" x14ac:dyDescent="0.45">
      <c r="A310">
        <v>2017</v>
      </c>
      <c r="B310" t="s">
        <v>983</v>
      </c>
      <c r="C310" t="s">
        <v>128</v>
      </c>
      <c r="D310">
        <v>10</v>
      </c>
      <c r="E310">
        <v>10</v>
      </c>
      <c r="F310">
        <v>0</v>
      </c>
      <c r="G310">
        <v>31</v>
      </c>
      <c r="H310" s="1">
        <f t="shared" si="27"/>
        <v>31</v>
      </c>
      <c r="I310" s="1">
        <f t="shared" si="28"/>
        <v>20</v>
      </c>
      <c r="J310" s="2">
        <f t="shared" si="29"/>
        <v>0.64516129032258063</v>
      </c>
      <c r="K310">
        <v>190</v>
      </c>
      <c r="L310">
        <f t="shared" si="26"/>
        <v>6.129032258064516</v>
      </c>
      <c r="M310">
        <v>6.4421052631578899</v>
      </c>
      <c r="N310">
        <v>3.1736842105263099</v>
      </c>
      <c r="O310">
        <v>1.23157894736842</v>
      </c>
      <c r="P310">
        <v>0.28993055555555503</v>
      </c>
      <c r="Q310">
        <v>0.73202054999999999</v>
      </c>
      <c r="R310">
        <v>0.46949152500000002</v>
      </c>
      <c r="S310">
        <v>0.13197969500000001</v>
      </c>
      <c r="T310">
        <v>83.756927339901395</v>
      </c>
      <c r="U310">
        <v>4.2631578947368398</v>
      </c>
      <c r="V310">
        <v>4.7207975889507097</v>
      </c>
      <c r="W310">
        <v>4.7861914884102896</v>
      </c>
      <c r="X310">
        <v>1.5414997339248599</v>
      </c>
    </row>
    <row r="311" spans="1:24" x14ac:dyDescent="0.45">
      <c r="A311">
        <v>2017</v>
      </c>
      <c r="B311" t="s">
        <v>82</v>
      </c>
      <c r="C311" t="s">
        <v>29</v>
      </c>
      <c r="D311">
        <v>12</v>
      </c>
      <c r="E311">
        <v>11</v>
      </c>
      <c r="F311">
        <v>0</v>
      </c>
      <c r="G311">
        <v>30</v>
      </c>
      <c r="H311" s="1">
        <f t="shared" si="27"/>
        <v>30</v>
      </c>
      <c r="I311" s="1">
        <f t="shared" si="28"/>
        <v>23</v>
      </c>
      <c r="J311" s="2">
        <f t="shared" si="29"/>
        <v>0.76666666666666672</v>
      </c>
      <c r="K311">
        <v>169.2</v>
      </c>
      <c r="L311">
        <f t="shared" si="26"/>
        <v>5.64</v>
      </c>
      <c r="M311">
        <v>7.8506880934852399</v>
      </c>
      <c r="N311">
        <v>2.8113950605048399</v>
      </c>
      <c r="O311">
        <v>1.90962683355046</v>
      </c>
      <c r="P311">
        <v>0.26624737945492599</v>
      </c>
      <c r="Q311">
        <v>0.76576577000000001</v>
      </c>
      <c r="R311">
        <v>0.41351888599999997</v>
      </c>
      <c r="S311">
        <v>0.18274111600000001</v>
      </c>
      <c r="T311">
        <v>91.507465457128106</v>
      </c>
      <c r="U311">
        <v>4.5618863245927699</v>
      </c>
      <c r="V311">
        <v>5.3207046569083696</v>
      </c>
      <c r="W311">
        <v>4.6277272532619502</v>
      </c>
      <c r="X311">
        <v>0.52797889709472601</v>
      </c>
    </row>
    <row r="312" spans="1:24" x14ac:dyDescent="0.45">
      <c r="A312">
        <v>2017</v>
      </c>
      <c r="B312" t="s">
        <v>984</v>
      </c>
      <c r="C312" t="s">
        <v>65</v>
      </c>
      <c r="D312">
        <v>6</v>
      </c>
      <c r="E312">
        <v>15</v>
      </c>
      <c r="F312">
        <v>0</v>
      </c>
      <c r="G312">
        <v>31</v>
      </c>
      <c r="H312" s="1">
        <f t="shared" si="27"/>
        <v>31</v>
      </c>
      <c r="I312" s="1">
        <f t="shared" si="28"/>
        <v>21</v>
      </c>
      <c r="J312" s="2">
        <f t="shared" si="29"/>
        <v>0.67741935483870963</v>
      </c>
      <c r="K312">
        <v>172.1</v>
      </c>
      <c r="L312">
        <f t="shared" si="26"/>
        <v>5.5516129032258066</v>
      </c>
      <c r="M312">
        <v>7.6769834981932004</v>
      </c>
      <c r="N312">
        <v>3.4990332950948599</v>
      </c>
      <c r="O312">
        <v>1.41005819354569</v>
      </c>
      <c r="P312">
        <v>0.32149532710280299</v>
      </c>
      <c r="Q312">
        <v>0.66751700999999997</v>
      </c>
      <c r="R312">
        <v>0.374087591</v>
      </c>
      <c r="S312">
        <v>0.116883116</v>
      </c>
      <c r="T312">
        <v>92.271249999999995</v>
      </c>
      <c r="U312">
        <v>5.5880083966440299</v>
      </c>
      <c r="V312">
        <v>4.7765953979144697</v>
      </c>
      <c r="W312">
        <v>5.1242023348646999</v>
      </c>
      <c r="X312">
        <v>0.940549075603485</v>
      </c>
    </row>
    <row r="313" spans="1:24" x14ac:dyDescent="0.45">
      <c r="A313">
        <v>2017</v>
      </c>
      <c r="B313" t="s">
        <v>96</v>
      </c>
      <c r="C313" t="s">
        <v>25</v>
      </c>
      <c r="D313">
        <v>17</v>
      </c>
      <c r="E313">
        <v>7</v>
      </c>
      <c r="F313">
        <v>0</v>
      </c>
      <c r="G313">
        <v>32</v>
      </c>
      <c r="H313" s="1">
        <f t="shared" si="27"/>
        <v>32</v>
      </c>
      <c r="I313" s="1">
        <f t="shared" si="28"/>
        <v>24</v>
      </c>
      <c r="J313" s="2">
        <f t="shared" si="29"/>
        <v>0.75</v>
      </c>
      <c r="K313">
        <v>202.1</v>
      </c>
      <c r="L313">
        <f t="shared" si="26"/>
        <v>6.3156249999999998</v>
      </c>
      <c r="M313">
        <v>9.5634262078210703</v>
      </c>
      <c r="N313">
        <v>2.00164734582301</v>
      </c>
      <c r="O313">
        <v>1.112026303235</v>
      </c>
      <c r="P313">
        <v>0.28488372093023201</v>
      </c>
      <c r="Q313">
        <v>0.75274724999999998</v>
      </c>
      <c r="R313">
        <v>0.46804511199999999</v>
      </c>
      <c r="S313">
        <v>0.133689839</v>
      </c>
      <c r="T313">
        <v>90.771810141509405</v>
      </c>
      <c r="U313">
        <v>3.2026357533168199</v>
      </c>
      <c r="V313">
        <v>3.3059098679785301</v>
      </c>
      <c r="W313">
        <v>3.3436534142239802</v>
      </c>
      <c r="X313">
        <v>4.8577175140380797</v>
      </c>
    </row>
    <row r="314" spans="1:24" x14ac:dyDescent="0.45">
      <c r="A314">
        <v>2017</v>
      </c>
      <c r="B314" t="s">
        <v>938</v>
      </c>
      <c r="C314" t="s">
        <v>99</v>
      </c>
      <c r="D314">
        <v>11</v>
      </c>
      <c r="E314">
        <v>14</v>
      </c>
      <c r="F314">
        <v>0</v>
      </c>
      <c r="G314">
        <v>31</v>
      </c>
      <c r="H314" s="1">
        <f t="shared" si="27"/>
        <v>31</v>
      </c>
      <c r="I314" s="1">
        <f t="shared" si="28"/>
        <v>25</v>
      </c>
      <c r="J314" s="2">
        <f t="shared" si="29"/>
        <v>0.80645161290322576</v>
      </c>
      <c r="K314">
        <v>187</v>
      </c>
      <c r="L314">
        <f t="shared" si="26"/>
        <v>6.032258064516129</v>
      </c>
      <c r="M314">
        <v>6.3048133486835098</v>
      </c>
      <c r="N314">
        <v>1.7326204622336301</v>
      </c>
      <c r="O314">
        <v>1.3957220390215399</v>
      </c>
      <c r="P314">
        <v>0.298969072164948</v>
      </c>
      <c r="Q314">
        <v>0.73028238000000001</v>
      </c>
      <c r="R314">
        <v>0.45685279099999998</v>
      </c>
      <c r="S314">
        <v>0.158469945</v>
      </c>
      <c r="T314">
        <v>93.298733108108095</v>
      </c>
      <c r="U314">
        <v>4.1390377708914601</v>
      </c>
      <c r="V314">
        <v>4.4624526349083302</v>
      </c>
      <c r="W314">
        <v>4.1871667980698097</v>
      </c>
      <c r="X314">
        <v>2.2205238342285099</v>
      </c>
    </row>
    <row r="315" spans="1:24" x14ac:dyDescent="0.45">
      <c r="A315">
        <v>2017</v>
      </c>
      <c r="B315" t="s">
        <v>939</v>
      </c>
      <c r="C315" t="s">
        <v>33</v>
      </c>
      <c r="D315">
        <v>18</v>
      </c>
      <c r="E315">
        <v>4</v>
      </c>
      <c r="F315">
        <v>0</v>
      </c>
      <c r="G315">
        <v>27</v>
      </c>
      <c r="H315" s="1">
        <f t="shared" si="27"/>
        <v>27</v>
      </c>
      <c r="I315" s="1">
        <f t="shared" si="28"/>
        <v>22</v>
      </c>
      <c r="J315" s="2">
        <f t="shared" si="29"/>
        <v>0.81481481481481477</v>
      </c>
      <c r="K315">
        <v>175</v>
      </c>
      <c r="L315">
        <f t="shared" si="26"/>
        <v>6.4814814814814818</v>
      </c>
      <c r="M315">
        <v>10.388572334382999</v>
      </c>
      <c r="N315">
        <v>1.54285727738362</v>
      </c>
      <c r="O315">
        <v>1.1828572459941</v>
      </c>
      <c r="P315">
        <v>0.26650943396226401</v>
      </c>
      <c r="Q315">
        <v>0.87443945999999995</v>
      </c>
      <c r="R315">
        <v>0.47945205400000002</v>
      </c>
      <c r="S315">
        <v>0.15862068900000001</v>
      </c>
      <c r="T315">
        <v>92.869372234513193</v>
      </c>
      <c r="U315">
        <v>2.3142859160754301</v>
      </c>
      <c r="V315">
        <v>3.0719254010258799</v>
      </c>
      <c r="W315">
        <v>2.8372220282803502</v>
      </c>
      <c r="X315">
        <v>4.3472347259521396</v>
      </c>
    </row>
    <row r="316" spans="1:24" x14ac:dyDescent="0.45">
      <c r="A316">
        <v>2017</v>
      </c>
      <c r="B316" t="s">
        <v>906</v>
      </c>
      <c r="C316" t="s">
        <v>88</v>
      </c>
      <c r="D316">
        <v>18</v>
      </c>
      <c r="E316">
        <v>4</v>
      </c>
      <c r="F316">
        <v>0</v>
      </c>
      <c r="G316">
        <v>29</v>
      </c>
      <c r="H316" s="1">
        <f t="shared" si="27"/>
        <v>29</v>
      </c>
      <c r="I316" s="1">
        <f t="shared" si="28"/>
        <v>22</v>
      </c>
      <c r="J316" s="2">
        <f t="shared" si="29"/>
        <v>0.75862068965517238</v>
      </c>
      <c r="K316">
        <v>203.2</v>
      </c>
      <c r="L316">
        <f t="shared" si="26"/>
        <v>7.0068965517241377</v>
      </c>
      <c r="M316">
        <v>11.710311550524301</v>
      </c>
      <c r="N316">
        <v>1.59083477667499</v>
      </c>
      <c r="O316">
        <v>0.92798695306041601</v>
      </c>
      <c r="P316">
        <v>0.266666666666666</v>
      </c>
      <c r="Q316">
        <v>0.82568807</v>
      </c>
      <c r="R316">
        <v>0.44539614500000002</v>
      </c>
      <c r="S316">
        <v>0.134615384</v>
      </c>
      <c r="T316">
        <v>92.819197744693398</v>
      </c>
      <c r="U316">
        <v>2.2536826002895798</v>
      </c>
      <c r="V316">
        <v>2.4997018544779102</v>
      </c>
      <c r="W316">
        <v>2.52176625479192</v>
      </c>
      <c r="X316">
        <v>7.2121396064758301</v>
      </c>
    </row>
    <row r="317" spans="1:24" x14ac:dyDescent="0.45">
      <c r="A317">
        <v>2017</v>
      </c>
      <c r="B317" t="s">
        <v>821</v>
      </c>
      <c r="C317" t="s">
        <v>47</v>
      </c>
      <c r="D317">
        <v>11</v>
      </c>
      <c r="E317">
        <v>8</v>
      </c>
      <c r="F317">
        <v>0</v>
      </c>
      <c r="G317">
        <v>33</v>
      </c>
      <c r="H317" s="1">
        <f t="shared" si="27"/>
        <v>33</v>
      </c>
      <c r="I317" s="1">
        <f t="shared" si="28"/>
        <v>19</v>
      </c>
      <c r="J317" s="2">
        <f t="shared" si="29"/>
        <v>0.5757575757575758</v>
      </c>
      <c r="K317">
        <v>186.1</v>
      </c>
      <c r="L317">
        <f t="shared" si="26"/>
        <v>5.6393939393939396</v>
      </c>
      <c r="M317">
        <v>7.38998231263359</v>
      </c>
      <c r="N317">
        <v>3.7674419633034</v>
      </c>
      <c r="O317">
        <v>1.30411452575887</v>
      </c>
      <c r="P317">
        <v>0.244094488188976</v>
      </c>
      <c r="Q317">
        <v>0.79025844999999995</v>
      </c>
      <c r="R317">
        <v>0.44</v>
      </c>
      <c r="S317">
        <v>0.14210526300000001</v>
      </c>
      <c r="T317">
        <v>92.549622182376993</v>
      </c>
      <c r="U317">
        <v>3.4293381973659098</v>
      </c>
      <c r="V317">
        <v>4.8159581652405699</v>
      </c>
      <c r="W317">
        <v>4.7460468760577603</v>
      </c>
      <c r="X317">
        <v>1.21921634674072</v>
      </c>
    </row>
    <row r="318" spans="1:24" x14ac:dyDescent="0.45">
      <c r="A318">
        <v>2017</v>
      </c>
      <c r="B318" t="s">
        <v>965</v>
      </c>
      <c r="C318" t="s">
        <v>73</v>
      </c>
      <c r="D318">
        <v>13</v>
      </c>
      <c r="E318">
        <v>10</v>
      </c>
      <c r="F318">
        <v>0</v>
      </c>
      <c r="G318">
        <v>32</v>
      </c>
      <c r="H318" s="1">
        <f t="shared" si="27"/>
        <v>32</v>
      </c>
      <c r="I318" s="1">
        <f t="shared" si="28"/>
        <v>23</v>
      </c>
      <c r="J318" s="2">
        <f t="shared" si="29"/>
        <v>0.71875</v>
      </c>
      <c r="K318">
        <v>180.1</v>
      </c>
      <c r="L318">
        <f t="shared" si="26"/>
        <v>5.6281249999999998</v>
      </c>
      <c r="M318">
        <v>7.6358603808797199</v>
      </c>
      <c r="N318">
        <v>3.59334606159045</v>
      </c>
      <c r="O318">
        <v>0.94824409958637101</v>
      </c>
      <c r="P318">
        <v>0.27218934911242598</v>
      </c>
      <c r="Q318">
        <v>0.74399261000000005</v>
      </c>
      <c r="R318">
        <v>0.49129593799999999</v>
      </c>
      <c r="S318">
        <v>0.11377245499999999</v>
      </c>
      <c r="T318">
        <v>91.802504330253996</v>
      </c>
      <c r="U318">
        <v>3.8927915667229902</v>
      </c>
      <c r="V318">
        <v>4.2611518334985901</v>
      </c>
      <c r="W318">
        <v>4.5387525224597001</v>
      </c>
      <c r="X318">
        <v>2.3292496204376198</v>
      </c>
    </row>
    <row r="319" spans="1:24" x14ac:dyDescent="0.45">
      <c r="A319">
        <v>2017</v>
      </c>
      <c r="B319" t="s">
        <v>940</v>
      </c>
      <c r="C319" t="s">
        <v>35</v>
      </c>
      <c r="D319">
        <v>11</v>
      </c>
      <c r="E319">
        <v>17</v>
      </c>
      <c r="F319">
        <v>0</v>
      </c>
      <c r="G319">
        <v>33</v>
      </c>
      <c r="H319" s="1">
        <f t="shared" si="27"/>
        <v>33</v>
      </c>
      <c r="I319" s="1">
        <f t="shared" si="28"/>
        <v>28</v>
      </c>
      <c r="J319" s="2">
        <f t="shared" si="29"/>
        <v>0.84848484848484851</v>
      </c>
      <c r="K319">
        <v>203.1</v>
      </c>
      <c r="L319">
        <f t="shared" si="26"/>
        <v>6.1545454545454543</v>
      </c>
      <c r="M319">
        <v>8.0114762114454106</v>
      </c>
      <c r="N319">
        <v>2.12459037651591</v>
      </c>
      <c r="O319">
        <v>1.6819673814084199</v>
      </c>
      <c r="P319">
        <v>0.32352941176470501</v>
      </c>
      <c r="Q319">
        <v>0.69679053999999996</v>
      </c>
      <c r="R319">
        <v>0.39164086599999998</v>
      </c>
      <c r="S319">
        <v>0.14728682100000001</v>
      </c>
      <c r="T319">
        <v>92.465206103465803</v>
      </c>
      <c r="U319">
        <v>4.6475414486285498</v>
      </c>
      <c r="V319">
        <v>4.6035414782316399</v>
      </c>
      <c r="W319">
        <v>4.4310760108172698</v>
      </c>
      <c r="X319">
        <v>2.0199403762817298</v>
      </c>
    </row>
    <row r="320" spans="1:24" x14ac:dyDescent="0.45">
      <c r="A320">
        <v>2017</v>
      </c>
      <c r="B320" t="s">
        <v>925</v>
      </c>
      <c r="C320" t="s">
        <v>51</v>
      </c>
      <c r="D320">
        <v>16</v>
      </c>
      <c r="E320">
        <v>6</v>
      </c>
      <c r="F320">
        <v>0</v>
      </c>
      <c r="G320">
        <v>31</v>
      </c>
      <c r="H320" s="1">
        <f t="shared" si="27"/>
        <v>31</v>
      </c>
      <c r="I320" s="1">
        <f t="shared" si="28"/>
        <v>22</v>
      </c>
      <c r="J320" s="2">
        <f t="shared" si="29"/>
        <v>0.70967741935483875</v>
      </c>
      <c r="K320">
        <v>200.2</v>
      </c>
      <c r="L320">
        <f t="shared" si="26"/>
        <v>6.4580645161290322</v>
      </c>
      <c r="M320">
        <v>12.0199332501501</v>
      </c>
      <c r="N320">
        <v>2.4667773461128899</v>
      </c>
      <c r="O320">
        <v>0.986710938445159</v>
      </c>
      <c r="P320">
        <v>0.245283018867924</v>
      </c>
      <c r="Q320">
        <v>0.80645160999999999</v>
      </c>
      <c r="R320">
        <v>0.365296803</v>
      </c>
      <c r="S320">
        <v>0.10784313700000001</v>
      </c>
      <c r="T320">
        <v>94.262439421791399</v>
      </c>
      <c r="U320">
        <v>2.5116278433149501</v>
      </c>
      <c r="V320">
        <v>2.89850348815756</v>
      </c>
      <c r="W320">
        <v>3.2816088853745602</v>
      </c>
      <c r="X320">
        <v>6.4317164421081499</v>
      </c>
    </row>
    <row r="321" spans="1:24" x14ac:dyDescent="0.45">
      <c r="A321">
        <v>2017</v>
      </c>
      <c r="B321" t="s">
        <v>100</v>
      </c>
      <c r="C321" t="s">
        <v>115</v>
      </c>
      <c r="D321">
        <v>16</v>
      </c>
      <c r="E321">
        <v>8</v>
      </c>
      <c r="F321">
        <v>0</v>
      </c>
      <c r="G321">
        <v>33</v>
      </c>
      <c r="H321" s="1">
        <f t="shared" si="27"/>
        <v>33</v>
      </c>
      <c r="I321" s="1">
        <f t="shared" si="28"/>
        <v>24</v>
      </c>
      <c r="J321" s="2">
        <f t="shared" si="29"/>
        <v>0.72727272727272729</v>
      </c>
      <c r="K321">
        <v>211.1</v>
      </c>
      <c r="L321">
        <f t="shared" si="26"/>
        <v>6.3969696969696965</v>
      </c>
      <c r="M321">
        <v>7.1119870393680999</v>
      </c>
      <c r="N321">
        <v>2.5977916730625998</v>
      </c>
      <c r="O321">
        <v>1.3201892109006601</v>
      </c>
      <c r="P321">
        <v>0.24455611390284701</v>
      </c>
      <c r="Q321">
        <v>0.79466930000000002</v>
      </c>
      <c r="R321">
        <v>0.411954765</v>
      </c>
      <c r="S321">
        <v>0.117870722</v>
      </c>
      <c r="T321">
        <v>93.187330572289099</v>
      </c>
      <c r="U321">
        <v>3.2791796528822998</v>
      </c>
      <c r="V321">
        <v>4.4636333222016198</v>
      </c>
      <c r="W321">
        <v>4.7703812094682698</v>
      </c>
      <c r="X321">
        <v>2.71498703956604</v>
      </c>
    </row>
    <row r="322" spans="1:24" x14ac:dyDescent="0.45">
      <c r="A322">
        <v>2017</v>
      </c>
      <c r="B322" t="s">
        <v>941</v>
      </c>
      <c r="C322" t="s">
        <v>65</v>
      </c>
      <c r="D322">
        <v>9</v>
      </c>
      <c r="E322">
        <v>15</v>
      </c>
      <c r="F322">
        <v>0</v>
      </c>
      <c r="G322">
        <v>32</v>
      </c>
      <c r="H322" s="1">
        <f t="shared" si="27"/>
        <v>32</v>
      </c>
      <c r="I322" s="1">
        <f t="shared" si="28"/>
        <v>24</v>
      </c>
      <c r="J322" s="2">
        <f t="shared" si="29"/>
        <v>0.75</v>
      </c>
      <c r="K322">
        <v>207.2</v>
      </c>
      <c r="L322">
        <f t="shared" si="26"/>
        <v>6.4749999999999996</v>
      </c>
      <c r="M322">
        <v>8.8844306117677405</v>
      </c>
      <c r="N322">
        <v>1.38683794915398</v>
      </c>
      <c r="O322">
        <v>1.3001605773318601</v>
      </c>
      <c r="P322">
        <v>0.303135888501742</v>
      </c>
      <c r="Q322">
        <v>0.67500000000000004</v>
      </c>
      <c r="R322">
        <v>0.41471571899999998</v>
      </c>
      <c r="S322">
        <v>0.13761467799999999</v>
      </c>
      <c r="T322">
        <v>94.492317501980907</v>
      </c>
      <c r="U322">
        <v>4.4205459629283403</v>
      </c>
      <c r="V322">
        <v>3.6102881915071801</v>
      </c>
      <c r="W322">
        <v>3.5995968900639599</v>
      </c>
      <c r="X322">
        <v>3.77052450180053</v>
      </c>
    </row>
    <row r="323" spans="1:24" x14ac:dyDescent="0.45">
      <c r="A323">
        <v>2017</v>
      </c>
      <c r="B323" t="s">
        <v>985</v>
      </c>
      <c r="C323" t="s">
        <v>73</v>
      </c>
      <c r="D323">
        <v>8</v>
      </c>
      <c r="E323">
        <v>15</v>
      </c>
      <c r="F323">
        <v>0</v>
      </c>
      <c r="G323">
        <v>32</v>
      </c>
      <c r="H323" s="1">
        <f t="shared" si="27"/>
        <v>32</v>
      </c>
      <c r="I323" s="1">
        <f t="shared" si="28"/>
        <v>23</v>
      </c>
      <c r="J323" s="2">
        <f t="shared" si="29"/>
        <v>0.71875</v>
      </c>
      <c r="K323">
        <v>197.1</v>
      </c>
      <c r="L323">
        <f t="shared" si="26"/>
        <v>6.1593749999999998</v>
      </c>
      <c r="M323">
        <v>6.8868239693088</v>
      </c>
      <c r="N323">
        <v>2.6908782396637001</v>
      </c>
      <c r="O323">
        <v>1.09459453816828</v>
      </c>
      <c r="P323">
        <v>0.35064935064934999</v>
      </c>
      <c r="Q323">
        <v>0.70592538000000005</v>
      </c>
      <c r="R323">
        <v>0.59235668699999999</v>
      </c>
      <c r="S323">
        <v>0.19354838699999999</v>
      </c>
      <c r="T323">
        <v>91.672195184426201</v>
      </c>
      <c r="U323">
        <v>4.7888511044862501</v>
      </c>
      <c r="V323">
        <v>4.2268963958504804</v>
      </c>
      <c r="W323">
        <v>3.7635787562501499</v>
      </c>
      <c r="X323">
        <v>2.1769151687621999</v>
      </c>
    </row>
    <row r="324" spans="1:24" x14ac:dyDescent="0.45">
      <c r="A324">
        <v>2017</v>
      </c>
      <c r="B324" t="s">
        <v>107</v>
      </c>
      <c r="C324" t="s">
        <v>39</v>
      </c>
      <c r="D324">
        <v>6</v>
      </c>
      <c r="E324">
        <v>15</v>
      </c>
      <c r="F324">
        <v>0</v>
      </c>
      <c r="G324">
        <v>33</v>
      </c>
      <c r="H324" s="1">
        <f t="shared" si="27"/>
        <v>33</v>
      </c>
      <c r="I324" s="1">
        <f t="shared" si="28"/>
        <v>21</v>
      </c>
      <c r="J324" s="2">
        <f t="shared" si="29"/>
        <v>0.63636363636363635</v>
      </c>
      <c r="K324">
        <v>181</v>
      </c>
      <c r="L324">
        <f t="shared" ref="L324:L387" si="30">K324/G324</f>
        <v>5.4848484848484844</v>
      </c>
      <c r="M324">
        <v>7.1104966381349799</v>
      </c>
      <c r="N324">
        <v>2.8839776574253699</v>
      </c>
      <c r="O324">
        <v>1.74033134499807</v>
      </c>
      <c r="P324">
        <v>0.31021897810218901</v>
      </c>
      <c r="Q324">
        <v>0.75576036999999996</v>
      </c>
      <c r="R324">
        <v>0.40139616</v>
      </c>
      <c r="S324">
        <v>0.15625</v>
      </c>
      <c r="T324">
        <v>91.152116935483804</v>
      </c>
      <c r="U324">
        <v>4.9226515187088298</v>
      </c>
      <c r="V324">
        <v>5.1023909114815504</v>
      </c>
      <c r="W324">
        <v>4.7899744238386797</v>
      </c>
      <c r="X324">
        <v>0.61389958858489901</v>
      </c>
    </row>
    <row r="325" spans="1:24" x14ac:dyDescent="0.45">
      <c r="A325">
        <v>2017</v>
      </c>
      <c r="B325" t="s">
        <v>967</v>
      </c>
      <c r="C325" t="s">
        <v>29</v>
      </c>
      <c r="D325">
        <v>14</v>
      </c>
      <c r="E325">
        <v>10</v>
      </c>
      <c r="F325">
        <v>0</v>
      </c>
      <c r="G325">
        <v>30</v>
      </c>
      <c r="H325" s="1">
        <f t="shared" si="27"/>
        <v>30</v>
      </c>
      <c r="I325" s="1">
        <f t="shared" si="28"/>
        <v>24</v>
      </c>
      <c r="J325" s="2">
        <f t="shared" si="29"/>
        <v>0.8</v>
      </c>
      <c r="K325">
        <v>168.1</v>
      </c>
      <c r="L325">
        <f t="shared" si="30"/>
        <v>5.6033333333333335</v>
      </c>
      <c r="M325">
        <v>8.7148509585026801</v>
      </c>
      <c r="N325">
        <v>2.9405938817033501</v>
      </c>
      <c r="O325">
        <v>1.22970289598504</v>
      </c>
      <c r="P325">
        <v>0.27850877192982398</v>
      </c>
      <c r="Q325">
        <v>0.72757112000000002</v>
      </c>
      <c r="R325">
        <v>0.45073375199999999</v>
      </c>
      <c r="S325">
        <v>0.140243902</v>
      </c>
      <c r="T325">
        <v>92.4092203776041</v>
      </c>
      <c r="U325">
        <v>3.52871265804403</v>
      </c>
      <c r="V325">
        <v>4.15565943588288</v>
      </c>
      <c r="W325">
        <v>4.1124370604628098</v>
      </c>
      <c r="X325">
        <v>2.5216200351714999</v>
      </c>
    </row>
    <row r="326" spans="1:24" x14ac:dyDescent="0.45">
      <c r="A326">
        <v>2017</v>
      </c>
      <c r="B326" t="s">
        <v>986</v>
      </c>
      <c r="C326" t="s">
        <v>27</v>
      </c>
      <c r="D326">
        <v>8</v>
      </c>
      <c r="E326">
        <v>11</v>
      </c>
      <c r="F326">
        <v>0</v>
      </c>
      <c r="G326">
        <v>30</v>
      </c>
      <c r="H326" s="1">
        <f t="shared" ref="H326:H389" si="31">G326</f>
        <v>30</v>
      </c>
      <c r="I326" s="1">
        <f t="shared" ref="I326:I389" si="32">(SUM(D326:E326))</f>
        <v>19</v>
      </c>
      <c r="J326" s="2">
        <f t="shared" ref="J326:J389" si="33">I326/H326</f>
        <v>0.6333333333333333</v>
      </c>
      <c r="K326">
        <v>164</v>
      </c>
      <c r="L326">
        <f t="shared" si="30"/>
        <v>5.4666666666666668</v>
      </c>
      <c r="M326">
        <v>5.2682928054691596</v>
      </c>
      <c r="N326">
        <v>2.5792683526775999</v>
      </c>
      <c r="O326">
        <v>1.92073175199396</v>
      </c>
      <c r="P326">
        <v>0.24557956777996001</v>
      </c>
      <c r="Q326">
        <v>0.66265059999999998</v>
      </c>
      <c r="R326">
        <v>0.34905660300000002</v>
      </c>
      <c r="S326">
        <v>0.15086206799999999</v>
      </c>
      <c r="T326">
        <v>90.210740984342905</v>
      </c>
      <c r="U326">
        <v>5.4329269556400703</v>
      </c>
      <c r="V326">
        <v>5.7673958524786801</v>
      </c>
      <c r="W326">
        <v>5.5093657328262804</v>
      </c>
      <c r="X326">
        <v>0.30030526220798398</v>
      </c>
    </row>
    <row r="327" spans="1:24" x14ac:dyDescent="0.45">
      <c r="A327">
        <v>2017</v>
      </c>
      <c r="B327" t="s">
        <v>987</v>
      </c>
      <c r="C327" t="s">
        <v>75</v>
      </c>
      <c r="D327">
        <v>8</v>
      </c>
      <c r="E327">
        <v>13</v>
      </c>
      <c r="F327">
        <v>0</v>
      </c>
      <c r="G327">
        <v>32</v>
      </c>
      <c r="H327" s="1">
        <f t="shared" si="31"/>
        <v>32</v>
      </c>
      <c r="I327" s="1">
        <f t="shared" si="32"/>
        <v>21</v>
      </c>
      <c r="J327" s="2">
        <f t="shared" si="33"/>
        <v>0.65625</v>
      </c>
      <c r="K327">
        <v>180.1</v>
      </c>
      <c r="L327">
        <f t="shared" si="30"/>
        <v>5.6281249999999998</v>
      </c>
      <c r="M327">
        <v>7.2365990950494199</v>
      </c>
      <c r="N327">
        <v>2.3955638383611801</v>
      </c>
      <c r="O327">
        <v>1.2975970791123099</v>
      </c>
      <c r="P327">
        <v>0.31770833333333298</v>
      </c>
      <c r="Q327">
        <v>0.68379791000000001</v>
      </c>
      <c r="R327">
        <v>0.380234505</v>
      </c>
      <c r="S327">
        <v>0.10569105600000001</v>
      </c>
      <c r="T327">
        <v>92.320645363408502</v>
      </c>
      <c r="U327">
        <v>5.2902034763809596</v>
      </c>
      <c r="V327">
        <v>4.3720574733830802</v>
      </c>
      <c r="W327">
        <v>4.92429232932977</v>
      </c>
      <c r="X327">
        <v>2.30095362663269</v>
      </c>
    </row>
    <row r="328" spans="1:24" x14ac:dyDescent="0.45">
      <c r="A328">
        <v>2017</v>
      </c>
      <c r="B328" t="s">
        <v>123</v>
      </c>
      <c r="C328" t="s">
        <v>29</v>
      </c>
      <c r="D328">
        <v>13</v>
      </c>
      <c r="E328">
        <v>8</v>
      </c>
      <c r="F328">
        <v>0</v>
      </c>
      <c r="G328">
        <v>32</v>
      </c>
      <c r="H328" s="1">
        <f t="shared" si="31"/>
        <v>32</v>
      </c>
      <c r="I328" s="1">
        <f t="shared" si="32"/>
        <v>21</v>
      </c>
      <c r="J328" s="2">
        <f t="shared" si="33"/>
        <v>0.65625</v>
      </c>
      <c r="K328">
        <v>180.2</v>
      </c>
      <c r="L328">
        <f t="shared" si="30"/>
        <v>5.6312499999999996</v>
      </c>
      <c r="M328">
        <v>8.9667894154569208</v>
      </c>
      <c r="N328">
        <v>2.9889298051523001</v>
      </c>
      <c r="O328">
        <v>1.2952029155659901</v>
      </c>
      <c r="P328">
        <v>0.31034482758620602</v>
      </c>
      <c r="Q328">
        <v>0.68731849</v>
      </c>
      <c r="R328">
        <v>0.46168958700000001</v>
      </c>
      <c r="S328">
        <v>0.15757575700000001</v>
      </c>
      <c r="T328">
        <v>91.874090956998302</v>
      </c>
      <c r="U328">
        <v>4.3339482174708399</v>
      </c>
      <c r="V328">
        <v>4.0985990773173704</v>
      </c>
      <c r="W328">
        <v>3.8523059440126901</v>
      </c>
      <c r="X328">
        <v>2.8594620227813698</v>
      </c>
    </row>
    <row r="329" spans="1:24" x14ac:dyDescent="0.45">
      <c r="A329">
        <v>2017</v>
      </c>
      <c r="B329" t="s">
        <v>988</v>
      </c>
      <c r="C329" t="s">
        <v>93</v>
      </c>
      <c r="D329">
        <v>10</v>
      </c>
      <c r="E329">
        <v>12</v>
      </c>
      <c r="F329">
        <v>0</v>
      </c>
      <c r="G329">
        <v>34</v>
      </c>
      <c r="H329" s="1">
        <f t="shared" si="31"/>
        <v>34</v>
      </c>
      <c r="I329" s="1">
        <f t="shared" si="32"/>
        <v>22</v>
      </c>
      <c r="J329" s="2">
        <f t="shared" si="33"/>
        <v>0.6470588235294118</v>
      </c>
      <c r="K329">
        <v>201</v>
      </c>
      <c r="L329">
        <f t="shared" si="30"/>
        <v>5.9117647058823533</v>
      </c>
      <c r="M329">
        <v>11.1492528849547</v>
      </c>
      <c r="N329">
        <v>2.6865669602300501</v>
      </c>
      <c r="O329">
        <v>1.2089551321035199</v>
      </c>
      <c r="P329">
        <v>0.32485322896281799</v>
      </c>
      <c r="Q329">
        <v>0.71298819000000002</v>
      </c>
      <c r="R329">
        <v>0.42026266400000001</v>
      </c>
      <c r="S329">
        <v>0.140625</v>
      </c>
      <c r="T329">
        <v>95.7184566645807</v>
      </c>
      <c r="U329">
        <v>4.0746265563489201</v>
      </c>
      <c r="V329">
        <v>3.39644564623431</v>
      </c>
      <c r="W329">
        <v>3.3493352488279098</v>
      </c>
      <c r="X329">
        <v>4.4855780601501403</v>
      </c>
    </row>
    <row r="330" spans="1:24" x14ac:dyDescent="0.45">
      <c r="A330">
        <v>2017</v>
      </c>
      <c r="B330" t="s">
        <v>989</v>
      </c>
      <c r="C330" t="s">
        <v>93</v>
      </c>
      <c r="D330">
        <v>12</v>
      </c>
      <c r="E330">
        <v>10</v>
      </c>
      <c r="F330">
        <v>0</v>
      </c>
      <c r="G330">
        <v>29</v>
      </c>
      <c r="H330" s="1">
        <f t="shared" si="31"/>
        <v>29</v>
      </c>
      <c r="I330" s="1">
        <f t="shared" si="32"/>
        <v>22</v>
      </c>
      <c r="J330" s="2">
        <f t="shared" si="33"/>
        <v>0.75862068965517238</v>
      </c>
      <c r="K330">
        <v>179.1</v>
      </c>
      <c r="L330">
        <f t="shared" si="30"/>
        <v>6.1758620689655173</v>
      </c>
      <c r="M330">
        <v>6.42379200375332</v>
      </c>
      <c r="N330">
        <v>2.2081785012902002</v>
      </c>
      <c r="O330">
        <v>1.1040892506451001</v>
      </c>
      <c r="P330">
        <v>0.28228782287822801</v>
      </c>
      <c r="Q330">
        <v>0.75695159999999995</v>
      </c>
      <c r="R330">
        <v>0.47763864</v>
      </c>
      <c r="S330">
        <v>0.13017751399999999</v>
      </c>
      <c r="T330">
        <v>91.6905110677083</v>
      </c>
      <c r="U330">
        <v>3.6635688771405599</v>
      </c>
      <c r="V330">
        <v>4.1613571948003196</v>
      </c>
      <c r="W330">
        <v>4.2428716833174196</v>
      </c>
      <c r="X330">
        <v>2.2387390136718701</v>
      </c>
    </row>
    <row r="331" spans="1:24" x14ac:dyDescent="0.45">
      <c r="A331">
        <v>2017</v>
      </c>
      <c r="B331" t="s">
        <v>969</v>
      </c>
      <c r="C331" t="s">
        <v>88</v>
      </c>
      <c r="D331">
        <v>18</v>
      </c>
      <c r="E331">
        <v>6</v>
      </c>
      <c r="F331">
        <v>0</v>
      </c>
      <c r="G331">
        <v>32</v>
      </c>
      <c r="H331" s="1">
        <f t="shared" si="31"/>
        <v>32</v>
      </c>
      <c r="I331" s="1">
        <f t="shared" si="32"/>
        <v>24</v>
      </c>
      <c r="J331" s="2">
        <f t="shared" si="33"/>
        <v>0.75</v>
      </c>
      <c r="K331">
        <v>200</v>
      </c>
      <c r="L331">
        <f t="shared" si="30"/>
        <v>6.25</v>
      </c>
      <c r="M331">
        <v>10.17</v>
      </c>
      <c r="N331">
        <v>2.0699999999999998</v>
      </c>
      <c r="O331">
        <v>0.94499999999999995</v>
      </c>
      <c r="P331">
        <v>0.30707070707070699</v>
      </c>
      <c r="Q331">
        <v>0.78156312999999999</v>
      </c>
      <c r="R331">
        <v>0.45205479399999998</v>
      </c>
      <c r="S331">
        <v>0.124260355</v>
      </c>
      <c r="T331">
        <v>94.589663134632801</v>
      </c>
      <c r="U331">
        <v>3.2850000000000001</v>
      </c>
      <c r="V331">
        <v>3.1026396942138601</v>
      </c>
      <c r="W331">
        <v>3.24073101684451</v>
      </c>
      <c r="X331">
        <v>5.3746161460876403</v>
      </c>
    </row>
    <row r="332" spans="1:24" x14ac:dyDescent="0.45">
      <c r="A332">
        <v>2017</v>
      </c>
      <c r="B332" t="s">
        <v>944</v>
      </c>
      <c r="C332" t="s">
        <v>128</v>
      </c>
      <c r="D332">
        <v>11</v>
      </c>
      <c r="E332">
        <v>13</v>
      </c>
      <c r="F332">
        <v>0</v>
      </c>
      <c r="G332">
        <v>32</v>
      </c>
      <c r="H332" s="1">
        <f t="shared" si="31"/>
        <v>32</v>
      </c>
      <c r="I332" s="1">
        <f t="shared" si="32"/>
        <v>24</v>
      </c>
      <c r="J332" s="2">
        <f t="shared" si="33"/>
        <v>0.75</v>
      </c>
      <c r="K332">
        <v>188.1</v>
      </c>
      <c r="L332">
        <f t="shared" si="30"/>
        <v>5.8781249999999998</v>
      </c>
      <c r="M332">
        <v>7.2159299830538304</v>
      </c>
      <c r="N332">
        <v>3.4407083362905602</v>
      </c>
      <c r="O332">
        <v>1.48141608923621</v>
      </c>
      <c r="P332">
        <v>0.28130671506352001</v>
      </c>
      <c r="Q332">
        <v>0.73104692999999998</v>
      </c>
      <c r="R332">
        <v>0.4</v>
      </c>
      <c r="S332">
        <v>0.136563876</v>
      </c>
      <c r="T332">
        <v>91.819893117331205</v>
      </c>
      <c r="U332">
        <v>4.4920358834904599</v>
      </c>
      <c r="V332">
        <v>4.9523301535752999</v>
      </c>
      <c r="W332">
        <v>4.9565196931418098</v>
      </c>
      <c r="X332">
        <v>1.0012568235397299</v>
      </c>
    </row>
    <row r="333" spans="1:24" x14ac:dyDescent="0.45">
      <c r="A333">
        <v>2017</v>
      </c>
      <c r="B333" t="s">
        <v>907</v>
      </c>
      <c r="C333" t="s">
        <v>31</v>
      </c>
      <c r="D333">
        <v>13</v>
      </c>
      <c r="E333">
        <v>12</v>
      </c>
      <c r="F333">
        <v>0</v>
      </c>
      <c r="G333">
        <v>32</v>
      </c>
      <c r="H333" s="1">
        <f t="shared" si="31"/>
        <v>32</v>
      </c>
      <c r="I333" s="1">
        <f t="shared" si="32"/>
        <v>25</v>
      </c>
      <c r="J333" s="2">
        <f t="shared" si="33"/>
        <v>0.78125</v>
      </c>
      <c r="K333">
        <v>185</v>
      </c>
      <c r="L333">
        <f t="shared" si="30"/>
        <v>5.78125</v>
      </c>
      <c r="M333">
        <v>5.5945945945945903</v>
      </c>
      <c r="N333">
        <v>3.0648648648648602</v>
      </c>
      <c r="O333">
        <v>1.1189189189189099</v>
      </c>
      <c r="P333">
        <v>0.32781456953642302</v>
      </c>
      <c r="Q333">
        <v>0.70597361999999997</v>
      </c>
      <c r="R333">
        <v>0.47258064500000002</v>
      </c>
      <c r="S333">
        <v>0.132947976</v>
      </c>
      <c r="T333">
        <v>93.383321513543194</v>
      </c>
      <c r="U333">
        <v>4.8162162162162101</v>
      </c>
      <c r="V333">
        <v>4.6495315861057502</v>
      </c>
      <c r="W333">
        <v>4.6967396386571796</v>
      </c>
      <c r="X333">
        <v>2.2209262847900302</v>
      </c>
    </row>
    <row r="334" spans="1:24" x14ac:dyDescent="0.45">
      <c r="A334">
        <v>2017</v>
      </c>
      <c r="B334" t="s">
        <v>971</v>
      </c>
      <c r="C334" t="s">
        <v>51</v>
      </c>
      <c r="D334">
        <v>15</v>
      </c>
      <c r="E334">
        <v>9</v>
      </c>
      <c r="F334">
        <v>0</v>
      </c>
      <c r="G334">
        <v>32</v>
      </c>
      <c r="H334" s="1">
        <f t="shared" si="31"/>
        <v>32</v>
      </c>
      <c r="I334" s="1">
        <f t="shared" si="32"/>
        <v>24</v>
      </c>
      <c r="J334" s="2">
        <f t="shared" si="33"/>
        <v>0.75</v>
      </c>
      <c r="K334">
        <v>201</v>
      </c>
      <c r="L334">
        <f t="shared" si="30"/>
        <v>6.28125</v>
      </c>
      <c r="M334">
        <v>8.4179104477611908</v>
      </c>
      <c r="N334">
        <v>3.5373134328358198</v>
      </c>
      <c r="O334">
        <v>0.94029850746268595</v>
      </c>
      <c r="P334">
        <v>0.25751879699248098</v>
      </c>
      <c r="Q334">
        <v>0.81547064000000002</v>
      </c>
      <c r="R334">
        <v>0.45825602900000001</v>
      </c>
      <c r="S334">
        <v>0.111111111</v>
      </c>
      <c r="T334">
        <v>90.413571428571402</v>
      </c>
      <c r="U334">
        <v>2.9552238805970101</v>
      </c>
      <c r="V334">
        <v>3.9287839728208298</v>
      </c>
      <c r="W334">
        <v>4.2431839255847699</v>
      </c>
      <c r="X334">
        <v>3.7918834686279199</v>
      </c>
    </row>
    <row r="335" spans="1:24" x14ac:dyDescent="0.45">
      <c r="A335">
        <v>2017</v>
      </c>
      <c r="B335" t="s">
        <v>990</v>
      </c>
      <c r="C335" t="s">
        <v>75</v>
      </c>
      <c r="D335">
        <v>18</v>
      </c>
      <c r="E335">
        <v>11</v>
      </c>
      <c r="F335">
        <v>0</v>
      </c>
      <c r="G335">
        <v>32</v>
      </c>
      <c r="H335" s="1">
        <f t="shared" si="31"/>
        <v>32</v>
      </c>
      <c r="I335" s="1">
        <f t="shared" si="32"/>
        <v>29</v>
      </c>
      <c r="J335" s="2">
        <f t="shared" si="33"/>
        <v>0.90625</v>
      </c>
      <c r="K335">
        <v>179.2</v>
      </c>
      <c r="L335">
        <f t="shared" si="30"/>
        <v>5.6</v>
      </c>
      <c r="M335">
        <v>6.7124296666155896</v>
      </c>
      <c r="N335">
        <v>2.9053800049530101</v>
      </c>
      <c r="O335">
        <v>1.35250448506433</v>
      </c>
      <c r="P335">
        <v>0.28947368421052599</v>
      </c>
      <c r="Q335">
        <v>0.77594567999999997</v>
      </c>
      <c r="R335">
        <v>0.40252707500000001</v>
      </c>
      <c r="S335">
        <v>0.120535714</v>
      </c>
      <c r="T335">
        <v>86.372484890919793</v>
      </c>
      <c r="U335">
        <v>4.1576989726051803</v>
      </c>
      <c r="V335">
        <v>4.6715541795533699</v>
      </c>
      <c r="W335">
        <v>4.9356688674723799</v>
      </c>
      <c r="X335">
        <v>1.7914630174636801</v>
      </c>
    </row>
    <row r="336" spans="1:24" x14ac:dyDescent="0.45">
      <c r="A336">
        <v>2017</v>
      </c>
      <c r="B336" t="s">
        <v>140</v>
      </c>
      <c r="C336" t="s">
        <v>27</v>
      </c>
      <c r="D336">
        <v>15</v>
      </c>
      <c r="E336">
        <v>8</v>
      </c>
      <c r="F336">
        <v>0</v>
      </c>
      <c r="G336">
        <v>33</v>
      </c>
      <c r="H336" s="1">
        <f t="shared" si="31"/>
        <v>33</v>
      </c>
      <c r="I336" s="1">
        <f t="shared" si="32"/>
        <v>23</v>
      </c>
      <c r="J336" s="2">
        <f t="shared" si="33"/>
        <v>0.69696969696969702</v>
      </c>
      <c r="K336">
        <v>206</v>
      </c>
      <c r="L336">
        <f t="shared" si="30"/>
        <v>6.2424242424242422</v>
      </c>
      <c r="M336">
        <v>9.5679611650485406</v>
      </c>
      <c r="N336">
        <v>3.1456310679611601</v>
      </c>
      <c r="O336">
        <v>1.1796116504854299</v>
      </c>
      <c r="P336">
        <v>0.27134724857685</v>
      </c>
      <c r="Q336">
        <v>0.79731028000000004</v>
      </c>
      <c r="R336">
        <v>0.33454545400000002</v>
      </c>
      <c r="S336">
        <v>0.114893617</v>
      </c>
      <c r="T336">
        <v>95.299675904805298</v>
      </c>
      <c r="U336">
        <v>3.36407766990291</v>
      </c>
      <c r="V336">
        <v>3.8421057136313399</v>
      </c>
      <c r="W336">
        <v>4.1674429964382602</v>
      </c>
      <c r="X336">
        <v>4.1469097137451101</v>
      </c>
    </row>
    <row r="337" spans="1:24" x14ac:dyDescent="0.45">
      <c r="A337">
        <v>2017</v>
      </c>
      <c r="B337" t="s">
        <v>948</v>
      </c>
      <c r="C337" t="s">
        <v>51</v>
      </c>
      <c r="D337">
        <v>13</v>
      </c>
      <c r="E337">
        <v>11</v>
      </c>
      <c r="F337">
        <v>0</v>
      </c>
      <c r="G337">
        <v>30</v>
      </c>
      <c r="H337" s="1">
        <f t="shared" si="31"/>
        <v>30</v>
      </c>
      <c r="I337" s="1">
        <f t="shared" si="32"/>
        <v>24</v>
      </c>
      <c r="J337" s="2">
        <f t="shared" si="33"/>
        <v>0.8</v>
      </c>
      <c r="K337">
        <v>175.1</v>
      </c>
      <c r="L337">
        <f t="shared" si="30"/>
        <v>5.8366666666666669</v>
      </c>
      <c r="M337">
        <v>8.3155888711565904</v>
      </c>
      <c r="N337">
        <v>3.2338401165608901</v>
      </c>
      <c r="O337">
        <v>1.1292775010212599</v>
      </c>
      <c r="P337">
        <v>0.29979879275653898</v>
      </c>
      <c r="Q337">
        <v>0.66921606</v>
      </c>
      <c r="R337">
        <v>0.485322896</v>
      </c>
      <c r="S337">
        <v>0.134146341</v>
      </c>
      <c r="T337">
        <v>92.778767641128994</v>
      </c>
      <c r="U337">
        <v>4.5684407995860203</v>
      </c>
      <c r="V337">
        <v>4.1215179652875698</v>
      </c>
      <c r="W337">
        <v>4.1541656803018103</v>
      </c>
      <c r="X337">
        <v>2.7541112899780198</v>
      </c>
    </row>
    <row r="338" spans="1:24" x14ac:dyDescent="0.45">
      <c r="A338">
        <v>2017</v>
      </c>
      <c r="B338" t="s">
        <v>991</v>
      </c>
      <c r="C338" t="s">
        <v>31</v>
      </c>
      <c r="D338">
        <v>11</v>
      </c>
      <c r="E338">
        <v>11</v>
      </c>
      <c r="F338">
        <v>0</v>
      </c>
      <c r="G338">
        <v>28</v>
      </c>
      <c r="H338" s="1">
        <f t="shared" si="31"/>
        <v>28</v>
      </c>
      <c r="I338" s="1">
        <f t="shared" si="32"/>
        <v>22</v>
      </c>
      <c r="J338" s="2">
        <f t="shared" si="33"/>
        <v>0.7857142857142857</v>
      </c>
      <c r="K338">
        <v>166.2</v>
      </c>
      <c r="L338">
        <f t="shared" si="30"/>
        <v>5.9357142857142851</v>
      </c>
      <c r="M338">
        <v>4.64399985827637</v>
      </c>
      <c r="N338">
        <v>3.4559998945312498</v>
      </c>
      <c r="O338">
        <v>0.80999997528076195</v>
      </c>
      <c r="P338">
        <v>0.26603773584905599</v>
      </c>
      <c r="Q338">
        <v>0.74038462000000005</v>
      </c>
      <c r="R338">
        <v>0.48613678300000002</v>
      </c>
      <c r="S338">
        <v>8.6206896000000005E-2</v>
      </c>
      <c r="T338">
        <v>94.043593260188004</v>
      </c>
      <c r="U338">
        <v>3.4019998961792002</v>
      </c>
      <c r="V338">
        <v>4.6096396499023404</v>
      </c>
      <c r="W338">
        <v>5.2967134050604203</v>
      </c>
      <c r="X338">
        <v>2.22878718376159</v>
      </c>
    </row>
    <row r="339" spans="1:24" x14ac:dyDescent="0.45">
      <c r="A339">
        <v>2017</v>
      </c>
      <c r="B339" t="s">
        <v>823</v>
      </c>
      <c r="C339" t="s">
        <v>25</v>
      </c>
      <c r="D339">
        <v>14</v>
      </c>
      <c r="E339">
        <v>13</v>
      </c>
      <c r="F339">
        <v>0</v>
      </c>
      <c r="G339">
        <v>32</v>
      </c>
      <c r="H339" s="1">
        <f t="shared" si="31"/>
        <v>32</v>
      </c>
      <c r="I339" s="1">
        <f t="shared" si="32"/>
        <v>27</v>
      </c>
      <c r="J339" s="2">
        <f t="shared" si="33"/>
        <v>0.84375</v>
      </c>
      <c r="K339">
        <v>187</v>
      </c>
      <c r="L339">
        <f t="shared" si="30"/>
        <v>5.84375</v>
      </c>
      <c r="M339">
        <v>8.4705875441127798</v>
      </c>
      <c r="N339">
        <v>2.8395719608105301</v>
      </c>
      <c r="O339">
        <v>1.25133679628938</v>
      </c>
      <c r="P339">
        <v>0.32667876588021699</v>
      </c>
      <c r="Q339">
        <v>0.73834197000000001</v>
      </c>
      <c r="R339">
        <v>0.50528169000000001</v>
      </c>
      <c r="S339">
        <v>0.15384615300000001</v>
      </c>
      <c r="T339">
        <v>92.563509432681798</v>
      </c>
      <c r="U339">
        <v>4.0909087570999203</v>
      </c>
      <c r="V339">
        <v>4.0774257154180296</v>
      </c>
      <c r="W339">
        <v>3.87752340299234</v>
      </c>
      <c r="X339">
        <v>3.0211613178253098</v>
      </c>
    </row>
    <row r="340" spans="1:24" x14ac:dyDescent="0.45">
      <c r="A340">
        <v>2017</v>
      </c>
      <c r="B340" t="s">
        <v>992</v>
      </c>
      <c r="C340" t="s">
        <v>897</v>
      </c>
      <c r="D340">
        <v>10</v>
      </c>
      <c r="E340">
        <v>9</v>
      </c>
      <c r="F340">
        <v>0</v>
      </c>
      <c r="G340">
        <v>33</v>
      </c>
      <c r="H340" s="1">
        <f t="shared" si="31"/>
        <v>33</v>
      </c>
      <c r="I340" s="1">
        <f t="shared" si="32"/>
        <v>19</v>
      </c>
      <c r="J340" s="2">
        <f t="shared" si="33"/>
        <v>0.5757575757575758</v>
      </c>
      <c r="K340">
        <v>181.2</v>
      </c>
      <c r="L340">
        <f t="shared" si="30"/>
        <v>5.4909090909090903</v>
      </c>
      <c r="M340">
        <v>8.4220188202194795</v>
      </c>
      <c r="N340">
        <v>2.9724772306656901</v>
      </c>
      <c r="O340">
        <v>1.53577990251061</v>
      </c>
      <c r="P340">
        <v>0.28827037773359798</v>
      </c>
      <c r="Q340">
        <v>0.76417003999999999</v>
      </c>
      <c r="R340">
        <v>0.34165067100000002</v>
      </c>
      <c r="S340">
        <v>0.12970711200000001</v>
      </c>
      <c r="T340">
        <v>90.693888237265398</v>
      </c>
      <c r="U340">
        <v>4.2605506972875</v>
      </c>
      <c r="V340">
        <v>4.57782325997636</v>
      </c>
      <c r="W340">
        <v>4.6996656821427303</v>
      </c>
      <c r="X340">
        <v>2.0006227493286102</v>
      </c>
    </row>
    <row r="341" spans="1:24" x14ac:dyDescent="0.45">
      <c r="A341">
        <v>2017</v>
      </c>
      <c r="B341" t="s">
        <v>950</v>
      </c>
      <c r="C341" t="s">
        <v>27</v>
      </c>
      <c r="D341">
        <v>10</v>
      </c>
      <c r="E341">
        <v>13</v>
      </c>
      <c r="F341">
        <v>0</v>
      </c>
      <c r="G341">
        <v>31</v>
      </c>
      <c r="H341" s="1">
        <f t="shared" si="31"/>
        <v>31</v>
      </c>
      <c r="I341" s="1">
        <f t="shared" si="32"/>
        <v>23</v>
      </c>
      <c r="J341" s="2">
        <f t="shared" si="33"/>
        <v>0.74193548387096775</v>
      </c>
      <c r="K341">
        <v>186</v>
      </c>
      <c r="L341">
        <f t="shared" si="30"/>
        <v>6</v>
      </c>
      <c r="M341">
        <v>6.2903223226271399</v>
      </c>
      <c r="N341">
        <v>1.7903225072092599</v>
      </c>
      <c r="O341">
        <v>0.967741895788791</v>
      </c>
      <c r="P341">
        <v>0.30887372013651798</v>
      </c>
      <c r="Q341">
        <v>0.70319635000000003</v>
      </c>
      <c r="R341">
        <v>0.53666666600000001</v>
      </c>
      <c r="S341">
        <v>0.13605442100000001</v>
      </c>
      <c r="U341">
        <v>3.9193546779445998</v>
      </c>
      <c r="V341">
        <v>3.89957514765194</v>
      </c>
      <c r="W341">
        <v>3.9075564696297298</v>
      </c>
      <c r="X341">
        <v>2.9241153001785198</v>
      </c>
    </row>
    <row r="342" spans="1:24" x14ac:dyDescent="0.45">
      <c r="A342">
        <v>2017</v>
      </c>
      <c r="B342" t="s">
        <v>951</v>
      </c>
      <c r="C342" t="s">
        <v>51</v>
      </c>
      <c r="D342">
        <v>15</v>
      </c>
      <c r="E342">
        <v>4</v>
      </c>
      <c r="F342">
        <v>0</v>
      </c>
      <c r="G342">
        <v>28</v>
      </c>
      <c r="H342" s="1">
        <f t="shared" si="31"/>
        <v>28</v>
      </c>
      <c r="I342" s="1">
        <f t="shared" si="32"/>
        <v>19</v>
      </c>
      <c r="J342" s="2">
        <f t="shared" si="33"/>
        <v>0.6785714285714286</v>
      </c>
      <c r="K342">
        <v>175.1</v>
      </c>
      <c r="L342">
        <f t="shared" si="30"/>
        <v>6.2535714285714281</v>
      </c>
      <c r="M342">
        <v>10.471482282197099</v>
      </c>
      <c r="N342">
        <v>2.41254738854543</v>
      </c>
      <c r="O342">
        <v>0.66730034151256601</v>
      </c>
      <c r="P342">
        <v>0.27441860465116202</v>
      </c>
      <c r="Q342">
        <v>0.77937650000000003</v>
      </c>
      <c r="R342">
        <v>0.46788990800000002</v>
      </c>
      <c r="S342">
        <v>8.7248322000000003E-2</v>
      </c>
      <c r="T342">
        <v>95.949079949238495</v>
      </c>
      <c r="U342">
        <v>2.51520897954736</v>
      </c>
      <c r="V342">
        <v>2.71847622159448</v>
      </c>
      <c r="W342">
        <v>3.26624504084075</v>
      </c>
      <c r="X342">
        <v>5.8962159156799299</v>
      </c>
    </row>
    <row r="343" spans="1:24" x14ac:dyDescent="0.45">
      <c r="A343">
        <v>2017</v>
      </c>
      <c r="B343" t="s">
        <v>993</v>
      </c>
      <c r="C343" t="s">
        <v>54</v>
      </c>
      <c r="D343">
        <v>12</v>
      </c>
      <c r="E343">
        <v>6</v>
      </c>
      <c r="F343">
        <v>0</v>
      </c>
      <c r="G343">
        <v>29</v>
      </c>
      <c r="H343" s="1">
        <f t="shared" si="31"/>
        <v>29</v>
      </c>
      <c r="I343" s="1">
        <f t="shared" si="32"/>
        <v>18</v>
      </c>
      <c r="J343" s="2">
        <f t="shared" si="33"/>
        <v>0.62068965517241381</v>
      </c>
      <c r="K343">
        <v>175.1</v>
      </c>
      <c r="L343">
        <f t="shared" si="30"/>
        <v>6.0379310344827584</v>
      </c>
      <c r="M343">
        <v>10.214828304692301</v>
      </c>
      <c r="N343">
        <v>2.4638781840463899</v>
      </c>
      <c r="O343">
        <v>0.82129272801546505</v>
      </c>
      <c r="P343">
        <v>0.339912280701754</v>
      </c>
      <c r="Q343">
        <v>0.74416342000000002</v>
      </c>
      <c r="R343">
        <v>0.503225806</v>
      </c>
      <c r="S343">
        <v>0.12598425099999999</v>
      </c>
      <c r="T343">
        <v>94.400697583449201</v>
      </c>
      <c r="U343">
        <v>3.4904940940657299</v>
      </c>
      <c r="V343">
        <v>3.0492746814895999</v>
      </c>
      <c r="W343">
        <v>3.1514138388869002</v>
      </c>
      <c r="X343">
        <v>4.8157200813293404</v>
      </c>
    </row>
    <row r="344" spans="1:24" x14ac:dyDescent="0.45">
      <c r="A344">
        <v>2017</v>
      </c>
      <c r="B344" t="s">
        <v>827</v>
      </c>
      <c r="C344" t="s">
        <v>35</v>
      </c>
      <c r="D344">
        <v>17</v>
      </c>
      <c r="E344">
        <v>8</v>
      </c>
      <c r="F344">
        <v>0</v>
      </c>
      <c r="G344">
        <v>32</v>
      </c>
      <c r="H344" s="1">
        <f t="shared" si="31"/>
        <v>32</v>
      </c>
      <c r="I344" s="1">
        <f t="shared" si="32"/>
        <v>25</v>
      </c>
      <c r="J344" s="2">
        <f t="shared" si="33"/>
        <v>0.78125</v>
      </c>
      <c r="K344">
        <v>214.1</v>
      </c>
      <c r="L344">
        <f t="shared" si="30"/>
        <v>6.6906249999999998</v>
      </c>
      <c r="M344">
        <v>12.9331262789173</v>
      </c>
      <c r="N344">
        <v>1.8055987986800099</v>
      </c>
      <c r="O344">
        <v>1.0077760736818699</v>
      </c>
      <c r="P344">
        <v>0.30128205128205099</v>
      </c>
      <c r="Q344">
        <v>0.78399123000000004</v>
      </c>
      <c r="R344">
        <v>0.38683127499999997</v>
      </c>
      <c r="S344">
        <v>0.12060301499999999</v>
      </c>
      <c r="T344">
        <v>94.918587137539106</v>
      </c>
      <c r="U344">
        <v>2.89735621183537</v>
      </c>
      <c r="V344">
        <v>2.4531295686307</v>
      </c>
      <c r="W344">
        <v>2.6490041619037998</v>
      </c>
      <c r="X344">
        <v>7.6210918426513601</v>
      </c>
    </row>
    <row r="345" spans="1:24" x14ac:dyDescent="0.45">
      <c r="A345">
        <v>2017</v>
      </c>
      <c r="B345" t="s">
        <v>952</v>
      </c>
      <c r="C345" t="s">
        <v>58</v>
      </c>
      <c r="D345">
        <v>15</v>
      </c>
      <c r="E345">
        <v>10</v>
      </c>
      <c r="F345">
        <v>0</v>
      </c>
      <c r="G345">
        <v>31</v>
      </c>
      <c r="H345" s="1">
        <f t="shared" si="31"/>
        <v>31</v>
      </c>
      <c r="I345" s="1">
        <f t="shared" si="32"/>
        <v>25</v>
      </c>
      <c r="J345" s="2">
        <f t="shared" si="33"/>
        <v>0.80645161290322576</v>
      </c>
      <c r="K345">
        <v>201.1</v>
      </c>
      <c r="L345">
        <f t="shared" si="30"/>
        <v>6.4870967741935486</v>
      </c>
      <c r="M345">
        <v>10.683774294630901</v>
      </c>
      <c r="N345">
        <v>2.6374170852854601</v>
      </c>
      <c r="O345">
        <v>1.2516555658981801</v>
      </c>
      <c r="P345">
        <v>0.304609218436873</v>
      </c>
      <c r="Q345">
        <v>0.76313180999999997</v>
      </c>
      <c r="R345">
        <v>0.45261121799999998</v>
      </c>
      <c r="S345">
        <v>0.16091954</v>
      </c>
      <c r="T345">
        <v>95.857221595570095</v>
      </c>
      <c r="U345">
        <v>3.5314567752127299</v>
      </c>
      <c r="V345">
        <v>3.50035490868598</v>
      </c>
      <c r="W345">
        <v>3.2297206310735</v>
      </c>
      <c r="X345">
        <v>4.1445503234863201</v>
      </c>
    </row>
    <row r="346" spans="1:24" x14ac:dyDescent="0.45">
      <c r="A346">
        <v>2017</v>
      </c>
      <c r="B346" t="s">
        <v>828</v>
      </c>
      <c r="C346" t="s">
        <v>27</v>
      </c>
      <c r="D346">
        <v>11</v>
      </c>
      <c r="E346">
        <v>11</v>
      </c>
      <c r="F346">
        <v>0</v>
      </c>
      <c r="G346">
        <v>32</v>
      </c>
      <c r="H346" s="1">
        <f t="shared" si="31"/>
        <v>32</v>
      </c>
      <c r="I346" s="1">
        <f t="shared" si="32"/>
        <v>22</v>
      </c>
      <c r="J346" s="2">
        <f t="shared" si="33"/>
        <v>0.6875</v>
      </c>
      <c r="K346">
        <v>188.2</v>
      </c>
      <c r="L346">
        <f t="shared" si="30"/>
        <v>5.8812499999999996</v>
      </c>
      <c r="M346">
        <v>9.8745584369909896</v>
      </c>
      <c r="N346">
        <v>2.9098940321567599</v>
      </c>
      <c r="O346">
        <v>1.09717315966566</v>
      </c>
      <c r="P346">
        <v>0.30061349693251499</v>
      </c>
      <c r="Q346">
        <v>0.71360153000000004</v>
      </c>
      <c r="R346">
        <v>0.44752475200000003</v>
      </c>
      <c r="S346">
        <v>0.13218390799999999</v>
      </c>
      <c r="T346">
        <v>92.502291666666594</v>
      </c>
      <c r="U346">
        <v>4.15017673438751</v>
      </c>
      <c r="V346">
        <v>3.6770743301908402</v>
      </c>
      <c r="W346">
        <v>3.7327932144453602</v>
      </c>
      <c r="X346">
        <v>4.0322015285491899</v>
      </c>
    </row>
    <row r="347" spans="1:24" x14ac:dyDescent="0.45">
      <c r="A347">
        <v>2017</v>
      </c>
      <c r="B347" t="s">
        <v>994</v>
      </c>
      <c r="C347" t="s">
        <v>35</v>
      </c>
      <c r="D347">
        <v>17</v>
      </c>
      <c r="E347">
        <v>6</v>
      </c>
      <c r="F347">
        <v>0</v>
      </c>
      <c r="G347">
        <v>32</v>
      </c>
      <c r="H347" s="1">
        <f t="shared" si="31"/>
        <v>32</v>
      </c>
      <c r="I347" s="1">
        <f t="shared" si="32"/>
        <v>23</v>
      </c>
      <c r="J347" s="2">
        <f t="shared" si="33"/>
        <v>0.71875</v>
      </c>
      <c r="K347">
        <v>173.2</v>
      </c>
      <c r="L347">
        <f t="shared" si="30"/>
        <v>5.4124999999999996</v>
      </c>
      <c r="M347">
        <v>9.0172757926363598</v>
      </c>
      <c r="N347">
        <v>3.5758162625971699</v>
      </c>
      <c r="O347">
        <v>0.98464505781661404</v>
      </c>
      <c r="P347">
        <v>0.310126582278481</v>
      </c>
      <c r="Q347">
        <v>0.80037665000000002</v>
      </c>
      <c r="R347">
        <v>0.43181818100000002</v>
      </c>
      <c r="S347">
        <v>0.11242603499999999</v>
      </c>
      <c r="T347">
        <v>91.652073295860106</v>
      </c>
      <c r="U347">
        <v>3.3166991421191199</v>
      </c>
      <c r="V347">
        <v>3.8371023656896499</v>
      </c>
      <c r="W347">
        <v>4.1458448170016799</v>
      </c>
      <c r="X347">
        <v>2.96122050285339</v>
      </c>
    </row>
    <row r="348" spans="1:24" x14ac:dyDescent="0.45">
      <c r="A348">
        <v>2017</v>
      </c>
      <c r="B348" t="s">
        <v>908</v>
      </c>
      <c r="C348" t="s">
        <v>25</v>
      </c>
      <c r="D348">
        <v>15</v>
      </c>
      <c r="E348">
        <v>5</v>
      </c>
      <c r="F348">
        <v>0</v>
      </c>
      <c r="G348">
        <v>28</v>
      </c>
      <c r="H348" s="1">
        <f t="shared" si="31"/>
        <v>28</v>
      </c>
      <c r="I348" s="1">
        <f t="shared" si="32"/>
        <v>20</v>
      </c>
      <c r="J348" s="2">
        <f t="shared" si="33"/>
        <v>0.7142857142857143</v>
      </c>
      <c r="K348">
        <v>162</v>
      </c>
      <c r="L348">
        <f t="shared" si="30"/>
        <v>5.7857142857142856</v>
      </c>
      <c r="M348">
        <v>12.1111099703649</v>
      </c>
      <c r="N348">
        <v>3.94444407291703</v>
      </c>
      <c r="O348">
        <v>1.27777765742382</v>
      </c>
      <c r="P348">
        <v>0.26724137931034397</v>
      </c>
      <c r="Q348">
        <v>0.84480601</v>
      </c>
      <c r="R348">
        <v>0.40273972600000002</v>
      </c>
      <c r="S348">
        <v>0.15646258499999999</v>
      </c>
      <c r="T348">
        <v>94.325808261303195</v>
      </c>
      <c r="U348">
        <v>2.8888886167843002</v>
      </c>
      <c r="V348">
        <v>3.7193680363663701</v>
      </c>
      <c r="W348">
        <v>3.4877910578623399</v>
      </c>
      <c r="X348">
        <v>3.2946999073028498</v>
      </c>
    </row>
    <row r="349" spans="1:24" x14ac:dyDescent="0.45">
      <c r="A349">
        <v>2017</v>
      </c>
      <c r="B349" t="s">
        <v>995</v>
      </c>
      <c r="C349" t="s">
        <v>47</v>
      </c>
      <c r="D349">
        <v>12</v>
      </c>
      <c r="E349">
        <v>11</v>
      </c>
      <c r="F349">
        <v>0</v>
      </c>
      <c r="G349">
        <v>32</v>
      </c>
      <c r="H349" s="1">
        <f t="shared" si="31"/>
        <v>32</v>
      </c>
      <c r="I349" s="1">
        <f t="shared" si="32"/>
        <v>23</v>
      </c>
      <c r="J349" s="2">
        <f t="shared" si="33"/>
        <v>0.71875</v>
      </c>
      <c r="K349">
        <v>205</v>
      </c>
      <c r="L349">
        <f t="shared" si="30"/>
        <v>6.40625</v>
      </c>
      <c r="M349">
        <v>9.5268299774043292</v>
      </c>
      <c r="N349">
        <v>3.1170734027451901</v>
      </c>
      <c r="O349">
        <v>1.1853659418890099</v>
      </c>
      <c r="P349">
        <v>0.28411214953271002</v>
      </c>
      <c r="Q349">
        <v>0.74931879999999995</v>
      </c>
      <c r="R349">
        <v>0.512681159</v>
      </c>
      <c r="S349">
        <v>0.16363636300000001</v>
      </c>
      <c r="T349">
        <v>96.601095398593202</v>
      </c>
      <c r="U349">
        <v>3.6439027102514201</v>
      </c>
      <c r="V349">
        <v>3.9088592623245999</v>
      </c>
      <c r="W349">
        <v>3.6283862625712602</v>
      </c>
      <c r="X349">
        <v>3.19246172904968</v>
      </c>
    </row>
    <row r="350" spans="1:24" x14ac:dyDescent="0.45">
      <c r="A350">
        <v>2017</v>
      </c>
      <c r="B350" t="s">
        <v>954</v>
      </c>
      <c r="C350" t="s">
        <v>88</v>
      </c>
      <c r="D350">
        <v>17</v>
      </c>
      <c r="E350">
        <v>9</v>
      </c>
      <c r="F350">
        <v>0</v>
      </c>
      <c r="G350">
        <v>31</v>
      </c>
      <c r="H350" s="1">
        <f t="shared" si="31"/>
        <v>31</v>
      </c>
      <c r="I350" s="1">
        <f t="shared" si="32"/>
        <v>26</v>
      </c>
      <c r="J350" s="2">
        <f t="shared" si="33"/>
        <v>0.83870967741935487</v>
      </c>
      <c r="K350">
        <v>175.2</v>
      </c>
      <c r="L350">
        <f t="shared" si="30"/>
        <v>5.6516129032258062</v>
      </c>
      <c r="M350">
        <v>9.9905129124976408</v>
      </c>
      <c r="N350">
        <v>3.0740039730761901</v>
      </c>
      <c r="O350">
        <v>1.2808349887817401</v>
      </c>
      <c r="P350">
        <v>0.33622559652928402</v>
      </c>
      <c r="Q350">
        <v>0.76666666999999999</v>
      </c>
      <c r="R350">
        <v>0.465696465</v>
      </c>
      <c r="S350">
        <v>0.16233766199999999</v>
      </c>
      <c r="T350">
        <v>94.149351058467701</v>
      </c>
      <c r="U350">
        <v>4.2011387632041304</v>
      </c>
      <c r="V350">
        <v>3.8976776877322101</v>
      </c>
      <c r="W350">
        <v>3.6069917318567799</v>
      </c>
      <c r="X350">
        <v>2.7793726921081499</v>
      </c>
    </row>
    <row r="351" spans="1:24" x14ac:dyDescent="0.45">
      <c r="A351">
        <v>2017</v>
      </c>
      <c r="B351" t="s">
        <v>831</v>
      </c>
      <c r="C351" t="s">
        <v>27</v>
      </c>
      <c r="D351">
        <v>10</v>
      </c>
      <c r="E351">
        <v>12</v>
      </c>
      <c r="F351">
        <v>0</v>
      </c>
      <c r="G351">
        <v>27</v>
      </c>
      <c r="H351" s="1">
        <f t="shared" si="31"/>
        <v>27</v>
      </c>
      <c r="I351" s="1">
        <f t="shared" si="32"/>
        <v>22</v>
      </c>
      <c r="J351" s="2">
        <f t="shared" si="33"/>
        <v>0.81481481481481477</v>
      </c>
      <c r="K351">
        <v>162.1</v>
      </c>
      <c r="L351">
        <f t="shared" si="30"/>
        <v>6.0037037037037031</v>
      </c>
      <c r="M351">
        <v>8.4825456696781298</v>
      </c>
      <c r="N351">
        <v>3.1601640730173401</v>
      </c>
      <c r="O351">
        <v>1.0533880243391101</v>
      </c>
      <c r="P351">
        <v>0.269058295964125</v>
      </c>
      <c r="Q351">
        <v>0.69605567999999995</v>
      </c>
      <c r="R351">
        <v>0.52838427899999996</v>
      </c>
      <c r="S351">
        <v>0.15079365</v>
      </c>
      <c r="T351">
        <v>93.661474309815901</v>
      </c>
      <c r="U351">
        <v>3.5482543977738499</v>
      </c>
      <c r="V351">
        <v>3.90301952430177</v>
      </c>
      <c r="W351">
        <v>3.7621340731941499</v>
      </c>
      <c r="X351">
        <v>2.7459003329276999</v>
      </c>
    </row>
    <row r="352" spans="1:24" x14ac:dyDescent="0.45">
      <c r="A352">
        <v>2017</v>
      </c>
      <c r="B352" t="s">
        <v>976</v>
      </c>
      <c r="C352" t="s">
        <v>95</v>
      </c>
      <c r="D352">
        <v>13</v>
      </c>
      <c r="E352">
        <v>9</v>
      </c>
      <c r="F352">
        <v>0</v>
      </c>
      <c r="G352">
        <v>28</v>
      </c>
      <c r="H352" s="1">
        <f t="shared" si="31"/>
        <v>28</v>
      </c>
      <c r="I352" s="1">
        <f t="shared" si="32"/>
        <v>22</v>
      </c>
      <c r="J352" s="2">
        <f t="shared" si="33"/>
        <v>0.7857142857142857</v>
      </c>
      <c r="K352">
        <v>169.2</v>
      </c>
      <c r="L352">
        <f t="shared" si="30"/>
        <v>6.0428571428571427</v>
      </c>
      <c r="M352">
        <v>8.0628688527686201</v>
      </c>
      <c r="N352">
        <v>2.7053046808631498</v>
      </c>
      <c r="O352">
        <v>1.379174935342</v>
      </c>
      <c r="P352">
        <v>0.27272727272727199</v>
      </c>
      <c r="Q352">
        <v>0.73732719000000002</v>
      </c>
      <c r="R352">
        <v>0.32848232799999999</v>
      </c>
      <c r="S352">
        <v>0.114537444</v>
      </c>
      <c r="T352">
        <v>92.186547901150902</v>
      </c>
      <c r="U352">
        <v>4.2436151856676902</v>
      </c>
      <c r="V352">
        <v>4.3835729700734198</v>
      </c>
      <c r="W352">
        <v>4.7713275897840397</v>
      </c>
      <c r="X352">
        <v>2.7781896591186501</v>
      </c>
    </row>
    <row r="353" spans="1:24" x14ac:dyDescent="0.45">
      <c r="A353">
        <v>2017</v>
      </c>
      <c r="B353" t="s">
        <v>911</v>
      </c>
      <c r="C353" t="s">
        <v>27</v>
      </c>
      <c r="D353">
        <v>10</v>
      </c>
      <c r="E353">
        <v>12</v>
      </c>
      <c r="F353">
        <v>0</v>
      </c>
      <c r="G353">
        <v>31</v>
      </c>
      <c r="H353" s="1">
        <f t="shared" si="31"/>
        <v>31</v>
      </c>
      <c r="I353" s="1">
        <f t="shared" si="32"/>
        <v>22</v>
      </c>
      <c r="J353" s="2">
        <f t="shared" si="33"/>
        <v>0.70967741935483875</v>
      </c>
      <c r="K353">
        <v>186.2</v>
      </c>
      <c r="L353">
        <f t="shared" si="30"/>
        <v>6.0064516129032253</v>
      </c>
      <c r="M353">
        <v>10.0767868812109</v>
      </c>
      <c r="N353">
        <v>2.7964288952642899</v>
      </c>
      <c r="O353">
        <v>1.3017858650368199</v>
      </c>
      <c r="P353">
        <v>0.28326180257510702</v>
      </c>
      <c r="Q353">
        <v>0.75593951999999998</v>
      </c>
      <c r="R353">
        <v>0.407407407</v>
      </c>
      <c r="S353">
        <v>0.15083798800000001</v>
      </c>
      <c r="T353">
        <v>94.538193020735704</v>
      </c>
      <c r="U353">
        <v>3.8571433038128098</v>
      </c>
      <c r="V353">
        <v>3.8272826289035899</v>
      </c>
      <c r="W353">
        <v>3.65267364894672</v>
      </c>
      <c r="X353">
        <v>3.6740032434463501</v>
      </c>
    </row>
    <row r="354" spans="1:24" x14ac:dyDescent="0.45">
      <c r="A354">
        <v>2017</v>
      </c>
      <c r="B354" t="s">
        <v>890</v>
      </c>
      <c r="C354" t="s">
        <v>99</v>
      </c>
      <c r="D354">
        <v>12</v>
      </c>
      <c r="E354">
        <v>12</v>
      </c>
      <c r="F354">
        <v>0</v>
      </c>
      <c r="G354">
        <v>33</v>
      </c>
      <c r="H354" s="1">
        <f t="shared" si="31"/>
        <v>33</v>
      </c>
      <c r="I354" s="1">
        <f t="shared" si="32"/>
        <v>24</v>
      </c>
      <c r="J354" s="2">
        <f t="shared" si="33"/>
        <v>0.72727272727272729</v>
      </c>
      <c r="K354">
        <v>203</v>
      </c>
      <c r="L354">
        <f t="shared" si="30"/>
        <v>6.1515151515151514</v>
      </c>
      <c r="M354">
        <v>8.68965517241379</v>
      </c>
      <c r="N354">
        <v>2.43842364532019</v>
      </c>
      <c r="O354">
        <v>1.3743842364532</v>
      </c>
      <c r="P354">
        <v>0.29840142095914701</v>
      </c>
      <c r="Q354">
        <v>0.74557315999999996</v>
      </c>
      <c r="R354">
        <v>0.45768566399999999</v>
      </c>
      <c r="S354">
        <v>0.15897435800000001</v>
      </c>
      <c r="T354">
        <v>96.161116429613401</v>
      </c>
      <c r="U354">
        <v>4.2561576354679804</v>
      </c>
      <c r="V354">
        <v>4.0837480685980996</v>
      </c>
      <c r="W354">
        <v>3.8072319518462701</v>
      </c>
      <c r="X354">
        <v>3.3856942653656001</v>
      </c>
    </row>
    <row r="355" spans="1:24" x14ac:dyDescent="0.45">
      <c r="A355">
        <v>2017</v>
      </c>
      <c r="B355" t="s">
        <v>996</v>
      </c>
      <c r="C355" t="s">
        <v>54</v>
      </c>
      <c r="D355">
        <v>17</v>
      </c>
      <c r="E355">
        <v>9</v>
      </c>
      <c r="F355">
        <v>0</v>
      </c>
      <c r="G355">
        <v>33</v>
      </c>
      <c r="H355" s="1">
        <f t="shared" si="31"/>
        <v>33</v>
      </c>
      <c r="I355" s="1">
        <f t="shared" si="32"/>
        <v>26</v>
      </c>
      <c r="J355" s="2">
        <f t="shared" si="33"/>
        <v>0.78787878787878785</v>
      </c>
      <c r="K355">
        <v>191.1</v>
      </c>
      <c r="L355">
        <f t="shared" si="30"/>
        <v>5.790909090909091</v>
      </c>
      <c r="M355">
        <v>5.8327523031333204</v>
      </c>
      <c r="N355">
        <v>2.5871078763897701</v>
      </c>
      <c r="O355">
        <v>0.94076650050537403</v>
      </c>
      <c r="P355">
        <v>0.30213464696223302</v>
      </c>
      <c r="Q355">
        <v>0.74166666999999997</v>
      </c>
      <c r="R355">
        <v>0.50162866399999995</v>
      </c>
      <c r="S355">
        <v>0.119760479</v>
      </c>
      <c r="T355">
        <v>89.598995248066998</v>
      </c>
      <c r="U355">
        <v>3.9041809770973002</v>
      </c>
      <c r="V355">
        <v>4.2238417281199503</v>
      </c>
      <c r="W355">
        <v>4.4175385049028897</v>
      </c>
      <c r="X355">
        <v>2.6844353675842201</v>
      </c>
    </row>
    <row r="356" spans="1:24" x14ac:dyDescent="0.45">
      <c r="A356">
        <v>2017</v>
      </c>
      <c r="B356" t="s">
        <v>997</v>
      </c>
      <c r="C356" t="s">
        <v>79</v>
      </c>
      <c r="D356">
        <v>10</v>
      </c>
      <c r="E356">
        <v>12</v>
      </c>
      <c r="F356">
        <v>0</v>
      </c>
      <c r="G356">
        <v>25</v>
      </c>
      <c r="H356" s="1">
        <f t="shared" si="31"/>
        <v>25</v>
      </c>
      <c r="I356" s="1">
        <f t="shared" si="32"/>
        <v>22</v>
      </c>
      <c r="J356" s="2">
        <f t="shared" si="33"/>
        <v>0.88</v>
      </c>
      <c r="K356">
        <v>164.2</v>
      </c>
      <c r="L356">
        <f t="shared" si="30"/>
        <v>6.5679999999999996</v>
      </c>
      <c r="M356">
        <v>6.2307690383117604</v>
      </c>
      <c r="N356">
        <v>2.1862347502848198</v>
      </c>
      <c r="O356">
        <v>0.71052629384256905</v>
      </c>
      <c r="P356">
        <v>0.27345309381237498</v>
      </c>
      <c r="Q356">
        <v>0.65628476000000002</v>
      </c>
      <c r="R356">
        <v>0.49212598400000002</v>
      </c>
      <c r="S356">
        <v>8.8435373999999997E-2</v>
      </c>
      <c r="T356">
        <v>95.815074233716402</v>
      </c>
      <c r="U356">
        <v>3.82591081299844</v>
      </c>
      <c r="V356">
        <v>3.6738340102533402</v>
      </c>
      <c r="W356">
        <v>4.2354809116222398</v>
      </c>
      <c r="X356">
        <v>3.63568711280822</v>
      </c>
    </row>
    <row r="357" spans="1:24" x14ac:dyDescent="0.45">
      <c r="A357">
        <v>2017</v>
      </c>
      <c r="B357" t="s">
        <v>833</v>
      </c>
      <c r="C357" t="s">
        <v>44</v>
      </c>
      <c r="D357">
        <v>13</v>
      </c>
      <c r="E357">
        <v>9</v>
      </c>
      <c r="F357">
        <v>0</v>
      </c>
      <c r="G357">
        <v>33</v>
      </c>
      <c r="H357" s="1">
        <f t="shared" si="31"/>
        <v>33</v>
      </c>
      <c r="I357" s="1">
        <f t="shared" si="32"/>
        <v>22</v>
      </c>
      <c r="J357" s="2">
        <f t="shared" si="33"/>
        <v>0.66666666666666663</v>
      </c>
      <c r="K357">
        <v>201</v>
      </c>
      <c r="L357">
        <f t="shared" si="30"/>
        <v>6.0909090909090908</v>
      </c>
      <c r="M357">
        <v>7.3432830246288203</v>
      </c>
      <c r="N357">
        <v>2.77611919223772</v>
      </c>
      <c r="O357">
        <v>0.94029843608051999</v>
      </c>
      <c r="P357">
        <v>0.30981067125645401</v>
      </c>
      <c r="Q357">
        <v>0.78046744999999995</v>
      </c>
      <c r="R357">
        <v>0.62103505800000003</v>
      </c>
      <c r="S357">
        <v>0.17796610099999999</v>
      </c>
      <c r="T357">
        <v>94.083415122487395</v>
      </c>
      <c r="U357">
        <v>3.0895520042645601</v>
      </c>
      <c r="V357">
        <v>3.8989331702773402</v>
      </c>
      <c r="W357">
        <v>3.58499858355525</v>
      </c>
      <c r="X357">
        <v>3.4011065959930402</v>
      </c>
    </row>
    <row r="358" spans="1:24" x14ac:dyDescent="0.45">
      <c r="A358">
        <v>2017</v>
      </c>
      <c r="B358" t="s">
        <v>998</v>
      </c>
      <c r="C358" t="s">
        <v>47</v>
      </c>
      <c r="D358">
        <v>12</v>
      </c>
      <c r="E358">
        <v>9</v>
      </c>
      <c r="F358">
        <v>0</v>
      </c>
      <c r="G358">
        <v>30</v>
      </c>
      <c r="H358" s="1">
        <f t="shared" si="31"/>
        <v>30</v>
      </c>
      <c r="I358" s="1">
        <f t="shared" si="32"/>
        <v>21</v>
      </c>
      <c r="J358" s="2">
        <f t="shared" si="33"/>
        <v>0.7</v>
      </c>
      <c r="K358">
        <v>165.2</v>
      </c>
      <c r="L358">
        <f t="shared" si="30"/>
        <v>5.5066666666666659</v>
      </c>
      <c r="M358">
        <v>8.5835007425073897</v>
      </c>
      <c r="N358">
        <v>2.98792747365763</v>
      </c>
      <c r="O358">
        <v>0.92354121913054199</v>
      </c>
      <c r="P358">
        <v>0.32692307692307598</v>
      </c>
      <c r="Q358">
        <v>0.71498530999999999</v>
      </c>
      <c r="R358">
        <v>0.48</v>
      </c>
      <c r="S358">
        <v>0.115646258</v>
      </c>
      <c r="T358">
        <v>95.522708185997104</v>
      </c>
      <c r="U358">
        <v>4.1287725090541798</v>
      </c>
      <c r="V358">
        <v>3.6345008465753801</v>
      </c>
      <c r="W358">
        <v>3.8788742351416801</v>
      </c>
      <c r="X358">
        <v>3.12704229354858</v>
      </c>
    </row>
    <row r="359" spans="1:24" x14ac:dyDescent="0.45">
      <c r="A359">
        <v>2017</v>
      </c>
      <c r="B359" t="s">
        <v>836</v>
      </c>
      <c r="C359" t="s">
        <v>95</v>
      </c>
      <c r="D359">
        <v>11</v>
      </c>
      <c r="E359">
        <v>12</v>
      </c>
      <c r="F359">
        <v>0</v>
      </c>
      <c r="G359">
        <v>34</v>
      </c>
      <c r="H359" s="1">
        <f t="shared" si="31"/>
        <v>34</v>
      </c>
      <c r="I359" s="1">
        <f t="shared" si="32"/>
        <v>23</v>
      </c>
      <c r="J359" s="2">
        <f t="shared" si="33"/>
        <v>0.67647058823529416</v>
      </c>
      <c r="K359">
        <v>186.2</v>
      </c>
      <c r="L359">
        <f t="shared" si="30"/>
        <v>5.4764705882352942</v>
      </c>
      <c r="M359">
        <v>8.6303569076985696</v>
      </c>
      <c r="N359">
        <v>3.4232141924391</v>
      </c>
      <c r="O359">
        <v>1.39821424761597</v>
      </c>
      <c r="P359">
        <v>0.33646616541353302</v>
      </c>
      <c r="Q359">
        <v>0.76006574000000005</v>
      </c>
      <c r="R359">
        <v>0.427289048</v>
      </c>
      <c r="S359">
        <v>0.14795918299999999</v>
      </c>
      <c r="T359">
        <v>95.095443134049503</v>
      </c>
      <c r="U359">
        <v>4.6767855868534198</v>
      </c>
      <c r="V359">
        <v>4.4808539438734201</v>
      </c>
      <c r="W359">
        <v>4.3289577047891399</v>
      </c>
      <c r="X359">
        <v>2.5610873699188201</v>
      </c>
    </row>
    <row r="360" spans="1:24" x14ac:dyDescent="0.45">
      <c r="A360">
        <v>2017</v>
      </c>
      <c r="B360" t="s">
        <v>999</v>
      </c>
      <c r="C360" t="s">
        <v>73</v>
      </c>
      <c r="D360">
        <v>8</v>
      </c>
      <c r="E360">
        <v>11</v>
      </c>
      <c r="F360">
        <v>0</v>
      </c>
      <c r="G360">
        <v>29</v>
      </c>
      <c r="H360" s="1">
        <f t="shared" si="31"/>
        <v>29</v>
      </c>
      <c r="I360" s="1">
        <f t="shared" si="32"/>
        <v>19</v>
      </c>
      <c r="J360" s="2">
        <f t="shared" si="33"/>
        <v>0.65517241379310343</v>
      </c>
      <c r="K360">
        <v>163.19999999999999</v>
      </c>
      <c r="L360">
        <f t="shared" si="30"/>
        <v>5.6275862068965514</v>
      </c>
      <c r="M360">
        <v>6.4887987739764199</v>
      </c>
      <c r="N360">
        <v>3.57433830769887</v>
      </c>
      <c r="O360">
        <v>0.93482694201355199</v>
      </c>
      <c r="P360">
        <v>0.32480314960629902</v>
      </c>
      <c r="Q360">
        <v>0.68339099999999997</v>
      </c>
      <c r="R360">
        <v>0.61776061699999996</v>
      </c>
      <c r="S360">
        <v>0.155963302</v>
      </c>
      <c r="T360">
        <v>94.429450141058993</v>
      </c>
      <c r="U360">
        <v>4.6741347100677597</v>
      </c>
      <c r="V360">
        <v>4.4040756168986004</v>
      </c>
      <c r="W360">
        <v>4.2384333657958999</v>
      </c>
      <c r="X360">
        <v>1.6961098909378001</v>
      </c>
    </row>
    <row r="361" spans="1:24" x14ac:dyDescent="0.45">
      <c r="A361">
        <v>2017</v>
      </c>
      <c r="B361" t="s">
        <v>913</v>
      </c>
      <c r="C361" t="s">
        <v>86</v>
      </c>
      <c r="D361">
        <v>11</v>
      </c>
      <c r="E361">
        <v>7</v>
      </c>
      <c r="F361">
        <v>0</v>
      </c>
      <c r="G361">
        <v>29</v>
      </c>
      <c r="H361" s="1">
        <f t="shared" si="31"/>
        <v>29</v>
      </c>
      <c r="I361" s="1">
        <f t="shared" si="32"/>
        <v>18</v>
      </c>
      <c r="J361" s="2">
        <f t="shared" si="33"/>
        <v>0.62068965517241381</v>
      </c>
      <c r="K361">
        <v>162</v>
      </c>
      <c r="L361">
        <f t="shared" si="30"/>
        <v>5.5862068965517242</v>
      </c>
      <c r="M361">
        <v>8.16666589744794</v>
      </c>
      <c r="N361">
        <v>2.7222219658159799</v>
      </c>
      <c r="O361">
        <v>1.3888887580693701</v>
      </c>
      <c r="P361">
        <v>0.31567796610169402</v>
      </c>
      <c r="Q361">
        <v>0.76020407999999995</v>
      </c>
      <c r="R361">
        <v>0.45194274000000001</v>
      </c>
      <c r="S361">
        <v>0.15432098699999999</v>
      </c>
      <c r="T361">
        <v>95.103689353099696</v>
      </c>
      <c r="U361">
        <v>4.3888884754992299</v>
      </c>
      <c r="V361">
        <v>4.4045531570139298</v>
      </c>
      <c r="W361">
        <v>4.1771866378946001</v>
      </c>
      <c r="X361">
        <v>2.44074153900146</v>
      </c>
    </row>
    <row r="362" spans="1:24" x14ac:dyDescent="0.45">
      <c r="A362">
        <v>2017</v>
      </c>
      <c r="B362" t="s">
        <v>959</v>
      </c>
      <c r="C362" t="s">
        <v>62</v>
      </c>
      <c r="D362">
        <v>13</v>
      </c>
      <c r="E362">
        <v>12</v>
      </c>
      <c r="F362">
        <v>0</v>
      </c>
      <c r="G362">
        <v>30</v>
      </c>
      <c r="H362" s="1">
        <f t="shared" si="31"/>
        <v>30</v>
      </c>
      <c r="I362" s="1">
        <f t="shared" si="32"/>
        <v>25</v>
      </c>
      <c r="J362" s="2">
        <f t="shared" si="33"/>
        <v>0.83333333333333337</v>
      </c>
      <c r="K362">
        <v>178.1</v>
      </c>
      <c r="L362">
        <f t="shared" si="30"/>
        <v>5.9366666666666665</v>
      </c>
      <c r="M362">
        <v>9.79065364712703</v>
      </c>
      <c r="N362">
        <v>2.0691587604752999</v>
      </c>
      <c r="O362">
        <v>1.7663550394301299</v>
      </c>
      <c r="P362">
        <v>0.30526315789473601</v>
      </c>
      <c r="Q362">
        <v>0.71508380000000005</v>
      </c>
      <c r="R362">
        <v>0.49209486099999999</v>
      </c>
      <c r="S362">
        <v>0.212121212</v>
      </c>
      <c r="T362">
        <v>92.174451048587997</v>
      </c>
      <c r="U362">
        <v>4.7439249630409304</v>
      </c>
      <c r="V362">
        <v>4.3408171968162703</v>
      </c>
      <c r="W362">
        <v>3.4352268148109601</v>
      </c>
      <c r="X362">
        <v>2.5962262153625399</v>
      </c>
    </row>
    <row r="363" spans="1:24" x14ac:dyDescent="0.45">
      <c r="A363">
        <v>2017</v>
      </c>
      <c r="B363" t="s">
        <v>841</v>
      </c>
      <c r="C363" t="s">
        <v>62</v>
      </c>
      <c r="D363">
        <v>14</v>
      </c>
      <c r="E363">
        <v>6</v>
      </c>
      <c r="F363">
        <v>0</v>
      </c>
      <c r="G363">
        <v>31</v>
      </c>
      <c r="H363" s="1">
        <f t="shared" si="31"/>
        <v>31</v>
      </c>
      <c r="I363" s="1">
        <f t="shared" si="32"/>
        <v>20</v>
      </c>
      <c r="J363" s="2">
        <f t="shared" si="33"/>
        <v>0.64516129032258063</v>
      </c>
      <c r="K363">
        <v>193.1</v>
      </c>
      <c r="L363">
        <f t="shared" si="30"/>
        <v>6.2290322580645157</v>
      </c>
      <c r="M363">
        <v>10.706896833403899</v>
      </c>
      <c r="N363">
        <v>2.37413799349391</v>
      </c>
      <c r="O363">
        <v>0.97758623261514099</v>
      </c>
      <c r="P363">
        <v>0.27157894736842098</v>
      </c>
      <c r="Q363">
        <v>0.75450450000000002</v>
      </c>
      <c r="R363">
        <v>0.50612244799999995</v>
      </c>
      <c r="S363">
        <v>0.14000000000000001</v>
      </c>
      <c r="T363">
        <v>97.579819277108399</v>
      </c>
      <c r="U363">
        <v>2.9793104232080498</v>
      </c>
      <c r="V363">
        <v>3.0748810713469701</v>
      </c>
      <c r="W363">
        <v>3.04292044039757</v>
      </c>
      <c r="X363">
        <v>5.5976128578186</v>
      </c>
    </row>
    <row r="364" spans="1:24" x14ac:dyDescent="0.45">
      <c r="A364">
        <v>2017</v>
      </c>
      <c r="B364" t="s">
        <v>843</v>
      </c>
      <c r="C364" t="s">
        <v>67</v>
      </c>
      <c r="D364">
        <v>12</v>
      </c>
      <c r="E364">
        <v>11</v>
      </c>
      <c r="F364">
        <v>0</v>
      </c>
      <c r="G364">
        <v>27</v>
      </c>
      <c r="H364" s="1">
        <f t="shared" si="31"/>
        <v>27</v>
      </c>
      <c r="I364" s="1">
        <f t="shared" si="32"/>
        <v>23</v>
      </c>
      <c r="J364" s="2">
        <f t="shared" si="33"/>
        <v>0.85185185185185186</v>
      </c>
      <c r="K364">
        <v>168</v>
      </c>
      <c r="L364">
        <f t="shared" si="30"/>
        <v>6.2222222222222223</v>
      </c>
      <c r="M364">
        <v>9.85714375242903</v>
      </c>
      <c r="N364">
        <v>2.6250002384186</v>
      </c>
      <c r="O364">
        <v>0.96428580186805701</v>
      </c>
      <c r="P364">
        <v>0.30909090909090903</v>
      </c>
      <c r="Q364">
        <v>0.76751946999999998</v>
      </c>
      <c r="R364">
        <v>0.49780701700000002</v>
      </c>
      <c r="S364">
        <v>0.12676056299999999</v>
      </c>
      <c r="T364">
        <v>92.598075150804206</v>
      </c>
      <c r="U364">
        <v>3.53571460684954</v>
      </c>
      <c r="V364">
        <v>3.2707349425810999</v>
      </c>
      <c r="W364">
        <v>3.3813926577144899</v>
      </c>
      <c r="X364">
        <v>4.5465793609619096</v>
      </c>
    </row>
    <row r="365" spans="1:24" x14ac:dyDescent="0.45">
      <c r="A365">
        <v>2016</v>
      </c>
      <c r="B365" t="s">
        <v>199</v>
      </c>
      <c r="C365" t="s">
        <v>58</v>
      </c>
      <c r="D365">
        <v>15</v>
      </c>
      <c r="E365">
        <v>8</v>
      </c>
      <c r="F365">
        <v>0</v>
      </c>
      <c r="G365">
        <v>33</v>
      </c>
      <c r="H365" s="1">
        <f t="shared" si="31"/>
        <v>33</v>
      </c>
      <c r="I365" s="1">
        <f t="shared" si="32"/>
        <v>23</v>
      </c>
      <c r="J365" s="2">
        <f t="shared" si="33"/>
        <v>0.69696969696969702</v>
      </c>
      <c r="K365">
        <v>190.1</v>
      </c>
      <c r="L365">
        <f t="shared" si="30"/>
        <v>5.7606060606060607</v>
      </c>
      <c r="M365">
        <v>6.0052536194994799</v>
      </c>
      <c r="N365">
        <v>1.5131347702675799</v>
      </c>
      <c r="O365">
        <v>1.1348510777006799</v>
      </c>
      <c r="P365">
        <v>0.29166666666666602</v>
      </c>
      <c r="Q365">
        <v>0.76347304999999999</v>
      </c>
      <c r="R365">
        <v>0.43021346399999999</v>
      </c>
      <c r="S365">
        <v>0.115384615</v>
      </c>
      <c r="T365">
        <v>90.263663881309597</v>
      </c>
      <c r="U365">
        <v>3.4518386946729298</v>
      </c>
      <c r="V365">
        <v>4.0029526312930699</v>
      </c>
      <c r="W365">
        <v>4.1839243660112597</v>
      </c>
      <c r="X365">
        <v>2.3890295028686501</v>
      </c>
    </row>
    <row r="366" spans="1:24" x14ac:dyDescent="0.45">
      <c r="A366">
        <v>2016</v>
      </c>
      <c r="B366" t="s">
        <v>41</v>
      </c>
      <c r="C366" t="s">
        <v>62</v>
      </c>
      <c r="D366">
        <v>9</v>
      </c>
      <c r="E366">
        <v>12</v>
      </c>
      <c r="F366">
        <v>0</v>
      </c>
      <c r="G366">
        <v>30</v>
      </c>
      <c r="H366" s="1">
        <f t="shared" si="31"/>
        <v>30</v>
      </c>
      <c r="I366" s="1">
        <f t="shared" si="32"/>
        <v>21</v>
      </c>
      <c r="J366" s="2">
        <f t="shared" si="33"/>
        <v>0.7</v>
      </c>
      <c r="K366">
        <v>179.2</v>
      </c>
      <c r="L366">
        <f t="shared" si="30"/>
        <v>5.9733333333333327</v>
      </c>
      <c r="M366">
        <v>7.6140993233251502</v>
      </c>
      <c r="N366">
        <v>3.2560293158956202</v>
      </c>
      <c r="O366">
        <v>1.1020406915339001</v>
      </c>
      <c r="P366">
        <v>0.28846153846153799</v>
      </c>
      <c r="Q366">
        <v>0.75743494</v>
      </c>
      <c r="R366">
        <v>0.500941619</v>
      </c>
      <c r="S366">
        <v>0.12571428500000001</v>
      </c>
      <c r="T366">
        <v>92.212517755681802</v>
      </c>
      <c r="U366">
        <v>3.9072351790747502</v>
      </c>
      <c r="V366">
        <v>4.2819962468476396</v>
      </c>
      <c r="W366">
        <v>4.31249789850831</v>
      </c>
      <c r="X366">
        <v>2.6435894966125399</v>
      </c>
    </row>
    <row r="367" spans="1:24" x14ac:dyDescent="0.45">
      <c r="A367">
        <v>2016</v>
      </c>
      <c r="B367" t="s">
        <v>982</v>
      </c>
      <c r="C367" t="s">
        <v>44</v>
      </c>
      <c r="D367">
        <v>9</v>
      </c>
      <c r="E367">
        <v>9</v>
      </c>
      <c r="F367">
        <v>0</v>
      </c>
      <c r="G367">
        <v>29</v>
      </c>
      <c r="H367" s="1">
        <f t="shared" si="31"/>
        <v>29</v>
      </c>
      <c r="I367" s="1">
        <f t="shared" si="32"/>
        <v>18</v>
      </c>
      <c r="J367" s="2">
        <f t="shared" si="33"/>
        <v>0.62068965517241381</v>
      </c>
      <c r="K367">
        <v>176</v>
      </c>
      <c r="L367">
        <f t="shared" si="30"/>
        <v>6.068965517241379</v>
      </c>
      <c r="M367">
        <v>8.4375</v>
      </c>
      <c r="N367">
        <v>3.32386363636363</v>
      </c>
      <c r="O367">
        <v>1.17613636363636</v>
      </c>
      <c r="P367">
        <v>0.233905579399141</v>
      </c>
      <c r="Q367">
        <v>0.75829384</v>
      </c>
      <c r="R367">
        <v>0.33471933399999998</v>
      </c>
      <c r="S367">
        <v>9.9137930999999999E-2</v>
      </c>
      <c r="T367">
        <v>88.822486162361599</v>
      </c>
      <c r="U367">
        <v>3.47727272727272</v>
      </c>
      <c r="V367">
        <v>4.1465603828430098</v>
      </c>
      <c r="W367">
        <v>4.6432613673535199</v>
      </c>
      <c r="X367">
        <v>2.72828149795532</v>
      </c>
    </row>
    <row r="368" spans="1:24" x14ac:dyDescent="0.45">
      <c r="A368">
        <v>2016</v>
      </c>
      <c r="B368" t="s">
        <v>983</v>
      </c>
      <c r="C368" t="s">
        <v>44</v>
      </c>
      <c r="D368">
        <v>10</v>
      </c>
      <c r="E368">
        <v>14</v>
      </c>
      <c r="F368">
        <v>0</v>
      </c>
      <c r="G368">
        <v>29</v>
      </c>
      <c r="H368" s="1">
        <f t="shared" si="31"/>
        <v>29</v>
      </c>
      <c r="I368" s="1">
        <f t="shared" si="32"/>
        <v>24</v>
      </c>
      <c r="J368" s="2">
        <f t="shared" si="33"/>
        <v>0.82758620689655171</v>
      </c>
      <c r="K368">
        <v>169.1</v>
      </c>
      <c r="L368">
        <f t="shared" si="30"/>
        <v>5.8310344827586205</v>
      </c>
      <c r="M368">
        <v>6.6968505948539896</v>
      </c>
      <c r="N368">
        <v>3.3484252974269899</v>
      </c>
      <c r="O368">
        <v>1.4881890210786599</v>
      </c>
      <c r="P368">
        <v>0.28087649402390402</v>
      </c>
      <c r="Q368">
        <v>0.71428570999999996</v>
      </c>
      <c r="R368">
        <v>0.42045454500000001</v>
      </c>
      <c r="S368">
        <v>0.147368421</v>
      </c>
      <c r="T368">
        <v>83.011192908653797</v>
      </c>
      <c r="U368">
        <v>4.4645670632359904</v>
      </c>
      <c r="V368">
        <v>5.03041870714498</v>
      </c>
      <c r="W368">
        <v>4.7496951272875396</v>
      </c>
      <c r="X368">
        <v>0.80203229188919001</v>
      </c>
    </row>
    <row r="369" spans="1:24" x14ac:dyDescent="0.45">
      <c r="A369">
        <v>2016</v>
      </c>
      <c r="B369" t="s">
        <v>82</v>
      </c>
      <c r="C369" t="s">
        <v>29</v>
      </c>
      <c r="D369">
        <v>11</v>
      </c>
      <c r="E369">
        <v>8</v>
      </c>
      <c r="F369">
        <v>0</v>
      </c>
      <c r="G369">
        <v>29</v>
      </c>
      <c r="H369" s="1">
        <f t="shared" si="31"/>
        <v>29</v>
      </c>
      <c r="I369" s="1">
        <f t="shared" si="32"/>
        <v>19</v>
      </c>
      <c r="J369" s="2">
        <f t="shared" si="33"/>
        <v>0.65517241379310343</v>
      </c>
      <c r="K369">
        <v>188.1</v>
      </c>
      <c r="L369">
        <f t="shared" si="30"/>
        <v>6.4862068965517237</v>
      </c>
      <c r="M369">
        <v>8.6017694468935009</v>
      </c>
      <c r="N369">
        <v>2.53274322602975</v>
      </c>
      <c r="O369">
        <v>1.0991149848808299</v>
      </c>
      <c r="P369">
        <v>0.25465838509316702</v>
      </c>
      <c r="Q369">
        <v>0.76222981000000001</v>
      </c>
      <c r="R369">
        <v>0.410204081</v>
      </c>
      <c r="S369">
        <v>0.12921348299999999</v>
      </c>
      <c r="T369">
        <v>92.544347826086906</v>
      </c>
      <c r="U369">
        <v>3.3451325626808002</v>
      </c>
      <c r="V369">
        <v>3.8102771611527002</v>
      </c>
      <c r="W369">
        <v>3.7968803456437401</v>
      </c>
      <c r="X369">
        <v>2.87527871131896</v>
      </c>
    </row>
    <row r="370" spans="1:24" x14ac:dyDescent="0.45">
      <c r="A370">
        <v>2016</v>
      </c>
      <c r="B370" t="s">
        <v>984</v>
      </c>
      <c r="C370" t="s">
        <v>27</v>
      </c>
      <c r="D370">
        <v>13</v>
      </c>
      <c r="E370">
        <v>12</v>
      </c>
      <c r="F370">
        <v>0</v>
      </c>
      <c r="G370">
        <v>33</v>
      </c>
      <c r="H370" s="1">
        <f t="shared" si="31"/>
        <v>33</v>
      </c>
      <c r="I370" s="1">
        <f t="shared" si="32"/>
        <v>25</v>
      </c>
      <c r="J370" s="2">
        <f t="shared" si="33"/>
        <v>0.75757575757575757</v>
      </c>
      <c r="K370">
        <v>198.1</v>
      </c>
      <c r="L370">
        <f t="shared" si="30"/>
        <v>6.0030303030303029</v>
      </c>
      <c r="M370">
        <v>8.07730988865573</v>
      </c>
      <c r="N370">
        <v>3.2672264718158002</v>
      </c>
      <c r="O370">
        <v>1.13445363604715</v>
      </c>
      <c r="P370">
        <v>0.28545780969479301</v>
      </c>
      <c r="Q370">
        <v>0.74449339000000003</v>
      </c>
      <c r="R370">
        <v>0.38219895199999998</v>
      </c>
      <c r="S370">
        <v>0.103734439</v>
      </c>
      <c r="T370">
        <v>93.608256199048895</v>
      </c>
      <c r="U370">
        <v>4.0840330897697497</v>
      </c>
      <c r="V370">
        <v>4.1700896633655598</v>
      </c>
      <c r="W370">
        <v>4.55534900890183</v>
      </c>
      <c r="X370">
        <v>1.9806900620460499</v>
      </c>
    </row>
    <row r="371" spans="1:24" x14ac:dyDescent="0.45">
      <c r="A371">
        <v>2016</v>
      </c>
      <c r="B371" t="s">
        <v>162</v>
      </c>
      <c r="C371" t="s">
        <v>47</v>
      </c>
      <c r="D371">
        <v>13</v>
      </c>
      <c r="E371">
        <v>9</v>
      </c>
      <c r="F371">
        <v>0</v>
      </c>
      <c r="G371">
        <v>33</v>
      </c>
      <c r="H371" s="1">
        <f t="shared" si="31"/>
        <v>33</v>
      </c>
      <c r="I371" s="1">
        <f t="shared" si="32"/>
        <v>22</v>
      </c>
      <c r="J371" s="2">
        <f t="shared" si="33"/>
        <v>0.66666666666666663</v>
      </c>
      <c r="K371">
        <v>198.2</v>
      </c>
      <c r="L371">
        <f t="shared" si="30"/>
        <v>6.0060606060606059</v>
      </c>
      <c r="M371">
        <v>7.2936239743425002</v>
      </c>
      <c r="N371">
        <v>2.6728187235168099</v>
      </c>
      <c r="O371">
        <v>0.99664426978593101</v>
      </c>
      <c r="P371">
        <v>0.33</v>
      </c>
      <c r="Q371">
        <v>0.69510269000000002</v>
      </c>
      <c r="R371">
        <v>0.4375</v>
      </c>
      <c r="S371">
        <v>0.117647058</v>
      </c>
      <c r="T371">
        <v>90.9032445260532</v>
      </c>
      <c r="U371">
        <v>4.6208052508256801</v>
      </c>
      <c r="V371">
        <v>3.9317952620682899</v>
      </c>
      <c r="W371">
        <v>4.0599865658234098</v>
      </c>
      <c r="X371">
        <v>2.7646782398223801</v>
      </c>
    </row>
    <row r="372" spans="1:24" x14ac:dyDescent="0.45">
      <c r="A372">
        <v>2016</v>
      </c>
      <c r="B372" t="s">
        <v>906</v>
      </c>
      <c r="C372" t="s">
        <v>88</v>
      </c>
      <c r="D372">
        <v>18</v>
      </c>
      <c r="E372">
        <v>9</v>
      </c>
      <c r="F372">
        <v>0</v>
      </c>
      <c r="G372">
        <v>32</v>
      </c>
      <c r="H372" s="1">
        <f t="shared" si="31"/>
        <v>32</v>
      </c>
      <c r="I372" s="1">
        <f t="shared" si="32"/>
        <v>27</v>
      </c>
      <c r="J372" s="2">
        <f t="shared" si="33"/>
        <v>0.84375</v>
      </c>
      <c r="K372">
        <v>215</v>
      </c>
      <c r="L372">
        <f t="shared" si="30"/>
        <v>6.71875</v>
      </c>
      <c r="M372">
        <v>9.5023255813953398</v>
      </c>
      <c r="N372">
        <v>2.3860465116278999</v>
      </c>
      <c r="O372">
        <v>0.92093023255813899</v>
      </c>
      <c r="P372">
        <v>0.27056672760511802</v>
      </c>
      <c r="Q372">
        <v>0.74803149999999996</v>
      </c>
      <c r="R372">
        <v>0.444642857</v>
      </c>
      <c r="S372">
        <v>0.108374384</v>
      </c>
      <c r="T372">
        <v>93.079217492454703</v>
      </c>
      <c r="U372">
        <v>3.13953488372093</v>
      </c>
      <c r="V372">
        <v>3.2581882898197598</v>
      </c>
      <c r="W372">
        <v>3.50059271593426</v>
      </c>
      <c r="X372">
        <v>4.9016189575195304</v>
      </c>
    </row>
    <row r="373" spans="1:24" x14ac:dyDescent="0.45">
      <c r="A373">
        <v>2016</v>
      </c>
      <c r="B373" t="s">
        <v>940</v>
      </c>
      <c r="C373" t="s">
        <v>35</v>
      </c>
      <c r="D373">
        <v>22</v>
      </c>
      <c r="E373">
        <v>4</v>
      </c>
      <c r="F373">
        <v>0</v>
      </c>
      <c r="G373">
        <v>33</v>
      </c>
      <c r="H373" s="1">
        <f t="shared" si="31"/>
        <v>33</v>
      </c>
      <c r="I373" s="1">
        <f t="shared" si="32"/>
        <v>26</v>
      </c>
      <c r="J373" s="2">
        <f t="shared" si="33"/>
        <v>0.78787878787878785</v>
      </c>
      <c r="K373">
        <v>223</v>
      </c>
      <c r="L373">
        <f t="shared" si="30"/>
        <v>6.7575757575757578</v>
      </c>
      <c r="M373">
        <v>7.6278026905829597</v>
      </c>
      <c r="N373">
        <v>1.2914798206278</v>
      </c>
      <c r="O373">
        <v>0.92825112107623298</v>
      </c>
      <c r="P373">
        <v>0.26856240126382303</v>
      </c>
      <c r="Q373">
        <v>0.74344023000000004</v>
      </c>
      <c r="R373">
        <v>0.43122102000000001</v>
      </c>
      <c r="S373">
        <v>9.3495934000000003E-2</v>
      </c>
      <c r="T373">
        <v>92.425566983122295</v>
      </c>
      <c r="U373">
        <v>3.1479820627802599</v>
      </c>
      <c r="V373">
        <v>3.3976814590762001</v>
      </c>
      <c r="W373">
        <v>3.8942634488969601</v>
      </c>
      <c r="X373">
        <v>5.11209964752197</v>
      </c>
    </row>
    <row r="374" spans="1:24" x14ac:dyDescent="0.45">
      <c r="A374">
        <v>2016</v>
      </c>
      <c r="B374" t="s">
        <v>925</v>
      </c>
      <c r="C374" t="s">
        <v>51</v>
      </c>
      <c r="D374">
        <v>20</v>
      </c>
      <c r="E374">
        <v>7</v>
      </c>
      <c r="F374">
        <v>0</v>
      </c>
      <c r="G374">
        <v>34</v>
      </c>
      <c r="H374" s="1">
        <f t="shared" si="31"/>
        <v>34</v>
      </c>
      <c r="I374" s="1">
        <f t="shared" si="32"/>
        <v>27</v>
      </c>
      <c r="J374" s="2">
        <f t="shared" si="33"/>
        <v>0.79411764705882348</v>
      </c>
      <c r="K374">
        <v>228.1</v>
      </c>
      <c r="L374">
        <f t="shared" si="30"/>
        <v>6.7088235294117649</v>
      </c>
      <c r="M374">
        <v>11.1941608332983</v>
      </c>
      <c r="N374">
        <v>2.2072993192419101</v>
      </c>
      <c r="O374">
        <v>1.22189783743749</v>
      </c>
      <c r="P374">
        <v>0.25523809523809499</v>
      </c>
      <c r="Q374">
        <v>0.81699345999999995</v>
      </c>
      <c r="R374">
        <v>0.32965009200000001</v>
      </c>
      <c r="S374">
        <v>0.119230769</v>
      </c>
      <c r="T374">
        <v>95.103573100588505</v>
      </c>
      <c r="U374">
        <v>2.9562044454132801</v>
      </c>
      <c r="V374">
        <v>3.23853118781143</v>
      </c>
      <c r="W374">
        <v>3.3701641579825101</v>
      </c>
      <c r="X374">
        <v>5.6295542716979901</v>
      </c>
    </row>
    <row r="375" spans="1:24" x14ac:dyDescent="0.45">
      <c r="A375">
        <v>2016</v>
      </c>
      <c r="B375" t="s">
        <v>966</v>
      </c>
      <c r="C375" t="s">
        <v>35</v>
      </c>
      <c r="D375">
        <v>17</v>
      </c>
      <c r="E375">
        <v>9</v>
      </c>
      <c r="F375">
        <v>0</v>
      </c>
      <c r="G375">
        <v>35</v>
      </c>
      <c r="H375" s="1">
        <f t="shared" si="31"/>
        <v>35</v>
      </c>
      <c r="I375" s="1">
        <f t="shared" si="32"/>
        <v>26</v>
      </c>
      <c r="J375" s="2">
        <f t="shared" si="33"/>
        <v>0.74285714285714288</v>
      </c>
      <c r="K375">
        <v>230</v>
      </c>
      <c r="L375">
        <f t="shared" si="30"/>
        <v>6.5714285714285712</v>
      </c>
      <c r="M375">
        <v>8.92173913043478</v>
      </c>
      <c r="N375">
        <v>1.9565217391304299</v>
      </c>
      <c r="O375">
        <v>1.1739130434782601</v>
      </c>
      <c r="P375">
        <v>0.30974842767295502</v>
      </c>
      <c r="Q375">
        <v>0.73553718999999995</v>
      </c>
      <c r="R375">
        <v>0.43730886800000002</v>
      </c>
      <c r="S375">
        <v>0.13513513499999999</v>
      </c>
      <c r="T375">
        <v>93.783496258431697</v>
      </c>
      <c r="U375">
        <v>3.9913043478260799</v>
      </c>
      <c r="V375">
        <v>3.6030821219734501</v>
      </c>
      <c r="W375">
        <v>3.5150967559088802</v>
      </c>
      <c r="X375">
        <v>4.3991365432739196</v>
      </c>
    </row>
    <row r="376" spans="1:24" x14ac:dyDescent="0.45">
      <c r="A376">
        <v>2016</v>
      </c>
      <c r="B376" t="s">
        <v>100</v>
      </c>
      <c r="C376" t="s">
        <v>115</v>
      </c>
      <c r="D376">
        <v>7</v>
      </c>
      <c r="E376">
        <v>11</v>
      </c>
      <c r="F376">
        <v>0</v>
      </c>
      <c r="G376">
        <v>30</v>
      </c>
      <c r="H376" s="1">
        <f t="shared" si="31"/>
        <v>30</v>
      </c>
      <c r="I376" s="1">
        <f t="shared" si="32"/>
        <v>18</v>
      </c>
      <c r="J376" s="2">
        <f t="shared" si="33"/>
        <v>0.6</v>
      </c>
      <c r="K376">
        <v>181.1</v>
      </c>
      <c r="L376">
        <f t="shared" si="30"/>
        <v>6.0366666666666662</v>
      </c>
      <c r="M376">
        <v>7.3952214179567903</v>
      </c>
      <c r="N376">
        <v>2.6305150010181801</v>
      </c>
      <c r="O376">
        <v>0.94301481168576495</v>
      </c>
      <c r="P376">
        <v>0.28489483747609901</v>
      </c>
      <c r="Q376">
        <v>0.74092742</v>
      </c>
      <c r="R376">
        <v>0.42565055699999998</v>
      </c>
      <c r="S376">
        <v>9.8958332999999996E-2</v>
      </c>
      <c r="T376">
        <v>93.572161528906904</v>
      </c>
      <c r="U376">
        <v>3.3750003786648399</v>
      </c>
      <c r="V376">
        <v>3.8083251629733699</v>
      </c>
      <c r="W376">
        <v>4.2097701164649202</v>
      </c>
      <c r="X376">
        <v>3.49919557571411</v>
      </c>
    </row>
    <row r="377" spans="1:24" x14ac:dyDescent="0.45">
      <c r="A377">
        <v>2016</v>
      </c>
      <c r="B377" t="s">
        <v>941</v>
      </c>
      <c r="C377" t="s">
        <v>65</v>
      </c>
      <c r="D377">
        <v>12</v>
      </c>
      <c r="E377">
        <v>11</v>
      </c>
      <c r="F377">
        <v>0</v>
      </c>
      <c r="G377">
        <v>32</v>
      </c>
      <c r="H377" s="1">
        <f t="shared" si="31"/>
        <v>32</v>
      </c>
      <c r="I377" s="1">
        <f t="shared" si="32"/>
        <v>23</v>
      </c>
      <c r="J377" s="2">
        <f t="shared" si="33"/>
        <v>0.71875</v>
      </c>
      <c r="K377">
        <v>203.1</v>
      </c>
      <c r="L377">
        <f t="shared" si="30"/>
        <v>6.3468749999999998</v>
      </c>
      <c r="M377">
        <v>7.3918029088853698</v>
      </c>
      <c r="N377">
        <v>2.39016381484916</v>
      </c>
      <c r="O377">
        <v>1.06229502882185</v>
      </c>
      <c r="P377">
        <v>0.28473413379073698</v>
      </c>
      <c r="Q377">
        <v>0.74266792999999998</v>
      </c>
      <c r="R377">
        <v>0.46488294299999999</v>
      </c>
      <c r="S377">
        <v>0.119402985</v>
      </c>
      <c r="T377">
        <v>94.8038328285609</v>
      </c>
      <c r="U377">
        <v>3.8065571866116201</v>
      </c>
      <c r="V377">
        <v>3.8498390361834001</v>
      </c>
      <c r="W377">
        <v>3.9619000967453801</v>
      </c>
      <c r="X377">
        <v>2.2320821285247798</v>
      </c>
    </row>
    <row r="378" spans="1:24" x14ac:dyDescent="0.45">
      <c r="A378">
        <v>2016</v>
      </c>
      <c r="B378" t="s">
        <v>107</v>
      </c>
      <c r="C378" t="s">
        <v>27</v>
      </c>
      <c r="D378">
        <v>8</v>
      </c>
      <c r="E378">
        <v>14</v>
      </c>
      <c r="F378">
        <v>0</v>
      </c>
      <c r="G378">
        <v>32</v>
      </c>
      <c r="H378" s="1">
        <f t="shared" si="31"/>
        <v>32</v>
      </c>
      <c r="I378" s="1">
        <f t="shared" si="32"/>
        <v>22</v>
      </c>
      <c r="J378" s="2">
        <f t="shared" si="33"/>
        <v>0.6875</v>
      </c>
      <c r="K378">
        <v>197.2</v>
      </c>
      <c r="L378">
        <f t="shared" si="30"/>
        <v>6.1624999999999996</v>
      </c>
      <c r="M378">
        <v>6.5564922427586296</v>
      </c>
      <c r="N378">
        <v>2.0033726297318002</v>
      </c>
      <c r="O378">
        <v>1.1838110993869699</v>
      </c>
      <c r="P378">
        <v>0.29431438127090298</v>
      </c>
      <c r="Q378">
        <v>0.68499533999999995</v>
      </c>
      <c r="R378">
        <v>0.431118314</v>
      </c>
      <c r="S378">
        <v>0.110638297</v>
      </c>
      <c r="T378">
        <v>91.204604015501303</v>
      </c>
      <c r="U378">
        <v>4.4165260246360196</v>
      </c>
      <c r="V378">
        <v>4.1431876759166597</v>
      </c>
      <c r="W378">
        <v>4.4134212719030703</v>
      </c>
      <c r="X378">
        <v>2.7928609848022399</v>
      </c>
    </row>
    <row r="379" spans="1:24" x14ac:dyDescent="0.45">
      <c r="A379">
        <v>2016</v>
      </c>
      <c r="B379" t="s">
        <v>111</v>
      </c>
      <c r="C379" t="s">
        <v>75</v>
      </c>
      <c r="D379">
        <v>10</v>
      </c>
      <c r="E379">
        <v>11</v>
      </c>
      <c r="F379">
        <v>0</v>
      </c>
      <c r="G379">
        <v>34</v>
      </c>
      <c r="H379" s="1">
        <f t="shared" si="31"/>
        <v>34</v>
      </c>
      <c r="I379" s="1">
        <f t="shared" si="32"/>
        <v>21</v>
      </c>
      <c r="J379" s="2">
        <f t="shared" si="33"/>
        <v>0.61764705882352944</v>
      </c>
      <c r="K379">
        <v>189.1</v>
      </c>
      <c r="L379">
        <f t="shared" si="30"/>
        <v>5.5617647058823527</v>
      </c>
      <c r="M379">
        <v>6.6073940111942502</v>
      </c>
      <c r="N379">
        <v>3.6126758622357</v>
      </c>
      <c r="O379">
        <v>1.0933098004134301</v>
      </c>
      <c r="P379">
        <v>0.31907894736842102</v>
      </c>
      <c r="Q379">
        <v>0.65720687</v>
      </c>
      <c r="R379">
        <v>0.51207729400000002</v>
      </c>
      <c r="S379">
        <v>0.12777777700000001</v>
      </c>
      <c r="T379">
        <v>94.194424715909093</v>
      </c>
      <c r="U379">
        <v>5.37147858463993</v>
      </c>
      <c r="V379">
        <v>4.5726166442518501</v>
      </c>
      <c r="W379">
        <v>4.5768849597088197</v>
      </c>
      <c r="X379">
        <v>1.7331308126449501</v>
      </c>
    </row>
    <row r="380" spans="1:24" x14ac:dyDescent="0.45">
      <c r="A380">
        <v>2016</v>
      </c>
      <c r="B380" t="s">
        <v>1000</v>
      </c>
      <c r="C380" t="s">
        <v>27</v>
      </c>
      <c r="D380">
        <v>13</v>
      </c>
      <c r="E380">
        <v>10</v>
      </c>
      <c r="F380">
        <v>0</v>
      </c>
      <c r="G380">
        <v>33</v>
      </c>
      <c r="H380" s="1">
        <f t="shared" si="31"/>
        <v>33</v>
      </c>
      <c r="I380" s="1">
        <f t="shared" si="32"/>
        <v>23</v>
      </c>
      <c r="J380" s="2">
        <f t="shared" si="33"/>
        <v>0.69696969696969702</v>
      </c>
      <c r="K380">
        <v>182</v>
      </c>
      <c r="L380">
        <f t="shared" si="30"/>
        <v>5.5151515151515156</v>
      </c>
      <c r="M380">
        <v>7.1208797178901104</v>
      </c>
      <c r="N380">
        <v>3.9065937341202699</v>
      </c>
      <c r="O380">
        <v>1.63186826868315</v>
      </c>
      <c r="P380">
        <v>0.25954198473282403</v>
      </c>
      <c r="Q380">
        <v>0.73984525999999995</v>
      </c>
      <c r="R380">
        <v>0.341240875</v>
      </c>
      <c r="S380">
        <v>0.120437956</v>
      </c>
      <c r="T380">
        <v>92.029189191325202</v>
      </c>
      <c r="U380">
        <v>4.6978025916636197</v>
      </c>
      <c r="V380">
        <v>5.3059012232217304</v>
      </c>
      <c r="W380">
        <v>5.4563111514495599</v>
      </c>
      <c r="X380">
        <v>0.77718456834554595</v>
      </c>
    </row>
    <row r="381" spans="1:24" x14ac:dyDescent="0.45">
      <c r="A381">
        <v>2016</v>
      </c>
      <c r="B381" t="s">
        <v>967</v>
      </c>
      <c r="C381" t="s">
        <v>29</v>
      </c>
      <c r="D381">
        <v>18</v>
      </c>
      <c r="E381">
        <v>8</v>
      </c>
      <c r="F381">
        <v>0</v>
      </c>
      <c r="G381">
        <v>31</v>
      </c>
      <c r="H381" s="1">
        <f t="shared" si="31"/>
        <v>31</v>
      </c>
      <c r="I381" s="1">
        <f t="shared" si="32"/>
        <v>26</v>
      </c>
      <c r="J381" s="2">
        <f t="shared" si="33"/>
        <v>0.83870967741935487</v>
      </c>
      <c r="K381">
        <v>197.1</v>
      </c>
      <c r="L381">
        <f t="shared" si="30"/>
        <v>6.3580645161290317</v>
      </c>
      <c r="M381">
        <v>8.6655407638946897</v>
      </c>
      <c r="N381">
        <v>3.4662163055578699</v>
      </c>
      <c r="O381">
        <v>0.72972974853850003</v>
      </c>
      <c r="P381">
        <v>0.24063116370808599</v>
      </c>
      <c r="Q381">
        <v>0.74898785000000001</v>
      </c>
      <c r="R381">
        <v>0.52611218500000001</v>
      </c>
      <c r="S381">
        <v>0.111111111</v>
      </c>
      <c r="T381">
        <v>94.376741976351298</v>
      </c>
      <c r="U381">
        <v>3.1013514312886201</v>
      </c>
      <c r="V381">
        <v>3.5215603925086301</v>
      </c>
      <c r="W381">
        <v>3.68294472546537</v>
      </c>
      <c r="X381">
        <v>3.4735109806060702</v>
      </c>
    </row>
    <row r="382" spans="1:24" x14ac:dyDescent="0.45">
      <c r="A382">
        <v>2016</v>
      </c>
      <c r="B382" t="s">
        <v>113</v>
      </c>
      <c r="C382" t="s">
        <v>39</v>
      </c>
      <c r="D382">
        <v>12</v>
      </c>
      <c r="E382">
        <v>12</v>
      </c>
      <c r="F382">
        <v>0</v>
      </c>
      <c r="G382">
        <v>31</v>
      </c>
      <c r="H382" s="1">
        <f t="shared" si="31"/>
        <v>31</v>
      </c>
      <c r="I382" s="1">
        <f t="shared" si="32"/>
        <v>24</v>
      </c>
      <c r="J382" s="2">
        <f t="shared" si="33"/>
        <v>0.77419354838709675</v>
      </c>
      <c r="K382">
        <v>178</v>
      </c>
      <c r="L382">
        <f t="shared" si="30"/>
        <v>5.741935483870968</v>
      </c>
      <c r="M382">
        <v>5.2078651685393202</v>
      </c>
      <c r="N382">
        <v>2.57865168539325</v>
      </c>
      <c r="O382">
        <v>1.8707865168539299</v>
      </c>
      <c r="P382">
        <v>0.30069930069930001</v>
      </c>
      <c r="Q382">
        <v>0.74458058000000005</v>
      </c>
      <c r="R382">
        <v>0.28807947</v>
      </c>
      <c r="S382">
        <v>0.127147766</v>
      </c>
      <c r="T382">
        <v>84.070873091603005</v>
      </c>
      <c r="U382">
        <v>5.0561797752808904</v>
      </c>
      <c r="V382">
        <v>5.6184704952025601</v>
      </c>
      <c r="W382">
        <v>5.6391998060968396</v>
      </c>
      <c r="X382">
        <v>0.112992130219936</v>
      </c>
    </row>
    <row r="383" spans="1:24" x14ac:dyDescent="0.45">
      <c r="A383">
        <v>2016</v>
      </c>
      <c r="B383" t="s">
        <v>986</v>
      </c>
      <c r="C383" t="s">
        <v>67</v>
      </c>
      <c r="D383">
        <v>12</v>
      </c>
      <c r="E383">
        <v>10</v>
      </c>
      <c r="F383">
        <v>0</v>
      </c>
      <c r="G383">
        <v>32</v>
      </c>
      <c r="H383" s="1">
        <f t="shared" si="31"/>
        <v>32</v>
      </c>
      <c r="I383" s="1">
        <f t="shared" si="32"/>
        <v>22</v>
      </c>
      <c r="J383" s="2">
        <f t="shared" si="33"/>
        <v>0.6875</v>
      </c>
      <c r="K383">
        <v>189</v>
      </c>
      <c r="L383">
        <f t="shared" si="30"/>
        <v>5.90625</v>
      </c>
      <c r="M383">
        <v>7.3333339253851602</v>
      </c>
      <c r="N383">
        <v>2.1428573158592998</v>
      </c>
      <c r="O383">
        <v>1.14285723512496</v>
      </c>
      <c r="P383">
        <v>0.2744014732965</v>
      </c>
      <c r="Q383">
        <v>0.72478991999999998</v>
      </c>
      <c r="R383">
        <v>0.407272727</v>
      </c>
      <c r="S383">
        <v>0.126984126</v>
      </c>
      <c r="T383">
        <v>90.928778108465593</v>
      </c>
      <c r="U383">
        <v>3.7142860141561198</v>
      </c>
      <c r="V383">
        <v>3.9772482805958802</v>
      </c>
      <c r="W383">
        <v>3.9920553778677101</v>
      </c>
      <c r="X383">
        <v>3.3647830486297599</v>
      </c>
    </row>
    <row r="384" spans="1:24" x14ac:dyDescent="0.45">
      <c r="A384">
        <v>2016</v>
      </c>
      <c r="B384" t="s">
        <v>987</v>
      </c>
      <c r="C384" t="s">
        <v>29</v>
      </c>
      <c r="D384">
        <v>15</v>
      </c>
      <c r="E384">
        <v>10</v>
      </c>
      <c r="F384">
        <v>0</v>
      </c>
      <c r="G384">
        <v>30</v>
      </c>
      <c r="H384" s="1">
        <f t="shared" si="31"/>
        <v>30</v>
      </c>
      <c r="I384" s="1">
        <f t="shared" si="32"/>
        <v>25</v>
      </c>
      <c r="J384" s="2">
        <f t="shared" si="33"/>
        <v>0.83333333333333337</v>
      </c>
      <c r="K384">
        <v>166.2</v>
      </c>
      <c r="L384">
        <f t="shared" si="30"/>
        <v>5.54</v>
      </c>
      <c r="M384">
        <v>7.7759997626953199</v>
      </c>
      <c r="N384">
        <v>2.8619999126586899</v>
      </c>
      <c r="O384">
        <v>1.3499999588012701</v>
      </c>
      <c r="P384">
        <v>0.26681127982646402</v>
      </c>
      <c r="Q384">
        <v>0.76</v>
      </c>
      <c r="R384">
        <v>0.42105263100000001</v>
      </c>
      <c r="S384">
        <v>0.13812154600000001</v>
      </c>
      <c r="T384">
        <v>92.675336888227505</v>
      </c>
      <c r="U384">
        <v>3.8339998829956001</v>
      </c>
      <c r="V384">
        <v>4.4845603420104903</v>
      </c>
      <c r="W384">
        <v>4.3434027574191498</v>
      </c>
      <c r="X384">
        <v>1.28773188591003</v>
      </c>
    </row>
    <row r="385" spans="1:24" x14ac:dyDescent="0.45">
      <c r="A385">
        <v>2016</v>
      </c>
      <c r="B385" t="s">
        <v>123</v>
      </c>
      <c r="C385" t="s">
        <v>29</v>
      </c>
      <c r="D385">
        <v>19</v>
      </c>
      <c r="E385">
        <v>5</v>
      </c>
      <c r="F385">
        <v>0</v>
      </c>
      <c r="G385">
        <v>32</v>
      </c>
      <c r="H385" s="1">
        <f t="shared" si="31"/>
        <v>32</v>
      </c>
      <c r="I385" s="1">
        <f t="shared" si="32"/>
        <v>24</v>
      </c>
      <c r="J385" s="2">
        <f t="shared" si="33"/>
        <v>0.75</v>
      </c>
      <c r="K385">
        <v>202.2</v>
      </c>
      <c r="L385">
        <f t="shared" si="30"/>
        <v>6.3187499999999996</v>
      </c>
      <c r="M385">
        <v>8.7483543849388496</v>
      </c>
      <c r="N385">
        <v>2.3092102945016202</v>
      </c>
      <c r="O385">
        <v>0.93256569585642601</v>
      </c>
      <c r="P385">
        <v>0.25576923076923003</v>
      </c>
      <c r="Q385">
        <v>0.84884994999999996</v>
      </c>
      <c r="R385">
        <v>0.46946564800000001</v>
      </c>
      <c r="S385">
        <v>0.12209302299999999</v>
      </c>
      <c r="T385">
        <v>93.087599274861802</v>
      </c>
      <c r="U385">
        <v>2.4424339653382501</v>
      </c>
      <c r="V385">
        <v>3.4080735144852898</v>
      </c>
      <c r="W385">
        <v>3.47460308903183</v>
      </c>
      <c r="X385">
        <v>4.2343077659606898</v>
      </c>
    </row>
    <row r="386" spans="1:24" x14ac:dyDescent="0.45">
      <c r="A386">
        <v>2016</v>
      </c>
      <c r="B386" t="s">
        <v>124</v>
      </c>
      <c r="C386" t="s">
        <v>31</v>
      </c>
      <c r="D386">
        <v>15</v>
      </c>
      <c r="E386">
        <v>5</v>
      </c>
      <c r="F386">
        <v>0</v>
      </c>
      <c r="G386">
        <v>32</v>
      </c>
      <c r="H386" s="1">
        <f t="shared" si="31"/>
        <v>32</v>
      </c>
      <c r="I386" s="1">
        <f t="shared" si="32"/>
        <v>20</v>
      </c>
      <c r="J386" s="2">
        <f t="shared" si="33"/>
        <v>0.625</v>
      </c>
      <c r="K386">
        <v>200.2</v>
      </c>
      <c r="L386">
        <f t="shared" si="30"/>
        <v>6.2562499999999996</v>
      </c>
      <c r="M386">
        <v>8.9700994404105394</v>
      </c>
      <c r="N386">
        <v>3.4534882845580501</v>
      </c>
      <c r="O386">
        <v>1.0764119328492601</v>
      </c>
      <c r="P386">
        <v>0.29870129870129802</v>
      </c>
      <c r="Q386">
        <v>0.79103215000000004</v>
      </c>
      <c r="R386">
        <v>0.49641576999999998</v>
      </c>
      <c r="S386">
        <v>0.139534883</v>
      </c>
      <c r="T386">
        <v>93.403509324596698</v>
      </c>
      <c r="U386">
        <v>3.3189367929518898</v>
      </c>
      <c r="V386">
        <v>3.9787862753699899</v>
      </c>
      <c r="W386">
        <v>3.8516267858770399</v>
      </c>
      <c r="X386">
        <v>3.2995853424072199</v>
      </c>
    </row>
    <row r="387" spans="1:24" x14ac:dyDescent="0.45">
      <c r="A387">
        <v>2016</v>
      </c>
      <c r="B387" t="s">
        <v>1001</v>
      </c>
      <c r="C387" t="s">
        <v>95</v>
      </c>
      <c r="D387">
        <v>16</v>
      </c>
      <c r="E387">
        <v>6</v>
      </c>
      <c r="F387">
        <v>0</v>
      </c>
      <c r="G387">
        <v>30</v>
      </c>
      <c r="H387" s="1">
        <f t="shared" si="31"/>
        <v>30</v>
      </c>
      <c r="I387" s="1">
        <f t="shared" si="32"/>
        <v>22</v>
      </c>
      <c r="J387" s="2">
        <f t="shared" si="33"/>
        <v>0.73333333333333328</v>
      </c>
      <c r="K387">
        <v>172</v>
      </c>
      <c r="L387">
        <f t="shared" si="30"/>
        <v>5.7333333333333334</v>
      </c>
      <c r="M387">
        <v>7.3255807454680699</v>
      </c>
      <c r="N387">
        <v>3.4534880657206601</v>
      </c>
      <c r="O387">
        <v>0.99418595831352397</v>
      </c>
      <c r="P387">
        <v>0.28157349896480299</v>
      </c>
      <c r="Q387">
        <v>0.76961270999999998</v>
      </c>
      <c r="R387">
        <v>0.41164658599999998</v>
      </c>
      <c r="S387">
        <v>0.10497237500000001</v>
      </c>
      <c r="T387">
        <v>92.370625269628903</v>
      </c>
      <c r="U387">
        <v>3.7674415262407202</v>
      </c>
      <c r="V387">
        <v>4.22795563574544</v>
      </c>
      <c r="W387">
        <v>4.5446633703436996</v>
      </c>
      <c r="X387">
        <v>2.48105645179748</v>
      </c>
    </row>
    <row r="388" spans="1:24" x14ac:dyDescent="0.45">
      <c r="A388">
        <v>2016</v>
      </c>
      <c r="B388" t="s">
        <v>1002</v>
      </c>
      <c r="C388" t="s">
        <v>62</v>
      </c>
      <c r="D388">
        <v>6</v>
      </c>
      <c r="E388">
        <v>12</v>
      </c>
      <c r="F388">
        <v>0</v>
      </c>
      <c r="G388">
        <v>32</v>
      </c>
      <c r="H388" s="1">
        <f t="shared" si="31"/>
        <v>32</v>
      </c>
      <c r="I388" s="1">
        <f t="shared" si="32"/>
        <v>18</v>
      </c>
      <c r="J388" s="2">
        <f t="shared" si="33"/>
        <v>0.5625</v>
      </c>
      <c r="K388">
        <v>175.2</v>
      </c>
      <c r="L388">
        <f t="shared" ref="L388:L435" si="34">K388/G388</f>
        <v>5.4749999999999996</v>
      </c>
      <c r="M388">
        <v>10.605312785912201</v>
      </c>
      <c r="N388">
        <v>2.7153699403543499</v>
      </c>
      <c r="O388">
        <v>1.3833016677276799</v>
      </c>
      <c r="P388">
        <v>0.33909287257019399</v>
      </c>
      <c r="Q388">
        <v>0.70662767999999998</v>
      </c>
      <c r="R388">
        <v>0.457905544</v>
      </c>
      <c r="S388">
        <v>0.16981131999999999</v>
      </c>
      <c r="T388">
        <v>94.720859020116805</v>
      </c>
      <c r="U388">
        <v>4.8159391394963897</v>
      </c>
      <c r="V388">
        <v>3.7955167207893399</v>
      </c>
      <c r="W388">
        <v>3.3049883787435599</v>
      </c>
      <c r="X388">
        <v>3.1967136859893799</v>
      </c>
    </row>
    <row r="389" spans="1:24" x14ac:dyDescent="0.45">
      <c r="A389">
        <v>2016</v>
      </c>
      <c r="B389" t="s">
        <v>943</v>
      </c>
      <c r="C389" t="s">
        <v>65</v>
      </c>
      <c r="D389">
        <v>15</v>
      </c>
      <c r="E389">
        <v>9</v>
      </c>
      <c r="F389">
        <v>0</v>
      </c>
      <c r="G389">
        <v>34</v>
      </c>
      <c r="H389" s="1">
        <f t="shared" si="31"/>
        <v>34</v>
      </c>
      <c r="I389" s="1">
        <f t="shared" si="32"/>
        <v>24</v>
      </c>
      <c r="J389" s="2">
        <f t="shared" si="33"/>
        <v>0.70588235294117652</v>
      </c>
      <c r="K389">
        <v>226.2</v>
      </c>
      <c r="L389">
        <f t="shared" si="34"/>
        <v>6.6529411764705877</v>
      </c>
      <c r="M389">
        <v>9.9661762469532604</v>
      </c>
      <c r="N389">
        <v>2.1441175989461199</v>
      </c>
      <c r="O389">
        <v>1.03235291801109</v>
      </c>
      <c r="P389">
        <v>0.26527050610820202</v>
      </c>
      <c r="Q389">
        <v>0.79076621000000002</v>
      </c>
      <c r="R389">
        <v>0.39590443600000003</v>
      </c>
      <c r="S389">
        <v>0.106995884</v>
      </c>
      <c r="T389">
        <v>91.572352587244197</v>
      </c>
      <c r="U389">
        <v>2.73970582087559</v>
      </c>
      <c r="V389">
        <v>3.2436192041944798</v>
      </c>
      <c r="W389">
        <v>3.53806470415828</v>
      </c>
      <c r="X389">
        <v>4.2977919578552202</v>
      </c>
    </row>
    <row r="390" spans="1:24" x14ac:dyDescent="0.45">
      <c r="A390">
        <v>2016</v>
      </c>
      <c r="B390" t="s">
        <v>988</v>
      </c>
      <c r="C390" t="s">
        <v>93</v>
      </c>
      <c r="D390">
        <v>9</v>
      </c>
      <c r="E390">
        <v>19</v>
      </c>
      <c r="F390">
        <v>0</v>
      </c>
      <c r="G390">
        <v>33</v>
      </c>
      <c r="H390" s="1">
        <f t="shared" ref="H390:H435" si="35">G390</f>
        <v>33</v>
      </c>
      <c r="I390" s="1">
        <f t="shared" ref="I390:I435" si="36">(SUM(D390:E390))</f>
        <v>28</v>
      </c>
      <c r="J390" s="2">
        <f t="shared" ref="J390:J435" si="37">I390/H390</f>
        <v>0.84848484848484851</v>
      </c>
      <c r="K390">
        <v>201.1</v>
      </c>
      <c r="L390">
        <f t="shared" si="34"/>
        <v>6.0939393939393938</v>
      </c>
      <c r="M390">
        <v>10.415563966416499</v>
      </c>
      <c r="N390">
        <v>2.9950334152356399</v>
      </c>
      <c r="O390">
        <v>1.3410597381652101</v>
      </c>
      <c r="P390">
        <v>0.29593810444874202</v>
      </c>
      <c r="Q390">
        <v>0.72511848000000001</v>
      </c>
      <c r="R390">
        <v>0.47761194000000001</v>
      </c>
      <c r="S390">
        <v>0.162162162</v>
      </c>
      <c r="T390">
        <v>95.097683918222799</v>
      </c>
      <c r="U390">
        <v>4.0231792144956398</v>
      </c>
      <c r="V390">
        <v>3.81212336400649</v>
      </c>
      <c r="W390">
        <v>3.4055147376744599</v>
      </c>
      <c r="X390">
        <v>2.9231073856353702</v>
      </c>
    </row>
    <row r="391" spans="1:24" x14ac:dyDescent="0.45">
      <c r="A391">
        <v>2016</v>
      </c>
      <c r="B391" t="s">
        <v>968</v>
      </c>
      <c r="C391" t="s">
        <v>93</v>
      </c>
      <c r="D391">
        <v>10</v>
      </c>
      <c r="E391">
        <v>6</v>
      </c>
      <c r="F391">
        <v>0</v>
      </c>
      <c r="G391">
        <v>33</v>
      </c>
      <c r="H391" s="1">
        <f t="shared" si="35"/>
        <v>33</v>
      </c>
      <c r="I391" s="1">
        <f t="shared" si="36"/>
        <v>16</v>
      </c>
      <c r="J391" s="2">
        <f t="shared" si="37"/>
        <v>0.48484848484848486</v>
      </c>
      <c r="K391">
        <v>187.2</v>
      </c>
      <c r="L391">
        <f t="shared" si="34"/>
        <v>5.672727272727272</v>
      </c>
      <c r="M391">
        <v>7.9609234076837403</v>
      </c>
      <c r="N391">
        <v>2.5896979759934999</v>
      </c>
      <c r="O391">
        <v>1.39076372784836</v>
      </c>
      <c r="P391">
        <v>0.27115384615384602</v>
      </c>
      <c r="Q391">
        <v>0.78975454</v>
      </c>
      <c r="R391">
        <v>0.36648250399999999</v>
      </c>
      <c r="S391">
        <v>0.12033194999999999</v>
      </c>
      <c r="T391">
        <v>92.400459039547997</v>
      </c>
      <c r="U391">
        <v>3.6927174842870301</v>
      </c>
      <c r="V391">
        <v>4.3135230510376203</v>
      </c>
      <c r="W391">
        <v>4.4435929231554399</v>
      </c>
      <c r="X391">
        <v>1.84721314907073</v>
      </c>
    </row>
    <row r="392" spans="1:24" x14ac:dyDescent="0.45">
      <c r="A392">
        <v>2016</v>
      </c>
      <c r="B392" t="s">
        <v>1003</v>
      </c>
      <c r="C392" t="s">
        <v>897</v>
      </c>
      <c r="D392">
        <v>9</v>
      </c>
      <c r="E392">
        <v>13</v>
      </c>
      <c r="F392">
        <v>0</v>
      </c>
      <c r="G392">
        <v>33</v>
      </c>
      <c r="H392" s="1">
        <f t="shared" si="35"/>
        <v>33</v>
      </c>
      <c r="I392" s="1">
        <f t="shared" si="36"/>
        <v>22</v>
      </c>
      <c r="J392" s="2">
        <f t="shared" si="37"/>
        <v>0.66666666666666663</v>
      </c>
      <c r="K392">
        <v>176.2</v>
      </c>
      <c r="L392">
        <f t="shared" si="34"/>
        <v>5.3393939393939389</v>
      </c>
      <c r="M392">
        <v>7.4886790296826904</v>
      </c>
      <c r="N392">
        <v>4.2283017650589301</v>
      </c>
      <c r="O392">
        <v>1.1207546847144101</v>
      </c>
      <c r="P392">
        <v>0.29787234042553101</v>
      </c>
      <c r="Q392">
        <v>0.73327615999999995</v>
      </c>
      <c r="R392">
        <v>0.42234848400000002</v>
      </c>
      <c r="S392">
        <v>0.12087912000000001</v>
      </c>
      <c r="T392">
        <v>92.638014466177594</v>
      </c>
      <c r="U392">
        <v>4.3301885545784202</v>
      </c>
      <c r="V392">
        <v>4.59561694489802</v>
      </c>
      <c r="W392">
        <v>4.6926320511446402</v>
      </c>
      <c r="X392">
        <v>1.11405944824218</v>
      </c>
    </row>
    <row r="393" spans="1:24" x14ac:dyDescent="0.45">
      <c r="A393">
        <v>2016</v>
      </c>
      <c r="B393" t="s">
        <v>944</v>
      </c>
      <c r="C393" t="s">
        <v>128</v>
      </c>
      <c r="D393">
        <v>7</v>
      </c>
      <c r="E393">
        <v>10</v>
      </c>
      <c r="F393">
        <v>0</v>
      </c>
      <c r="G393">
        <v>30</v>
      </c>
      <c r="H393" s="1">
        <f t="shared" si="35"/>
        <v>30</v>
      </c>
      <c r="I393" s="1">
        <f t="shared" si="36"/>
        <v>17</v>
      </c>
      <c r="J393" s="2">
        <f t="shared" si="37"/>
        <v>0.56666666666666665</v>
      </c>
      <c r="K393">
        <v>188</v>
      </c>
      <c r="L393">
        <f t="shared" si="34"/>
        <v>6.2666666666666666</v>
      </c>
      <c r="M393">
        <v>7.9946808510638299</v>
      </c>
      <c r="N393">
        <v>1.9627659574467999</v>
      </c>
      <c r="O393">
        <v>1.0531914893617</v>
      </c>
      <c r="P393">
        <v>0.260115606936416</v>
      </c>
      <c r="Q393">
        <v>0.77752553999999996</v>
      </c>
      <c r="R393">
        <v>0.39089183999999999</v>
      </c>
      <c r="S393">
        <v>9.9547511000000005E-2</v>
      </c>
      <c r="T393">
        <v>91.744303026122097</v>
      </c>
      <c r="U393">
        <v>3.20744680851063</v>
      </c>
      <c r="V393">
        <v>3.68911357433237</v>
      </c>
      <c r="W393">
        <v>4.1258038140040698</v>
      </c>
      <c r="X393">
        <v>3.0228285789489702</v>
      </c>
    </row>
    <row r="394" spans="1:24" x14ac:dyDescent="0.45">
      <c r="A394">
        <v>2016</v>
      </c>
      <c r="B394" t="s">
        <v>134</v>
      </c>
      <c r="C394" t="s">
        <v>65</v>
      </c>
      <c r="D394">
        <v>18</v>
      </c>
      <c r="E394">
        <v>5</v>
      </c>
      <c r="F394">
        <v>0</v>
      </c>
      <c r="G394">
        <v>32</v>
      </c>
      <c r="H394" s="1">
        <f t="shared" si="35"/>
        <v>32</v>
      </c>
      <c r="I394" s="1">
        <f t="shared" si="36"/>
        <v>23</v>
      </c>
      <c r="J394" s="2">
        <f t="shared" si="37"/>
        <v>0.71875</v>
      </c>
      <c r="K394">
        <v>219.2</v>
      </c>
      <c r="L394">
        <f t="shared" si="34"/>
        <v>6.85</v>
      </c>
      <c r="M394">
        <v>8.1122911626953798</v>
      </c>
      <c r="N394">
        <v>1.8437025369762201</v>
      </c>
      <c r="O394">
        <v>0.61456751232540796</v>
      </c>
      <c r="P394">
        <v>0.292682926829268</v>
      </c>
      <c r="Q394">
        <v>0.77973568000000004</v>
      </c>
      <c r="R394">
        <v>0.50162866399999995</v>
      </c>
      <c r="S394">
        <v>8.4269661999999995E-2</v>
      </c>
      <c r="T394">
        <v>92.492903856526397</v>
      </c>
      <c r="U394">
        <v>2.78603938920851</v>
      </c>
      <c r="V394">
        <v>2.9553616012306598</v>
      </c>
      <c r="W394">
        <v>3.4173203140981498</v>
      </c>
      <c r="X394">
        <v>4.8907947540283203</v>
      </c>
    </row>
    <row r="395" spans="1:24" x14ac:dyDescent="0.45">
      <c r="A395">
        <v>2016</v>
      </c>
      <c r="B395" t="s">
        <v>907</v>
      </c>
      <c r="C395" t="s">
        <v>31</v>
      </c>
      <c r="D395">
        <v>10</v>
      </c>
      <c r="E395">
        <v>11</v>
      </c>
      <c r="F395">
        <v>0</v>
      </c>
      <c r="G395">
        <v>33</v>
      </c>
      <c r="H395" s="1">
        <f t="shared" si="35"/>
        <v>33</v>
      </c>
      <c r="I395" s="1">
        <f t="shared" si="36"/>
        <v>21</v>
      </c>
      <c r="J395" s="2">
        <f t="shared" si="37"/>
        <v>0.63636363636363635</v>
      </c>
      <c r="K395">
        <v>198.2</v>
      </c>
      <c r="L395">
        <f t="shared" si="34"/>
        <v>6.0060606060606059</v>
      </c>
      <c r="M395">
        <v>4.66610726308868</v>
      </c>
      <c r="N395">
        <v>3.4429529319877599</v>
      </c>
      <c r="O395">
        <v>0.81543622073394395</v>
      </c>
      <c r="P395">
        <v>0.28593272171253797</v>
      </c>
      <c r="Q395">
        <v>0.67359506999999996</v>
      </c>
      <c r="R395">
        <v>0.53201219499999997</v>
      </c>
      <c r="S395">
        <v>0.104046242</v>
      </c>
      <c r="T395">
        <v>93.5882950774336</v>
      </c>
      <c r="U395">
        <v>4.3942951895106903</v>
      </c>
      <c r="V395">
        <v>4.4955536368967</v>
      </c>
      <c r="W395">
        <v>4.7681153541225196</v>
      </c>
      <c r="X395">
        <v>2.2884876728057799</v>
      </c>
    </row>
    <row r="396" spans="1:24" x14ac:dyDescent="0.45">
      <c r="A396">
        <v>2016</v>
      </c>
      <c r="B396" t="s">
        <v>1004</v>
      </c>
      <c r="C396" t="s">
        <v>75</v>
      </c>
      <c r="D396">
        <v>11</v>
      </c>
      <c r="E396">
        <v>11</v>
      </c>
      <c r="F396">
        <v>0</v>
      </c>
      <c r="G396">
        <v>33</v>
      </c>
      <c r="H396" s="1">
        <f t="shared" si="35"/>
        <v>33</v>
      </c>
      <c r="I396" s="1">
        <f t="shared" si="36"/>
        <v>22</v>
      </c>
      <c r="J396" s="2">
        <f t="shared" si="37"/>
        <v>0.66666666666666663</v>
      </c>
      <c r="K396">
        <v>195.2</v>
      </c>
      <c r="L396">
        <f t="shared" si="34"/>
        <v>5.915151515151515</v>
      </c>
      <c r="M396">
        <v>8.4633735234781309</v>
      </c>
      <c r="N396">
        <v>3.0357752855954101</v>
      </c>
      <c r="O396">
        <v>1.5178876427976999</v>
      </c>
      <c r="P396">
        <v>0.26819923371647503</v>
      </c>
      <c r="Q396">
        <v>0.83090379000000003</v>
      </c>
      <c r="R396">
        <v>0.33150183100000002</v>
      </c>
      <c r="S396">
        <v>0.12790697600000001</v>
      </c>
      <c r="T396">
        <v>92.878918764302</v>
      </c>
      <c r="U396">
        <v>3.67972761890353</v>
      </c>
      <c r="V396">
        <v>4.66955875844475</v>
      </c>
      <c r="W396">
        <v>4.6732640023808498</v>
      </c>
      <c r="X396">
        <v>1.95789635181427</v>
      </c>
    </row>
    <row r="397" spans="1:24" x14ac:dyDescent="0.45">
      <c r="A397">
        <v>2016</v>
      </c>
      <c r="B397" t="s">
        <v>135</v>
      </c>
      <c r="C397" t="s">
        <v>27</v>
      </c>
      <c r="D397">
        <v>6</v>
      </c>
      <c r="E397">
        <v>19</v>
      </c>
      <c r="F397">
        <v>0</v>
      </c>
      <c r="G397">
        <v>33</v>
      </c>
      <c r="H397" s="1">
        <f t="shared" si="35"/>
        <v>33</v>
      </c>
      <c r="I397" s="1">
        <f t="shared" si="36"/>
        <v>25</v>
      </c>
      <c r="J397" s="2">
        <f t="shared" si="37"/>
        <v>0.75757575757575757</v>
      </c>
      <c r="K397">
        <v>181.2</v>
      </c>
      <c r="L397">
        <f t="shared" si="34"/>
        <v>5.4909090909090903</v>
      </c>
      <c r="M397">
        <v>6.6880729263674503</v>
      </c>
      <c r="N397">
        <v>4.0623850367565302</v>
      </c>
      <c r="O397">
        <v>1.9816512374422099</v>
      </c>
      <c r="P397">
        <v>0.30161579892279999</v>
      </c>
      <c r="Q397">
        <v>0.72727273000000003</v>
      </c>
      <c r="R397">
        <v>0.40407470200000001</v>
      </c>
      <c r="S397">
        <v>0.177777777</v>
      </c>
      <c r="T397">
        <v>91.184227305010296</v>
      </c>
      <c r="U397">
        <v>5.8458711504545198</v>
      </c>
      <c r="V397">
        <v>6.0089455035928703</v>
      </c>
      <c r="W397">
        <v>5.2094602460428199</v>
      </c>
      <c r="X397">
        <v>-1.0106580853462199</v>
      </c>
    </row>
    <row r="398" spans="1:24" x14ac:dyDescent="0.45">
      <c r="A398">
        <v>2016</v>
      </c>
      <c r="B398" t="s">
        <v>970</v>
      </c>
      <c r="C398" t="s">
        <v>44</v>
      </c>
      <c r="D398">
        <v>20</v>
      </c>
      <c r="E398">
        <v>4</v>
      </c>
      <c r="F398">
        <v>0</v>
      </c>
      <c r="G398">
        <v>32</v>
      </c>
      <c r="H398" s="1">
        <f t="shared" si="35"/>
        <v>32</v>
      </c>
      <c r="I398" s="1">
        <f t="shared" si="36"/>
        <v>24</v>
      </c>
      <c r="J398" s="2">
        <f t="shared" si="37"/>
        <v>0.75</v>
      </c>
      <c r="K398">
        <v>195</v>
      </c>
      <c r="L398">
        <f t="shared" si="34"/>
        <v>6.09375</v>
      </c>
      <c r="M398">
        <v>7.5230769230769203</v>
      </c>
      <c r="N398">
        <v>2.7692307692307598</v>
      </c>
      <c r="O398">
        <v>1.01538461538461</v>
      </c>
      <c r="P398">
        <v>0.26788990825688003</v>
      </c>
      <c r="Q398">
        <v>0.79724408999999996</v>
      </c>
      <c r="R398">
        <v>0.42473118199999998</v>
      </c>
      <c r="S398">
        <v>0.111111111</v>
      </c>
      <c r="T398">
        <v>92.830696638501095</v>
      </c>
      <c r="U398">
        <v>3.18461538461538</v>
      </c>
      <c r="V398">
        <v>3.9568167930994198</v>
      </c>
      <c r="W398">
        <v>4.1813755001777198</v>
      </c>
      <c r="X398">
        <v>2.8307285308837802</v>
      </c>
    </row>
    <row r="399" spans="1:24" x14ac:dyDescent="0.45">
      <c r="A399">
        <v>2016</v>
      </c>
      <c r="B399" t="s">
        <v>971</v>
      </c>
      <c r="C399" t="s">
        <v>51</v>
      </c>
      <c r="D399">
        <v>11</v>
      </c>
      <c r="E399">
        <v>11</v>
      </c>
      <c r="F399">
        <v>0</v>
      </c>
      <c r="G399">
        <v>32</v>
      </c>
      <c r="H399" s="1">
        <f t="shared" si="35"/>
        <v>32</v>
      </c>
      <c r="I399" s="1">
        <f t="shared" si="36"/>
        <v>22</v>
      </c>
      <c r="J399" s="2">
        <f t="shared" si="37"/>
        <v>0.6875</v>
      </c>
      <c r="K399">
        <v>177.1</v>
      </c>
      <c r="L399">
        <f t="shared" si="34"/>
        <v>5.5343749999999998</v>
      </c>
      <c r="M399">
        <v>8.67857167748965</v>
      </c>
      <c r="N399">
        <v>2.9943609881397002</v>
      </c>
      <c r="O399">
        <v>0.96428574194329397</v>
      </c>
      <c r="P399">
        <v>0.31558185404339201</v>
      </c>
      <c r="Q399">
        <v>0.67604355999999999</v>
      </c>
      <c r="R399">
        <v>0.47572815499999999</v>
      </c>
      <c r="S399">
        <v>0.125</v>
      </c>
      <c r="T399">
        <v>91.849155931483494</v>
      </c>
      <c r="U399">
        <v>4.5676693039419201</v>
      </c>
      <c r="V399">
        <v>3.7612220546080399</v>
      </c>
      <c r="W399">
        <v>3.7960226957805099</v>
      </c>
      <c r="X399">
        <v>2.7952234745025599</v>
      </c>
    </row>
    <row r="400" spans="1:24" x14ac:dyDescent="0.45">
      <c r="A400">
        <v>2016</v>
      </c>
      <c r="B400" t="s">
        <v>1005</v>
      </c>
      <c r="C400" t="s">
        <v>49</v>
      </c>
      <c r="D400">
        <v>13</v>
      </c>
      <c r="E400">
        <v>10</v>
      </c>
      <c r="F400">
        <v>0</v>
      </c>
      <c r="G400">
        <v>33</v>
      </c>
      <c r="H400" s="1">
        <f t="shared" si="35"/>
        <v>33</v>
      </c>
      <c r="I400" s="1">
        <f t="shared" si="36"/>
        <v>23</v>
      </c>
      <c r="J400" s="2">
        <f t="shared" si="37"/>
        <v>0.69696969696969702</v>
      </c>
      <c r="K400">
        <v>184.2</v>
      </c>
      <c r="L400">
        <f t="shared" si="34"/>
        <v>5.5818181818181811</v>
      </c>
      <c r="M400">
        <v>8.6263535530185695</v>
      </c>
      <c r="N400">
        <v>2.6317688805819301</v>
      </c>
      <c r="O400">
        <v>1.2184115187879301</v>
      </c>
      <c r="P400">
        <v>0.33831775700934502</v>
      </c>
      <c r="Q400">
        <v>0.75217391</v>
      </c>
      <c r="R400">
        <v>0.41335739999999999</v>
      </c>
      <c r="S400">
        <v>0.118483412</v>
      </c>
      <c r="T400">
        <v>90.977099467570099</v>
      </c>
      <c r="U400">
        <v>4.3375450068850396</v>
      </c>
      <c r="V400">
        <v>3.9480044040901898</v>
      </c>
      <c r="W400">
        <v>4.0911908130863699</v>
      </c>
      <c r="X400">
        <v>2.73631691932678</v>
      </c>
    </row>
    <row r="401" spans="1:24" x14ac:dyDescent="0.45">
      <c r="A401">
        <v>2016</v>
      </c>
      <c r="B401" t="s">
        <v>945</v>
      </c>
      <c r="C401" t="s">
        <v>49</v>
      </c>
      <c r="D401">
        <v>11</v>
      </c>
      <c r="E401">
        <v>8</v>
      </c>
      <c r="F401">
        <v>0</v>
      </c>
      <c r="G401">
        <v>30</v>
      </c>
      <c r="H401" s="1">
        <f t="shared" si="35"/>
        <v>30</v>
      </c>
      <c r="I401" s="1">
        <f t="shared" si="36"/>
        <v>19</v>
      </c>
      <c r="J401" s="2">
        <f t="shared" si="37"/>
        <v>0.6333333333333333</v>
      </c>
      <c r="K401">
        <v>164.2</v>
      </c>
      <c r="L401">
        <f t="shared" si="34"/>
        <v>5.4733333333333327</v>
      </c>
      <c r="M401">
        <v>7.2692312182982404</v>
      </c>
      <c r="N401">
        <v>2.2408908266934402</v>
      </c>
      <c r="O401">
        <v>1.4210527193665701</v>
      </c>
      <c r="P401">
        <v>0.31124497991967798</v>
      </c>
      <c r="Q401">
        <v>0.73727933999999995</v>
      </c>
      <c r="R401">
        <v>0.410404624</v>
      </c>
      <c r="S401">
        <v>0.15476190400000001</v>
      </c>
      <c r="T401">
        <v>90.307000612745099</v>
      </c>
      <c r="U401">
        <v>4.4817816533868804</v>
      </c>
      <c r="V401">
        <v>4.4583013545660002</v>
      </c>
      <c r="W401">
        <v>4.10498711497128</v>
      </c>
      <c r="X401">
        <v>1.5081051588058401</v>
      </c>
    </row>
    <row r="402" spans="1:24" x14ac:dyDescent="0.45">
      <c r="A402">
        <v>2016</v>
      </c>
      <c r="B402" t="s">
        <v>1006</v>
      </c>
      <c r="C402" t="s">
        <v>47</v>
      </c>
      <c r="D402">
        <v>10</v>
      </c>
      <c r="E402">
        <v>13</v>
      </c>
      <c r="F402">
        <v>0</v>
      </c>
      <c r="G402">
        <v>30</v>
      </c>
      <c r="H402" s="1">
        <f t="shared" si="35"/>
        <v>30</v>
      </c>
      <c r="I402" s="1">
        <f t="shared" si="36"/>
        <v>23</v>
      </c>
      <c r="J402" s="2">
        <f t="shared" si="37"/>
        <v>0.76666666666666672</v>
      </c>
      <c r="K402">
        <v>165.2</v>
      </c>
      <c r="L402">
        <f t="shared" si="34"/>
        <v>5.5066666666666659</v>
      </c>
      <c r="M402">
        <v>7.6056335693103403</v>
      </c>
      <c r="N402">
        <v>2.98792747365763</v>
      </c>
      <c r="O402">
        <v>1.3581488516625599</v>
      </c>
      <c r="P402">
        <v>0.30894308943089399</v>
      </c>
      <c r="Q402">
        <v>0.72058823999999999</v>
      </c>
      <c r="R402">
        <v>0.56633663300000003</v>
      </c>
      <c r="S402">
        <v>0.198412698</v>
      </c>
      <c r="T402">
        <v>91.370751477746794</v>
      </c>
      <c r="U402">
        <v>4.7263580037857098</v>
      </c>
      <c r="V402">
        <v>4.5409265372165803</v>
      </c>
      <c r="W402">
        <v>3.8459508690502999</v>
      </c>
      <c r="X402">
        <v>1.0240386724471999</v>
      </c>
    </row>
    <row r="403" spans="1:24" x14ac:dyDescent="0.45">
      <c r="A403">
        <v>2016</v>
      </c>
      <c r="B403" t="s">
        <v>140</v>
      </c>
      <c r="C403" t="s">
        <v>79</v>
      </c>
      <c r="D403">
        <v>16</v>
      </c>
      <c r="E403">
        <v>9</v>
      </c>
      <c r="F403">
        <v>0</v>
      </c>
      <c r="G403">
        <v>34</v>
      </c>
      <c r="H403" s="1">
        <f t="shared" si="35"/>
        <v>34</v>
      </c>
      <c r="I403" s="1">
        <f t="shared" si="36"/>
        <v>25</v>
      </c>
      <c r="J403" s="2">
        <f t="shared" si="37"/>
        <v>0.73529411764705888</v>
      </c>
      <c r="K403">
        <v>227.2</v>
      </c>
      <c r="L403">
        <f t="shared" si="34"/>
        <v>6.6823529411764699</v>
      </c>
      <c r="M403">
        <v>10.0409953832892</v>
      </c>
      <c r="N403">
        <v>2.2532942395570399</v>
      </c>
      <c r="O403">
        <v>1.1859443366089599</v>
      </c>
      <c r="P403">
        <v>0.25451263537906099</v>
      </c>
      <c r="Q403">
        <v>0.79896906999999995</v>
      </c>
      <c r="R403">
        <v>0.33680555499999998</v>
      </c>
      <c r="S403">
        <v>0.109090909</v>
      </c>
      <c r="T403">
        <v>94.212356582125594</v>
      </c>
      <c r="U403">
        <v>3.0439237972963502</v>
      </c>
      <c r="V403">
        <v>3.4847741380981598</v>
      </c>
      <c r="W403">
        <v>3.7836330130726301</v>
      </c>
      <c r="X403">
        <v>5.36634969711303</v>
      </c>
    </row>
    <row r="404" spans="1:24" x14ac:dyDescent="0.45">
      <c r="A404">
        <v>2016</v>
      </c>
      <c r="B404" t="s">
        <v>948</v>
      </c>
      <c r="C404" t="s">
        <v>51</v>
      </c>
      <c r="D404">
        <v>16</v>
      </c>
      <c r="E404">
        <v>10</v>
      </c>
      <c r="F404">
        <v>0</v>
      </c>
      <c r="G404">
        <v>33</v>
      </c>
      <c r="H404" s="1">
        <f t="shared" si="35"/>
        <v>33</v>
      </c>
      <c r="I404" s="1">
        <f t="shared" si="36"/>
        <v>26</v>
      </c>
      <c r="J404" s="2">
        <f t="shared" si="37"/>
        <v>0.78787878787878785</v>
      </c>
      <c r="K404">
        <v>207.2</v>
      </c>
      <c r="L404">
        <f t="shared" si="34"/>
        <v>6.2787878787878784</v>
      </c>
      <c r="M404">
        <v>7.3675766048805604</v>
      </c>
      <c r="N404">
        <v>3.1637240715075299</v>
      </c>
      <c r="O404">
        <v>0.73675766048805602</v>
      </c>
      <c r="P404">
        <v>0.27130434782608698</v>
      </c>
      <c r="Q404">
        <v>0.79506803000000004</v>
      </c>
      <c r="R404">
        <v>0.48784722200000002</v>
      </c>
      <c r="S404">
        <v>9.5505617000000001E-2</v>
      </c>
      <c r="T404">
        <v>92.984742254273499</v>
      </c>
      <c r="U404">
        <v>2.8603532701301</v>
      </c>
      <c r="V404">
        <v>3.8159023096916398</v>
      </c>
      <c r="W404">
        <v>4.17935465306289</v>
      </c>
      <c r="X404">
        <v>3.1933708190917902</v>
      </c>
    </row>
    <row r="405" spans="1:24" x14ac:dyDescent="0.45">
      <c r="A405">
        <v>2016</v>
      </c>
      <c r="B405" t="s">
        <v>926</v>
      </c>
      <c r="C405" t="s">
        <v>27</v>
      </c>
      <c r="D405">
        <v>9</v>
      </c>
      <c r="E405">
        <v>13</v>
      </c>
      <c r="F405">
        <v>0</v>
      </c>
      <c r="G405">
        <v>30</v>
      </c>
      <c r="H405" s="1">
        <f t="shared" si="35"/>
        <v>30</v>
      </c>
      <c r="I405" s="1">
        <f t="shared" si="36"/>
        <v>22</v>
      </c>
      <c r="J405" s="2">
        <f t="shared" si="37"/>
        <v>0.73333333333333328</v>
      </c>
      <c r="K405">
        <v>166</v>
      </c>
      <c r="L405">
        <f t="shared" si="34"/>
        <v>5.5333333333333332</v>
      </c>
      <c r="M405">
        <v>7.4277108433734904</v>
      </c>
      <c r="N405">
        <v>2.6566265060240899</v>
      </c>
      <c r="O405">
        <v>1.3554216867469799</v>
      </c>
      <c r="P405">
        <v>0.32793522267206399</v>
      </c>
      <c r="Q405">
        <v>0.68599034000000003</v>
      </c>
      <c r="R405">
        <v>0.47254901900000001</v>
      </c>
      <c r="S405">
        <v>0.16233766199999999</v>
      </c>
      <c r="T405">
        <v>91.062233337177105</v>
      </c>
      <c r="U405">
        <v>5.3674698795180698</v>
      </c>
      <c r="V405">
        <v>4.4477652021201202</v>
      </c>
      <c r="W405">
        <v>4.0351297504212402</v>
      </c>
      <c r="X405">
        <v>1.7558313012123099</v>
      </c>
    </row>
    <row r="406" spans="1:24" x14ac:dyDescent="0.45">
      <c r="A406">
        <v>2016</v>
      </c>
      <c r="B406" t="s">
        <v>1007</v>
      </c>
      <c r="C406" t="s">
        <v>88</v>
      </c>
      <c r="D406">
        <v>13</v>
      </c>
      <c r="E406">
        <v>9</v>
      </c>
      <c r="F406">
        <v>0</v>
      </c>
      <c r="G406">
        <v>29</v>
      </c>
      <c r="H406" s="1">
        <f t="shared" si="35"/>
        <v>29</v>
      </c>
      <c r="I406" s="1">
        <f t="shared" si="36"/>
        <v>22</v>
      </c>
      <c r="J406" s="2">
        <f t="shared" si="37"/>
        <v>0.75862068965517238</v>
      </c>
      <c r="K406">
        <v>173</v>
      </c>
      <c r="L406">
        <f t="shared" si="34"/>
        <v>5.9655172413793105</v>
      </c>
      <c r="M406">
        <v>6.0867046654581296</v>
      </c>
      <c r="N406">
        <v>1.0404623359757399</v>
      </c>
      <c r="O406">
        <v>1.8728322047563399</v>
      </c>
      <c r="P406">
        <v>0.27472527472527403</v>
      </c>
      <c r="Q406">
        <v>0.70617907000000002</v>
      </c>
      <c r="R406">
        <v>0.43728222900000002</v>
      </c>
      <c r="S406">
        <v>0.178217821</v>
      </c>
      <c r="T406">
        <v>88.361034517973806</v>
      </c>
      <c r="U406">
        <v>4.42196492789693</v>
      </c>
      <c r="V406">
        <v>4.8980053150688603</v>
      </c>
      <c r="W406">
        <v>4.13760856634332</v>
      </c>
      <c r="X406">
        <v>0.96273481845855702</v>
      </c>
    </row>
    <row r="407" spans="1:24" x14ac:dyDescent="0.45">
      <c r="A407">
        <v>2016</v>
      </c>
      <c r="B407" t="s">
        <v>1008</v>
      </c>
      <c r="C407" t="s">
        <v>49</v>
      </c>
      <c r="D407">
        <v>12</v>
      </c>
      <c r="E407">
        <v>13</v>
      </c>
      <c r="F407">
        <v>0</v>
      </c>
      <c r="G407">
        <v>32</v>
      </c>
      <c r="H407" s="1">
        <f t="shared" si="35"/>
        <v>32</v>
      </c>
      <c r="I407" s="1">
        <f t="shared" si="36"/>
        <v>25</v>
      </c>
      <c r="J407" s="2">
        <f t="shared" si="37"/>
        <v>0.78125</v>
      </c>
      <c r="K407">
        <v>180.1</v>
      </c>
      <c r="L407">
        <f t="shared" si="34"/>
        <v>5.6281249999999998</v>
      </c>
      <c r="M407">
        <v>5.7393712104404599</v>
      </c>
      <c r="N407">
        <v>3.0942696960635501</v>
      </c>
      <c r="O407">
        <v>1.19778181783105</v>
      </c>
      <c r="P407">
        <v>0.29947460595446501</v>
      </c>
      <c r="Q407">
        <v>0.72048610999999996</v>
      </c>
      <c r="R407">
        <v>0.45346869699999998</v>
      </c>
      <c r="S407">
        <v>0.1182266</v>
      </c>
      <c r="T407">
        <v>87.906796328671305</v>
      </c>
      <c r="U407">
        <v>4.6414045440953302</v>
      </c>
      <c r="V407">
        <v>4.74914809281141</v>
      </c>
      <c r="W407">
        <v>4.8939740640205001</v>
      </c>
      <c r="X407">
        <v>0.77746886014938299</v>
      </c>
    </row>
    <row r="408" spans="1:24" x14ac:dyDescent="0.45">
      <c r="A408">
        <v>2016</v>
      </c>
      <c r="B408" t="s">
        <v>972</v>
      </c>
      <c r="C408" t="s">
        <v>49</v>
      </c>
      <c r="D408">
        <v>9</v>
      </c>
      <c r="E408">
        <v>12</v>
      </c>
      <c r="F408">
        <v>0</v>
      </c>
      <c r="G408">
        <v>26</v>
      </c>
      <c r="H408" s="1">
        <f t="shared" si="35"/>
        <v>26</v>
      </c>
      <c r="I408" s="1">
        <f t="shared" si="36"/>
        <v>21</v>
      </c>
      <c r="J408" s="2">
        <f t="shared" si="37"/>
        <v>0.80769230769230771</v>
      </c>
      <c r="K408">
        <v>168</v>
      </c>
      <c r="L408">
        <f t="shared" si="34"/>
        <v>6.4615384615384617</v>
      </c>
      <c r="M408">
        <v>7.7142864149444597</v>
      </c>
      <c r="N408">
        <v>2.5714288049814802</v>
      </c>
      <c r="O408">
        <v>1.07142866874228</v>
      </c>
      <c r="P408">
        <v>0.30390143737166297</v>
      </c>
      <c r="Q408">
        <v>0.68421052999999998</v>
      </c>
      <c r="R408">
        <v>0.56686626699999998</v>
      </c>
      <c r="S408">
        <v>0.16393442599999999</v>
      </c>
      <c r="T408">
        <v>89.121781589673901</v>
      </c>
      <c r="U408">
        <v>4.5535718421547102</v>
      </c>
      <c r="V408">
        <v>3.8727509249905601</v>
      </c>
      <c r="W408">
        <v>3.5346752461781801</v>
      </c>
      <c r="X408">
        <v>2.3948488235473602</v>
      </c>
    </row>
    <row r="409" spans="1:24" x14ac:dyDescent="0.45">
      <c r="A409">
        <v>2016</v>
      </c>
      <c r="B409" t="s">
        <v>992</v>
      </c>
      <c r="C409" t="s">
        <v>71</v>
      </c>
      <c r="D409">
        <v>14</v>
      </c>
      <c r="E409">
        <v>8</v>
      </c>
      <c r="F409">
        <v>0</v>
      </c>
      <c r="G409">
        <v>31</v>
      </c>
      <c r="H409" s="1">
        <f t="shared" si="35"/>
        <v>31</v>
      </c>
      <c r="I409" s="1">
        <f t="shared" si="36"/>
        <v>22</v>
      </c>
      <c r="J409" s="2">
        <f t="shared" si="37"/>
        <v>0.70967741935483875</v>
      </c>
      <c r="K409">
        <v>183</v>
      </c>
      <c r="L409">
        <f t="shared" si="34"/>
        <v>5.903225806451613</v>
      </c>
      <c r="M409">
        <v>7.5737698602920398</v>
      </c>
      <c r="N409">
        <v>3.3934423400009699</v>
      </c>
      <c r="O409">
        <v>1.4754097130438999</v>
      </c>
      <c r="P409">
        <v>0.24395161290322501</v>
      </c>
      <c r="Q409">
        <v>0.81283422000000005</v>
      </c>
      <c r="R409">
        <v>0.32495164399999998</v>
      </c>
      <c r="S409">
        <v>0.120967741</v>
      </c>
      <c r="T409">
        <v>89.744003409940206</v>
      </c>
      <c r="U409">
        <v>3.7868849301460199</v>
      </c>
      <c r="V409">
        <v>4.8733361951462504</v>
      </c>
      <c r="W409">
        <v>4.9993962131803897</v>
      </c>
      <c r="X409">
        <v>1.2577537298202499</v>
      </c>
    </row>
    <row r="410" spans="1:24" x14ac:dyDescent="0.45">
      <c r="A410">
        <v>2016</v>
      </c>
      <c r="B410" t="s">
        <v>950</v>
      </c>
      <c r="C410" t="s">
        <v>47</v>
      </c>
      <c r="D410">
        <v>9</v>
      </c>
      <c r="E410">
        <v>12</v>
      </c>
      <c r="F410">
        <v>0</v>
      </c>
      <c r="G410">
        <v>30</v>
      </c>
      <c r="H410" s="1">
        <f t="shared" si="35"/>
        <v>30</v>
      </c>
      <c r="I410" s="1">
        <f t="shared" si="36"/>
        <v>21</v>
      </c>
      <c r="J410" s="2">
        <f t="shared" si="37"/>
        <v>0.7</v>
      </c>
      <c r="K410">
        <v>176.2</v>
      </c>
      <c r="L410">
        <f t="shared" si="34"/>
        <v>5.8733333333333331</v>
      </c>
      <c r="M410">
        <v>6.36792489496914</v>
      </c>
      <c r="N410">
        <v>1.5283019747925899</v>
      </c>
      <c r="O410">
        <v>1.01886798319506</v>
      </c>
      <c r="P410">
        <v>0.31826086956521699</v>
      </c>
      <c r="Q410">
        <v>0.65566038000000004</v>
      </c>
      <c r="R410">
        <v>0.53675213600000005</v>
      </c>
      <c r="S410">
        <v>0.13513513499999999</v>
      </c>
      <c r="T410">
        <v>92.146699793198493</v>
      </c>
      <c r="U410">
        <v>4.6867927226972803</v>
      </c>
      <c r="V410">
        <v>3.83146608265747</v>
      </c>
      <c r="W410">
        <v>3.7551014209213101</v>
      </c>
      <c r="X410">
        <v>2.47597312927246</v>
      </c>
    </row>
    <row r="411" spans="1:24" x14ac:dyDescent="0.45">
      <c r="A411">
        <v>2016</v>
      </c>
      <c r="B411" t="s">
        <v>993</v>
      </c>
      <c r="C411" t="s">
        <v>54</v>
      </c>
      <c r="D411">
        <v>8</v>
      </c>
      <c r="E411">
        <v>16</v>
      </c>
      <c r="F411">
        <v>0</v>
      </c>
      <c r="G411">
        <v>32</v>
      </c>
      <c r="H411" s="1">
        <f t="shared" si="35"/>
        <v>32</v>
      </c>
      <c r="I411" s="1">
        <f t="shared" si="36"/>
        <v>24</v>
      </c>
      <c r="J411" s="2">
        <f t="shared" si="37"/>
        <v>0.75</v>
      </c>
      <c r="K411">
        <v>179.1</v>
      </c>
      <c r="L411">
        <f t="shared" si="34"/>
        <v>5.5968749999999998</v>
      </c>
      <c r="M411">
        <v>7.0260225041051898</v>
      </c>
      <c r="N411">
        <v>4.3159852525217604</v>
      </c>
      <c r="O411">
        <v>1.25464687573307</v>
      </c>
      <c r="P411">
        <v>0.29870129870129802</v>
      </c>
      <c r="Q411">
        <v>0.71259843</v>
      </c>
      <c r="R411">
        <v>0.49362477199999999</v>
      </c>
      <c r="S411">
        <v>0.14534883700000001</v>
      </c>
      <c r="T411">
        <v>93.778667534722203</v>
      </c>
      <c r="U411">
        <v>4.6171005026977001</v>
      </c>
      <c r="V411">
        <v>5.12053813399638</v>
      </c>
      <c r="W411">
        <v>4.9057611490664597</v>
      </c>
      <c r="X411">
        <v>0.54540044069290095</v>
      </c>
    </row>
    <row r="412" spans="1:24" x14ac:dyDescent="0.45">
      <c r="A412">
        <v>2016</v>
      </c>
      <c r="B412" t="s">
        <v>1009</v>
      </c>
      <c r="C412" t="s">
        <v>86</v>
      </c>
      <c r="D412">
        <v>14</v>
      </c>
      <c r="E412">
        <v>8</v>
      </c>
      <c r="F412">
        <v>0</v>
      </c>
      <c r="G412">
        <v>32</v>
      </c>
      <c r="H412" s="1">
        <f t="shared" si="35"/>
        <v>32</v>
      </c>
      <c r="I412" s="1">
        <f t="shared" si="36"/>
        <v>22</v>
      </c>
      <c r="J412" s="2">
        <f t="shared" si="37"/>
        <v>0.6875</v>
      </c>
      <c r="K412">
        <v>186</v>
      </c>
      <c r="L412">
        <f t="shared" si="34"/>
        <v>5.8125</v>
      </c>
      <c r="M412">
        <v>6.6774188070466396</v>
      </c>
      <c r="N412">
        <v>2.85483847547646</v>
      </c>
      <c r="O412">
        <v>1.0645160417030799</v>
      </c>
      <c r="P412">
        <v>0.30952380952380898</v>
      </c>
      <c r="Q412">
        <v>0.68143812999999998</v>
      </c>
      <c r="R412">
        <v>0.51186440600000005</v>
      </c>
      <c r="S412">
        <v>0.13924050599999999</v>
      </c>
      <c r="T412">
        <v>92.505251862281895</v>
      </c>
      <c r="U412">
        <v>4.7903221876638904</v>
      </c>
      <c r="V412">
        <v>4.2648398609957496</v>
      </c>
      <c r="W412">
        <v>4.14207061303218</v>
      </c>
      <c r="X412">
        <v>2.47116827964782</v>
      </c>
    </row>
    <row r="413" spans="1:24" x14ac:dyDescent="0.45">
      <c r="A413">
        <v>2016</v>
      </c>
      <c r="B413" t="s">
        <v>827</v>
      </c>
      <c r="C413" t="s">
        <v>37</v>
      </c>
      <c r="D413">
        <v>17</v>
      </c>
      <c r="E413">
        <v>10</v>
      </c>
      <c r="F413">
        <v>0</v>
      </c>
      <c r="G413">
        <v>32</v>
      </c>
      <c r="H413" s="1">
        <f t="shared" si="35"/>
        <v>32</v>
      </c>
      <c r="I413" s="1">
        <f t="shared" si="36"/>
        <v>27</v>
      </c>
      <c r="J413" s="2">
        <f t="shared" si="37"/>
        <v>0.84375</v>
      </c>
      <c r="K413">
        <v>226.2</v>
      </c>
      <c r="L413">
        <f t="shared" si="34"/>
        <v>7.0687499999999996</v>
      </c>
      <c r="M413">
        <v>9.2514710034301295</v>
      </c>
      <c r="N413">
        <v>1.7867647860701901</v>
      </c>
      <c r="O413">
        <v>1.07205887164211</v>
      </c>
      <c r="P413">
        <v>0.27863247863247798</v>
      </c>
      <c r="Q413">
        <v>0.76563959000000004</v>
      </c>
      <c r="R413">
        <v>0.41166666600000001</v>
      </c>
      <c r="S413">
        <v>0.118942731</v>
      </c>
      <c r="T413">
        <v>93.836235524523104</v>
      </c>
      <c r="U413">
        <v>3.33529426733103</v>
      </c>
      <c r="V413">
        <v>3.4597956910182801</v>
      </c>
      <c r="W413">
        <v>3.57931644435061</v>
      </c>
      <c r="X413">
        <v>5.2981686592101997</v>
      </c>
    </row>
    <row r="414" spans="1:24" x14ac:dyDescent="0.45">
      <c r="A414">
        <v>2016</v>
      </c>
      <c r="B414" t="s">
        <v>828</v>
      </c>
      <c r="C414" t="s">
        <v>37</v>
      </c>
      <c r="D414">
        <v>13</v>
      </c>
      <c r="E414">
        <v>12</v>
      </c>
      <c r="F414">
        <v>0</v>
      </c>
      <c r="G414">
        <v>32</v>
      </c>
      <c r="H414" s="1">
        <f t="shared" si="35"/>
        <v>32</v>
      </c>
      <c r="I414" s="1">
        <f t="shared" si="36"/>
        <v>25</v>
      </c>
      <c r="J414" s="2">
        <f t="shared" si="37"/>
        <v>0.78125</v>
      </c>
      <c r="K414">
        <v>208</v>
      </c>
      <c r="L414">
        <f t="shared" si="34"/>
        <v>6.5</v>
      </c>
      <c r="M414">
        <v>7.8317301946984603</v>
      </c>
      <c r="N414">
        <v>2.1634613797509501</v>
      </c>
      <c r="O414">
        <v>0.95192300709042099</v>
      </c>
      <c r="P414">
        <v>0.29310344827586199</v>
      </c>
      <c r="Q414">
        <v>0.78996283</v>
      </c>
      <c r="R414">
        <v>0.40368509200000002</v>
      </c>
      <c r="S414">
        <v>9.5238094999999995E-2</v>
      </c>
      <c r="T414">
        <v>92.745415561030995</v>
      </c>
      <c r="U414">
        <v>3.2019228420314101</v>
      </c>
      <c r="V414">
        <v>3.5600218909732</v>
      </c>
      <c r="W414">
        <v>4.0347996086772699</v>
      </c>
      <c r="X414">
        <v>4.9101839065551696</v>
      </c>
    </row>
    <row r="415" spans="1:24" x14ac:dyDescent="0.45">
      <c r="A415">
        <v>2016</v>
      </c>
      <c r="B415" t="s">
        <v>994</v>
      </c>
      <c r="C415" t="s">
        <v>27</v>
      </c>
      <c r="D415">
        <v>11</v>
      </c>
      <c r="E415">
        <v>12</v>
      </c>
      <c r="F415">
        <v>0</v>
      </c>
      <c r="G415">
        <v>30</v>
      </c>
      <c r="H415" s="1">
        <f t="shared" si="35"/>
        <v>30</v>
      </c>
      <c r="I415" s="1">
        <f t="shared" si="36"/>
        <v>23</v>
      </c>
      <c r="J415" s="2">
        <f t="shared" si="37"/>
        <v>0.76666666666666672</v>
      </c>
      <c r="K415">
        <v>169.1</v>
      </c>
      <c r="L415">
        <f t="shared" si="34"/>
        <v>5.6366666666666667</v>
      </c>
      <c r="M415">
        <v>9.7795269715600792</v>
      </c>
      <c r="N415">
        <v>3.4547242019098099</v>
      </c>
      <c r="O415">
        <v>1.1692912683387</v>
      </c>
      <c r="P415">
        <v>0.269953051643192</v>
      </c>
      <c r="Q415">
        <v>0.80139373000000003</v>
      </c>
      <c r="R415">
        <v>0.46420323299999999</v>
      </c>
      <c r="S415">
        <v>0.13664596200000001</v>
      </c>
      <c r="T415">
        <v>91.750973753595403</v>
      </c>
      <c r="U415">
        <v>3.3484249956971999</v>
      </c>
      <c r="V415">
        <v>3.8315997117687202</v>
      </c>
      <c r="W415">
        <v>3.7262555463220202</v>
      </c>
      <c r="X415">
        <v>2.8723362982273102</v>
      </c>
    </row>
    <row r="416" spans="1:24" x14ac:dyDescent="0.45">
      <c r="A416">
        <v>2016</v>
      </c>
      <c r="B416" t="s">
        <v>908</v>
      </c>
      <c r="C416" t="s">
        <v>25</v>
      </c>
      <c r="D416">
        <v>8</v>
      </c>
      <c r="E416">
        <v>15</v>
      </c>
      <c r="F416">
        <v>0</v>
      </c>
      <c r="G416">
        <v>32</v>
      </c>
      <c r="H416" s="1">
        <f t="shared" si="35"/>
        <v>32</v>
      </c>
      <c r="I416" s="1">
        <f t="shared" si="36"/>
        <v>23</v>
      </c>
      <c r="J416" s="2">
        <f t="shared" si="37"/>
        <v>0.71875</v>
      </c>
      <c r="K416">
        <v>174.1</v>
      </c>
      <c r="L416">
        <f t="shared" si="34"/>
        <v>5.4406249999999998</v>
      </c>
      <c r="M416">
        <v>11.254301446550601</v>
      </c>
      <c r="N416">
        <v>3.66539175552795</v>
      </c>
      <c r="O416">
        <v>1.2390056638404301</v>
      </c>
      <c r="P416">
        <v>0.35229759299781099</v>
      </c>
      <c r="Q416">
        <v>0.68739053999999999</v>
      </c>
      <c r="R416">
        <v>0.456842105</v>
      </c>
      <c r="S416">
        <v>0.15483870899999999</v>
      </c>
      <c r="T416">
        <v>95.0328609266287</v>
      </c>
      <c r="U416">
        <v>4.9043974193683901</v>
      </c>
      <c r="V416">
        <v>3.7603270774306399</v>
      </c>
      <c r="W416">
        <v>3.4515399965855198</v>
      </c>
      <c r="X416">
        <v>3.27971935272216</v>
      </c>
    </row>
    <row r="417" spans="1:24" x14ac:dyDescent="0.45">
      <c r="A417">
        <v>2016</v>
      </c>
      <c r="B417" t="s">
        <v>1010</v>
      </c>
      <c r="C417" t="s">
        <v>44</v>
      </c>
      <c r="D417">
        <v>15</v>
      </c>
      <c r="E417">
        <v>2</v>
      </c>
      <c r="F417">
        <v>0</v>
      </c>
      <c r="G417">
        <v>30</v>
      </c>
      <c r="H417" s="1">
        <f t="shared" si="35"/>
        <v>30</v>
      </c>
      <c r="I417" s="1">
        <f t="shared" si="36"/>
        <v>17</v>
      </c>
      <c r="J417" s="2">
        <f t="shared" si="37"/>
        <v>0.56666666666666665</v>
      </c>
      <c r="K417">
        <v>192</v>
      </c>
      <c r="L417">
        <f t="shared" si="34"/>
        <v>6.4</v>
      </c>
      <c r="M417">
        <v>7.5468744002283099</v>
      </c>
      <c r="N417">
        <v>2.9531247653067298</v>
      </c>
      <c r="O417">
        <v>0.70312494412064996</v>
      </c>
      <c r="P417">
        <v>0.267399267399267</v>
      </c>
      <c r="Q417">
        <v>0.76923076999999995</v>
      </c>
      <c r="R417">
        <v>0.54398563700000002</v>
      </c>
      <c r="S417">
        <v>0.10714285699999999</v>
      </c>
      <c r="T417">
        <v>95.381413352272702</v>
      </c>
      <c r="U417">
        <v>2.99999976158144</v>
      </c>
      <c r="V417">
        <v>3.5476020176377498</v>
      </c>
      <c r="W417">
        <v>3.74647754642529</v>
      </c>
      <c r="X417">
        <v>3.4975790977478001</v>
      </c>
    </row>
    <row r="418" spans="1:24" x14ac:dyDescent="0.45">
      <c r="A418">
        <v>2016</v>
      </c>
      <c r="B418" t="s">
        <v>1011</v>
      </c>
      <c r="C418" t="s">
        <v>897</v>
      </c>
      <c r="D418">
        <v>16</v>
      </c>
      <c r="E418">
        <v>8</v>
      </c>
      <c r="F418">
        <v>0</v>
      </c>
      <c r="G418">
        <v>29</v>
      </c>
      <c r="H418" s="1">
        <f t="shared" si="35"/>
        <v>29</v>
      </c>
      <c r="I418" s="1">
        <f t="shared" si="36"/>
        <v>24</v>
      </c>
      <c r="J418" s="2">
        <f t="shared" si="37"/>
        <v>0.82758620689655171</v>
      </c>
      <c r="K418">
        <v>182.1</v>
      </c>
      <c r="L418">
        <f t="shared" si="34"/>
        <v>6.2793103448275858</v>
      </c>
      <c r="M418">
        <v>12.488116305105899</v>
      </c>
      <c r="N418">
        <v>2.7148078924143202</v>
      </c>
      <c r="O418">
        <v>0.64168186547975004</v>
      </c>
      <c r="P418">
        <v>0.33170731707317003</v>
      </c>
      <c r="Q418">
        <v>0.76642336</v>
      </c>
      <c r="R418">
        <v>0.40243902399999998</v>
      </c>
      <c r="S418">
        <v>0.1</v>
      </c>
      <c r="T418">
        <v>96.043166467168206</v>
      </c>
      <c r="U418">
        <v>2.86288832290965</v>
      </c>
      <c r="V418">
        <v>2.30195348298078</v>
      </c>
      <c r="W418">
        <v>2.5626194488389502</v>
      </c>
      <c r="X418">
        <v>6.3490357398986799</v>
      </c>
    </row>
    <row r="419" spans="1:24" x14ac:dyDescent="0.45">
      <c r="A419">
        <v>2016</v>
      </c>
      <c r="B419" t="s">
        <v>995</v>
      </c>
      <c r="C419" t="s">
        <v>47</v>
      </c>
      <c r="D419">
        <v>16</v>
      </c>
      <c r="E419">
        <v>9</v>
      </c>
      <c r="F419">
        <v>0</v>
      </c>
      <c r="G419">
        <v>31</v>
      </c>
      <c r="H419" s="1">
        <f t="shared" si="35"/>
        <v>31</v>
      </c>
      <c r="I419" s="1">
        <f t="shared" si="36"/>
        <v>25</v>
      </c>
      <c r="J419" s="2">
        <f t="shared" si="37"/>
        <v>0.80645161290322576</v>
      </c>
      <c r="K419">
        <v>195.1</v>
      </c>
      <c r="L419">
        <f t="shared" si="34"/>
        <v>6.2935483870967737</v>
      </c>
      <c r="M419">
        <v>8.0170650551718499</v>
      </c>
      <c r="N419">
        <v>3.2252560566783299</v>
      </c>
      <c r="O419">
        <v>0.69112629785964197</v>
      </c>
      <c r="P419">
        <v>0.28571428571428498</v>
      </c>
      <c r="Q419">
        <v>0.79475982999999994</v>
      </c>
      <c r="R419">
        <v>0.56433823500000002</v>
      </c>
      <c r="S419">
        <v>0.106382978</v>
      </c>
      <c r="T419">
        <v>97.150786143006201</v>
      </c>
      <c r="U419">
        <v>3.0409557105824199</v>
      </c>
      <c r="V419">
        <v>3.60731124808277</v>
      </c>
      <c r="W419">
        <v>3.8113199836441298</v>
      </c>
      <c r="X419">
        <v>3.1855831146240199</v>
      </c>
    </row>
    <row r="420" spans="1:24" x14ac:dyDescent="0.45">
      <c r="A420">
        <v>2016</v>
      </c>
      <c r="B420" t="s">
        <v>1012</v>
      </c>
      <c r="C420" t="s">
        <v>93</v>
      </c>
      <c r="D420">
        <v>7</v>
      </c>
      <c r="E420">
        <v>12</v>
      </c>
      <c r="F420">
        <v>0</v>
      </c>
      <c r="G420">
        <v>30</v>
      </c>
      <c r="H420" s="1">
        <f t="shared" si="35"/>
        <v>30</v>
      </c>
      <c r="I420" s="1">
        <f t="shared" si="36"/>
        <v>19</v>
      </c>
      <c r="J420" s="2">
        <f t="shared" si="37"/>
        <v>0.6333333333333333</v>
      </c>
      <c r="K420">
        <v>175.1</v>
      </c>
      <c r="L420">
        <f t="shared" si="34"/>
        <v>5.8366666666666669</v>
      </c>
      <c r="M420">
        <v>8.5722428486614195</v>
      </c>
      <c r="N420">
        <v>2.51520897954736</v>
      </c>
      <c r="O420">
        <v>1.6425854560309301</v>
      </c>
      <c r="P420">
        <v>0.29098360655737698</v>
      </c>
      <c r="Q420">
        <v>0.67702552999999999</v>
      </c>
      <c r="R420">
        <v>0.31311154499999999</v>
      </c>
      <c r="S420">
        <v>0.126984126</v>
      </c>
      <c r="T420">
        <v>90.883072595561003</v>
      </c>
      <c r="U420">
        <v>4.8764255725918204</v>
      </c>
      <c r="V420">
        <v>4.48686448759047</v>
      </c>
      <c r="W420">
        <v>4.5081461681689596</v>
      </c>
      <c r="X420">
        <v>1.8149776458740201</v>
      </c>
    </row>
    <row r="421" spans="1:24" x14ac:dyDescent="0.45">
      <c r="A421">
        <v>2016</v>
      </c>
      <c r="B421" t="s">
        <v>953</v>
      </c>
      <c r="C421" t="s">
        <v>58</v>
      </c>
      <c r="D421">
        <v>14</v>
      </c>
      <c r="E421">
        <v>9</v>
      </c>
      <c r="F421">
        <v>0</v>
      </c>
      <c r="G421">
        <v>30</v>
      </c>
      <c r="H421" s="1">
        <f t="shared" si="35"/>
        <v>30</v>
      </c>
      <c r="I421" s="1">
        <f t="shared" si="36"/>
        <v>23</v>
      </c>
      <c r="J421" s="2">
        <f t="shared" si="37"/>
        <v>0.76666666666666672</v>
      </c>
      <c r="K421">
        <v>182.2</v>
      </c>
      <c r="L421">
        <f t="shared" si="34"/>
        <v>6.0733333333333333</v>
      </c>
      <c r="M421">
        <v>10.6423345811011</v>
      </c>
      <c r="N421">
        <v>2.1186129027192102</v>
      </c>
      <c r="O421">
        <v>0.54197074255607802</v>
      </c>
      <c r="P421">
        <v>0.335470085470085</v>
      </c>
      <c r="Q421">
        <v>0.76923076999999995</v>
      </c>
      <c r="R421">
        <v>0.51172707799999995</v>
      </c>
      <c r="S421">
        <v>8.6614173000000003E-2</v>
      </c>
      <c r="T421">
        <v>98.8502113970588</v>
      </c>
      <c r="U421">
        <v>2.6113135777701899</v>
      </c>
      <c r="V421">
        <v>2.3034947833113399</v>
      </c>
      <c r="W421">
        <v>2.6786660637106898</v>
      </c>
      <c r="X421">
        <v>5.9359974861145002</v>
      </c>
    </row>
    <row r="422" spans="1:24" x14ac:dyDescent="0.45">
      <c r="A422">
        <v>2016</v>
      </c>
      <c r="B422" t="s">
        <v>1013</v>
      </c>
      <c r="C422" t="s">
        <v>75</v>
      </c>
      <c r="D422">
        <v>11</v>
      </c>
      <c r="E422">
        <v>12</v>
      </c>
      <c r="F422">
        <v>0</v>
      </c>
      <c r="G422">
        <v>32</v>
      </c>
      <c r="H422" s="1">
        <f t="shared" si="35"/>
        <v>32</v>
      </c>
      <c r="I422" s="1">
        <f t="shared" si="36"/>
        <v>23</v>
      </c>
      <c r="J422" s="2">
        <f t="shared" si="37"/>
        <v>0.71875</v>
      </c>
      <c r="K422">
        <v>186</v>
      </c>
      <c r="L422">
        <f t="shared" si="34"/>
        <v>5.8125</v>
      </c>
      <c r="M422">
        <v>6.9677425070930799</v>
      </c>
      <c r="N422">
        <v>3.7741938580087502</v>
      </c>
      <c r="O422">
        <v>1.1129033171051399</v>
      </c>
      <c r="P422">
        <v>0.29662522202486602</v>
      </c>
      <c r="Q422">
        <v>0.73831009000000003</v>
      </c>
      <c r="R422">
        <v>0.50172413699999996</v>
      </c>
      <c r="S422">
        <v>0.12849162</v>
      </c>
      <c r="T422">
        <v>96.764263314260504</v>
      </c>
      <c r="U422">
        <v>4.45161326842058</v>
      </c>
      <c r="V422">
        <v>4.5927970606269897</v>
      </c>
      <c r="W422">
        <v>4.5881870263226601</v>
      </c>
      <c r="X422">
        <v>1.60942423343658</v>
      </c>
    </row>
    <row r="423" spans="1:24" x14ac:dyDescent="0.45">
      <c r="A423">
        <v>2016</v>
      </c>
      <c r="B423" t="s">
        <v>928</v>
      </c>
      <c r="C423" t="s">
        <v>29</v>
      </c>
      <c r="D423">
        <v>16</v>
      </c>
      <c r="E423">
        <v>8</v>
      </c>
      <c r="F423">
        <v>0</v>
      </c>
      <c r="G423">
        <v>30</v>
      </c>
      <c r="H423" s="1">
        <f t="shared" si="35"/>
        <v>30</v>
      </c>
      <c r="I423" s="1">
        <f t="shared" si="36"/>
        <v>24</v>
      </c>
      <c r="J423" s="2">
        <f t="shared" si="37"/>
        <v>0.8</v>
      </c>
      <c r="K423">
        <v>188</v>
      </c>
      <c r="L423">
        <f t="shared" si="34"/>
        <v>6.2666666666666666</v>
      </c>
      <c r="M423">
        <v>8.0904261885643898</v>
      </c>
      <c r="N423">
        <v>2.0585108053743699</v>
      </c>
      <c r="O423">
        <v>0.718085164665479</v>
      </c>
      <c r="P423">
        <v>0.25248508946322001</v>
      </c>
      <c r="Q423">
        <v>0.81395348999999995</v>
      </c>
      <c r="R423">
        <v>0.48722986200000001</v>
      </c>
      <c r="S423">
        <v>9.5541400999999998E-2</v>
      </c>
      <c r="T423">
        <v>88.896393921526496</v>
      </c>
      <c r="U423">
        <v>2.15425549399643</v>
      </c>
      <c r="V423">
        <v>3.1997518765219399</v>
      </c>
      <c r="W423">
        <v>3.5534716778832802</v>
      </c>
      <c r="X423">
        <v>4.1395921707153303</v>
      </c>
    </row>
    <row r="424" spans="1:24" x14ac:dyDescent="0.45">
      <c r="A424">
        <v>2016</v>
      </c>
      <c r="B424" t="s">
        <v>1014</v>
      </c>
      <c r="C424" t="s">
        <v>67</v>
      </c>
      <c r="D424">
        <v>11</v>
      </c>
      <c r="E424">
        <v>14</v>
      </c>
      <c r="F424">
        <v>0</v>
      </c>
      <c r="G424">
        <v>33</v>
      </c>
      <c r="H424" s="1">
        <f t="shared" si="35"/>
        <v>33</v>
      </c>
      <c r="I424" s="1">
        <f t="shared" si="36"/>
        <v>25</v>
      </c>
      <c r="J424" s="2">
        <f t="shared" si="37"/>
        <v>0.75757575757575757</v>
      </c>
      <c r="K424">
        <v>197.1</v>
      </c>
      <c r="L424">
        <f t="shared" si="34"/>
        <v>5.9727272727272727</v>
      </c>
      <c r="M424">
        <v>7.6165536614209897</v>
      </c>
      <c r="N424">
        <v>1.9155404417944999</v>
      </c>
      <c r="O424">
        <v>1.3682431727103499</v>
      </c>
      <c r="P424">
        <v>0.27836879432624101</v>
      </c>
      <c r="Q424">
        <v>0.76410255999999999</v>
      </c>
      <c r="R424">
        <v>0.40651800999999999</v>
      </c>
      <c r="S424">
        <v>0.13100436600000001</v>
      </c>
      <c r="T424">
        <v>91.536346970942901</v>
      </c>
      <c r="U424">
        <v>3.6486484605609499</v>
      </c>
      <c r="V424">
        <v>4.19047924794795</v>
      </c>
      <c r="W424">
        <v>4.1470125493435903</v>
      </c>
      <c r="X424">
        <v>2.9744000434875399</v>
      </c>
    </row>
    <row r="425" spans="1:24" x14ac:dyDescent="0.45">
      <c r="A425">
        <v>2016</v>
      </c>
      <c r="B425" t="s">
        <v>954</v>
      </c>
      <c r="C425" t="s">
        <v>88</v>
      </c>
      <c r="D425">
        <v>10</v>
      </c>
      <c r="E425">
        <v>8</v>
      </c>
      <c r="F425">
        <v>0</v>
      </c>
      <c r="G425">
        <v>28</v>
      </c>
      <c r="H425" s="1">
        <f t="shared" si="35"/>
        <v>28</v>
      </c>
      <c r="I425" s="1">
        <f t="shared" si="36"/>
        <v>18</v>
      </c>
      <c r="J425" s="2">
        <f t="shared" si="37"/>
        <v>0.6428571428571429</v>
      </c>
      <c r="K425">
        <v>173.2</v>
      </c>
      <c r="L425">
        <f t="shared" si="34"/>
        <v>6.1857142857142851</v>
      </c>
      <c r="M425">
        <v>7.8253349757763004</v>
      </c>
      <c r="N425">
        <v>3.2130514470074898</v>
      </c>
      <c r="O425">
        <v>0.98464479827648899</v>
      </c>
      <c r="P425">
        <v>0.28942115768463</v>
      </c>
      <c r="Q425">
        <v>0.69282946000000001</v>
      </c>
      <c r="R425">
        <v>0.489320388</v>
      </c>
      <c r="S425">
        <v>0.121794871</v>
      </c>
      <c r="T425">
        <v>94.015019103558302</v>
      </c>
      <c r="U425">
        <v>4.3531664765907898</v>
      </c>
      <c r="V425">
        <v>4.0218002035332301</v>
      </c>
      <c r="W425">
        <v>4.0956987544444896</v>
      </c>
      <c r="X425">
        <v>2.5324435234069802</v>
      </c>
    </row>
    <row r="426" spans="1:24" x14ac:dyDescent="0.45">
      <c r="A426">
        <v>2016</v>
      </c>
      <c r="B426" t="s">
        <v>1015</v>
      </c>
      <c r="C426" t="s">
        <v>121</v>
      </c>
      <c r="D426">
        <v>16</v>
      </c>
      <c r="E426">
        <v>12</v>
      </c>
      <c r="F426">
        <v>0</v>
      </c>
      <c r="G426">
        <v>33</v>
      </c>
      <c r="H426" s="1">
        <f t="shared" si="35"/>
        <v>33</v>
      </c>
      <c r="I426" s="1">
        <f t="shared" si="36"/>
        <v>28</v>
      </c>
      <c r="J426" s="2">
        <f t="shared" si="37"/>
        <v>0.84848484848484851</v>
      </c>
      <c r="K426">
        <v>199</v>
      </c>
      <c r="L426">
        <f t="shared" si="34"/>
        <v>6.0303030303030303</v>
      </c>
      <c r="M426">
        <v>6.6482412060301499</v>
      </c>
      <c r="N426">
        <v>2.0804020100502498</v>
      </c>
      <c r="O426">
        <v>1.2663316582914499</v>
      </c>
      <c r="P426">
        <v>0.31147540983606498</v>
      </c>
      <c r="Q426">
        <v>0.75718015999999999</v>
      </c>
      <c r="R426">
        <v>0.40799999999999997</v>
      </c>
      <c r="S426">
        <v>0.11864406700000001</v>
      </c>
      <c r="T426">
        <v>88.747120684276197</v>
      </c>
      <c r="U426">
        <v>4.1155778894472297</v>
      </c>
      <c r="V426">
        <v>4.2671633979183898</v>
      </c>
      <c r="W426">
        <v>4.4133029771210497</v>
      </c>
      <c r="X426">
        <v>2.6793730258941602</v>
      </c>
    </row>
    <row r="427" spans="1:24" x14ac:dyDescent="0.45">
      <c r="A427">
        <v>2016</v>
      </c>
      <c r="B427" t="s">
        <v>996</v>
      </c>
      <c r="C427" t="s">
        <v>54</v>
      </c>
      <c r="D427">
        <v>11</v>
      </c>
      <c r="E427">
        <v>7</v>
      </c>
      <c r="F427">
        <v>0</v>
      </c>
      <c r="G427">
        <v>28</v>
      </c>
      <c r="H427" s="1">
        <f t="shared" si="35"/>
        <v>28</v>
      </c>
      <c r="I427" s="1">
        <f t="shared" si="36"/>
        <v>18</v>
      </c>
      <c r="J427" s="2">
        <f t="shared" si="37"/>
        <v>0.6428571428571429</v>
      </c>
      <c r="K427">
        <v>163.1</v>
      </c>
      <c r="L427">
        <f t="shared" si="34"/>
        <v>5.8250000000000002</v>
      </c>
      <c r="M427">
        <v>7.4387764367895501</v>
      </c>
      <c r="N427">
        <v>2.0938778118370598</v>
      </c>
      <c r="O427">
        <v>1.1020409535984499</v>
      </c>
      <c r="P427">
        <v>0.30227743271221502</v>
      </c>
      <c r="Q427">
        <v>0.71978021999999997</v>
      </c>
      <c r="R427">
        <v>0.45454545400000002</v>
      </c>
      <c r="S427">
        <v>0.124223602</v>
      </c>
      <c r="T427">
        <v>89.625363080929404</v>
      </c>
      <c r="U427">
        <v>3.9673474329544201</v>
      </c>
      <c r="V427">
        <v>3.8934992513930702</v>
      </c>
      <c r="W427">
        <v>3.9434689734096899</v>
      </c>
      <c r="X427">
        <v>2.53327417373657</v>
      </c>
    </row>
    <row r="428" spans="1:24" x14ac:dyDescent="0.45">
      <c r="A428">
        <v>2016</v>
      </c>
      <c r="B428" t="s">
        <v>833</v>
      </c>
      <c r="C428" t="s">
        <v>44</v>
      </c>
      <c r="D428">
        <v>9</v>
      </c>
      <c r="E428">
        <v>10</v>
      </c>
      <c r="F428">
        <v>0</v>
      </c>
      <c r="G428">
        <v>32</v>
      </c>
      <c r="H428" s="1">
        <f t="shared" si="35"/>
        <v>32</v>
      </c>
      <c r="I428" s="1">
        <f t="shared" si="36"/>
        <v>19</v>
      </c>
      <c r="J428" s="2">
        <f t="shared" si="37"/>
        <v>0.59375</v>
      </c>
      <c r="K428">
        <v>204</v>
      </c>
      <c r="L428">
        <f t="shared" si="34"/>
        <v>6.375</v>
      </c>
      <c r="M428">
        <v>7.3235288639794902</v>
      </c>
      <c r="N428">
        <v>2.38235276298128</v>
      </c>
      <c r="O428">
        <v>0.92647051893716503</v>
      </c>
      <c r="P428">
        <v>0.30819672131147502</v>
      </c>
      <c r="Q428">
        <v>0.68602693999999997</v>
      </c>
      <c r="R428">
        <v>0.60096153799999996</v>
      </c>
      <c r="S428">
        <v>0.16535432999999999</v>
      </c>
      <c r="T428">
        <v>93.723071481299201</v>
      </c>
      <c r="U428">
        <v>4.36764673213235</v>
      </c>
      <c r="V428">
        <v>3.71028583087356</v>
      </c>
      <c r="W428">
        <v>3.4089686713158698</v>
      </c>
      <c r="X428">
        <v>3.2924289703369101</v>
      </c>
    </row>
    <row r="429" spans="1:24" x14ac:dyDescent="0.45">
      <c r="A429">
        <v>2016</v>
      </c>
      <c r="B429" t="s">
        <v>836</v>
      </c>
      <c r="C429" t="s">
        <v>95</v>
      </c>
      <c r="D429">
        <v>9</v>
      </c>
      <c r="E429">
        <v>12</v>
      </c>
      <c r="F429">
        <v>0</v>
      </c>
      <c r="G429">
        <v>30</v>
      </c>
      <c r="H429" s="1">
        <f t="shared" si="35"/>
        <v>30</v>
      </c>
      <c r="I429" s="1">
        <f t="shared" si="36"/>
        <v>21</v>
      </c>
      <c r="J429" s="2">
        <f t="shared" si="37"/>
        <v>0.7</v>
      </c>
      <c r="K429">
        <v>179.2</v>
      </c>
      <c r="L429">
        <f t="shared" si="34"/>
        <v>5.9733333333333327</v>
      </c>
      <c r="M429">
        <v>8.7161407551062098</v>
      </c>
      <c r="N429">
        <v>2.35435985913788</v>
      </c>
      <c r="O429">
        <v>1.4025973628906501</v>
      </c>
      <c r="P429">
        <v>0.30815109343936298</v>
      </c>
      <c r="Q429">
        <v>0.81205311999999996</v>
      </c>
      <c r="R429">
        <v>0.440839694</v>
      </c>
      <c r="S429">
        <v>0.15384615300000001</v>
      </c>
      <c r="T429">
        <v>95.441439144736805</v>
      </c>
      <c r="U429">
        <v>3.6066789331473901</v>
      </c>
      <c r="V429">
        <v>4.1038887416414003</v>
      </c>
      <c r="W429">
        <v>3.76514665065779</v>
      </c>
      <c r="X429">
        <v>3.10239052772521</v>
      </c>
    </row>
    <row r="430" spans="1:24" x14ac:dyDescent="0.45">
      <c r="A430">
        <v>2016</v>
      </c>
      <c r="B430" t="s">
        <v>978</v>
      </c>
      <c r="C430" t="s">
        <v>86</v>
      </c>
      <c r="D430">
        <v>10</v>
      </c>
      <c r="E430">
        <v>10</v>
      </c>
      <c r="F430">
        <v>0</v>
      </c>
      <c r="G430">
        <v>29</v>
      </c>
      <c r="H430" s="1">
        <f t="shared" si="35"/>
        <v>29</v>
      </c>
      <c r="I430" s="1">
        <f t="shared" si="36"/>
        <v>20</v>
      </c>
      <c r="J430" s="2">
        <f t="shared" si="37"/>
        <v>0.68965517241379315</v>
      </c>
      <c r="K430">
        <v>168</v>
      </c>
      <c r="L430">
        <f t="shared" si="34"/>
        <v>5.7931034482758621</v>
      </c>
      <c r="M430">
        <v>9.91071518586614</v>
      </c>
      <c r="N430">
        <v>3.1607145727897401</v>
      </c>
      <c r="O430">
        <v>0.96428580186805701</v>
      </c>
      <c r="P430">
        <v>0.30821917808219101</v>
      </c>
      <c r="Q430">
        <v>0.66398389999999996</v>
      </c>
      <c r="R430">
        <v>0.43537414899999999</v>
      </c>
      <c r="S430">
        <v>0.127659574</v>
      </c>
      <c r="T430">
        <v>95.797046829178797</v>
      </c>
      <c r="U430">
        <v>4.60714327559183</v>
      </c>
      <c r="V430">
        <v>3.60489375780499</v>
      </c>
      <c r="W430">
        <v>3.6099515279588701</v>
      </c>
      <c r="X430">
        <v>3.5533251762390101</v>
      </c>
    </row>
    <row r="431" spans="1:24" x14ac:dyDescent="0.45">
      <c r="A431">
        <v>2016</v>
      </c>
      <c r="B431" t="s">
        <v>1016</v>
      </c>
      <c r="C431" t="s">
        <v>105</v>
      </c>
      <c r="D431">
        <v>10</v>
      </c>
      <c r="E431">
        <v>11</v>
      </c>
      <c r="F431">
        <v>0</v>
      </c>
      <c r="G431">
        <v>31</v>
      </c>
      <c r="H431" s="1">
        <f t="shared" si="35"/>
        <v>31</v>
      </c>
      <c r="I431" s="1">
        <f t="shared" si="36"/>
        <v>21</v>
      </c>
      <c r="J431" s="2">
        <f t="shared" si="37"/>
        <v>0.67741935483870963</v>
      </c>
      <c r="K431">
        <v>186</v>
      </c>
      <c r="L431">
        <f t="shared" si="34"/>
        <v>6</v>
      </c>
      <c r="M431">
        <v>5.2258064516129004</v>
      </c>
      <c r="N431">
        <v>2.2741935483870899</v>
      </c>
      <c r="O431">
        <v>1.06451612903225</v>
      </c>
      <c r="P431">
        <v>0.28903654485049801</v>
      </c>
      <c r="Q431">
        <v>0.74361314000000001</v>
      </c>
      <c r="R431">
        <v>0.52096774099999998</v>
      </c>
      <c r="S431">
        <v>0.12941176400000001</v>
      </c>
      <c r="T431">
        <v>93.072448730468693</v>
      </c>
      <c r="U431">
        <v>4.1129032258064502</v>
      </c>
      <c r="V431">
        <v>4.3938722107999997</v>
      </c>
      <c r="W431">
        <v>4.3785610654661697</v>
      </c>
      <c r="X431">
        <v>1.9350212812423699</v>
      </c>
    </row>
    <row r="432" spans="1:24" x14ac:dyDescent="0.45">
      <c r="A432">
        <v>2016</v>
      </c>
      <c r="B432" t="s">
        <v>959</v>
      </c>
      <c r="C432" t="s">
        <v>62</v>
      </c>
      <c r="D432">
        <v>14</v>
      </c>
      <c r="E432">
        <v>4</v>
      </c>
      <c r="F432">
        <v>0</v>
      </c>
      <c r="G432">
        <v>31</v>
      </c>
      <c r="H432" s="1">
        <f t="shared" si="35"/>
        <v>31</v>
      </c>
      <c r="I432" s="1">
        <f t="shared" si="36"/>
        <v>18</v>
      </c>
      <c r="J432" s="2">
        <f t="shared" si="37"/>
        <v>0.58064516129032262</v>
      </c>
      <c r="K432">
        <v>199.2</v>
      </c>
      <c r="L432">
        <f t="shared" si="34"/>
        <v>6.4258064516129032</v>
      </c>
      <c r="M432">
        <v>7.43739546997387</v>
      </c>
      <c r="N432">
        <v>1.6227044661761101</v>
      </c>
      <c r="O432">
        <v>0.99165272932985005</v>
      </c>
      <c r="P432">
        <v>0.27115716753022401</v>
      </c>
      <c r="Q432">
        <v>0.76388889000000004</v>
      </c>
      <c r="R432">
        <v>0.482293423</v>
      </c>
      <c r="S432">
        <v>0.119565217</v>
      </c>
      <c r="T432">
        <v>92.068192997685102</v>
      </c>
      <c r="U432">
        <v>3.0651084361104401</v>
      </c>
      <c r="V432">
        <v>3.5121697224444199</v>
      </c>
      <c r="W432">
        <v>3.6146932795527298</v>
      </c>
      <c r="X432">
        <v>4.6827373504638601</v>
      </c>
    </row>
    <row r="433" spans="1:24" x14ac:dyDescent="0.45">
      <c r="A433">
        <v>2016</v>
      </c>
      <c r="B433" t="s">
        <v>842</v>
      </c>
      <c r="C433" t="s">
        <v>37</v>
      </c>
      <c r="D433">
        <v>9</v>
      </c>
      <c r="E433">
        <v>10</v>
      </c>
      <c r="F433">
        <v>0</v>
      </c>
      <c r="G433">
        <v>28</v>
      </c>
      <c r="H433" s="1">
        <f t="shared" si="35"/>
        <v>28</v>
      </c>
      <c r="I433" s="1">
        <f t="shared" si="36"/>
        <v>19</v>
      </c>
      <c r="J433" s="2">
        <f t="shared" si="37"/>
        <v>0.6785714285714286</v>
      </c>
      <c r="K433">
        <v>165</v>
      </c>
      <c r="L433">
        <f t="shared" si="34"/>
        <v>5.8928571428571432</v>
      </c>
      <c r="M433">
        <v>9.1636355162061705</v>
      </c>
      <c r="N433">
        <v>2.9454542730662698</v>
      </c>
      <c r="O433">
        <v>1.2545453385282199</v>
      </c>
      <c r="P433">
        <v>0.32974137931034397</v>
      </c>
      <c r="Q433">
        <v>0.75564279000000001</v>
      </c>
      <c r="R433">
        <v>0.441422594</v>
      </c>
      <c r="S433">
        <v>0.13772455</v>
      </c>
      <c r="T433">
        <v>94.356561053240696</v>
      </c>
      <c r="U433">
        <v>4.0363632630908102</v>
      </c>
      <c r="V433">
        <v>4.0132269693625098</v>
      </c>
      <c r="W433">
        <v>3.88689561575621</v>
      </c>
      <c r="X433">
        <v>2.7064945697784402</v>
      </c>
    </row>
    <row r="434" spans="1:24" x14ac:dyDescent="0.45">
      <c r="A434">
        <v>2016</v>
      </c>
      <c r="B434" t="s">
        <v>1017</v>
      </c>
      <c r="C434" t="s">
        <v>71</v>
      </c>
      <c r="D434">
        <v>10</v>
      </c>
      <c r="E434">
        <v>11</v>
      </c>
      <c r="F434">
        <v>0</v>
      </c>
      <c r="G434">
        <v>31</v>
      </c>
      <c r="H434" s="1">
        <f t="shared" si="35"/>
        <v>31</v>
      </c>
      <c r="I434" s="1">
        <f t="shared" si="36"/>
        <v>21</v>
      </c>
      <c r="J434" s="2">
        <f t="shared" si="37"/>
        <v>0.67741935483870963</v>
      </c>
      <c r="K434">
        <v>172</v>
      </c>
      <c r="L434">
        <f t="shared" si="34"/>
        <v>5.5483870967741939</v>
      </c>
      <c r="M434">
        <v>7.5872099754164903</v>
      </c>
      <c r="N434">
        <v>4.3953492271378298</v>
      </c>
      <c r="O434">
        <v>1.51744199508329</v>
      </c>
      <c r="P434">
        <v>0.25635593220338898</v>
      </c>
      <c r="Q434">
        <v>0.77001012999999996</v>
      </c>
      <c r="R434">
        <v>0.38133874200000001</v>
      </c>
      <c r="S434">
        <v>0.149484536</v>
      </c>
      <c r="T434">
        <v>92.617584745762699</v>
      </c>
      <c r="U434">
        <v>3.9767445388389802</v>
      </c>
      <c r="V434">
        <v>5.1872582382998598</v>
      </c>
      <c r="W434">
        <v>4.8740404482618596</v>
      </c>
      <c r="X434">
        <v>0.67793017625808705</v>
      </c>
    </row>
    <row r="435" spans="1:24" x14ac:dyDescent="0.45">
      <c r="A435">
        <v>2016</v>
      </c>
      <c r="B435" t="s">
        <v>1018</v>
      </c>
      <c r="C435" t="s">
        <v>33</v>
      </c>
      <c r="D435">
        <v>16</v>
      </c>
      <c r="E435">
        <v>11</v>
      </c>
      <c r="F435">
        <v>0</v>
      </c>
      <c r="G435">
        <v>32</v>
      </c>
      <c r="H435" s="1">
        <f t="shared" si="35"/>
        <v>32</v>
      </c>
      <c r="I435" s="1">
        <f t="shared" si="36"/>
        <v>27</v>
      </c>
      <c r="J435" s="2">
        <f t="shared" si="37"/>
        <v>0.84375</v>
      </c>
      <c r="K435">
        <v>175.2</v>
      </c>
      <c r="L435">
        <f t="shared" si="34"/>
        <v>5.4749999999999996</v>
      </c>
      <c r="M435">
        <v>9.1707785196773202</v>
      </c>
      <c r="N435">
        <v>2.5616699775634899</v>
      </c>
      <c r="O435">
        <v>1.02466799102539</v>
      </c>
      <c r="P435">
        <v>0.283224400871459</v>
      </c>
      <c r="Q435">
        <v>0.75555556000000001</v>
      </c>
      <c r="R435">
        <v>0.43881856499999999</v>
      </c>
      <c r="S435">
        <v>0.118343195</v>
      </c>
      <c r="T435">
        <v>90.815694404897499</v>
      </c>
      <c r="U435">
        <v>3.48387116948635</v>
      </c>
      <c r="V435">
        <v>3.57919797905374</v>
      </c>
      <c r="W435">
        <v>3.7015121771483201</v>
      </c>
      <c r="X435">
        <v>2.9211571216583199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03E0-83B8-4B4D-B733-ABDA1447EC1E}">
  <dimension ref="A1:R11"/>
  <sheetViews>
    <sheetView showGridLines="0" tabSelected="1" workbookViewId="0">
      <selection activeCell="D27" sqref="D27"/>
    </sheetView>
  </sheetViews>
  <sheetFormatPr defaultRowHeight="14.25" x14ac:dyDescent="0.45"/>
  <cols>
    <col min="1" max="1" width="24.265625" customWidth="1"/>
    <col min="4" max="4" width="26.3984375" customWidth="1"/>
    <col min="5" max="5" width="9.796875" customWidth="1"/>
    <col min="7" max="7" width="29.9296875" customWidth="1"/>
    <col min="8" max="9" width="10.796875" customWidth="1"/>
    <col min="10" max="10" width="13.33203125" customWidth="1"/>
    <col min="11" max="11" width="14" customWidth="1"/>
    <col min="12" max="12" width="11.6640625" customWidth="1"/>
    <col min="13" max="13" width="10.265625" customWidth="1"/>
    <col min="14" max="14" width="9.06640625" customWidth="1"/>
    <col min="16" max="16" width="22.796875" customWidth="1"/>
    <col min="18" max="18" width="10.265625" bestFit="1" customWidth="1"/>
  </cols>
  <sheetData>
    <row r="1" spans="1:18" ht="14.65" thickBot="1" x14ac:dyDescent="0.5">
      <c r="A1" s="7" t="s">
        <v>1030</v>
      </c>
    </row>
    <row r="2" spans="1:18" ht="16.149999999999999" thickBot="1" x14ac:dyDescent="0.55000000000000004">
      <c r="A2" s="20" t="s">
        <v>1023</v>
      </c>
      <c r="B2" s="20"/>
      <c r="C2" s="11"/>
      <c r="D2" s="20" t="s">
        <v>1031</v>
      </c>
      <c r="E2" s="20"/>
      <c r="F2" s="11"/>
      <c r="G2" s="21"/>
      <c r="H2" s="21" t="s">
        <v>1023</v>
      </c>
      <c r="I2" s="21" t="s">
        <v>1031</v>
      </c>
      <c r="J2" s="21" t="s">
        <v>2260</v>
      </c>
      <c r="K2" s="21" t="s">
        <v>2261</v>
      </c>
      <c r="L2" s="21" t="s">
        <v>1032</v>
      </c>
      <c r="M2" s="21" t="s">
        <v>1033</v>
      </c>
      <c r="N2" s="22" t="s">
        <v>1034</v>
      </c>
      <c r="P2" s="32" t="s">
        <v>2263</v>
      </c>
      <c r="Q2" s="33"/>
      <c r="R2" s="34"/>
    </row>
    <row r="3" spans="1:18" ht="16.149999999999999" thickBot="1" x14ac:dyDescent="0.55000000000000004">
      <c r="A3" t="s">
        <v>1024</v>
      </c>
      <c r="B3" s="1">
        <f>'1969-2008'!$I$2</f>
        <v>24.281229345670852</v>
      </c>
      <c r="D3" t="s">
        <v>1024</v>
      </c>
      <c r="E3" s="1">
        <f>'2016-2024'!$I$2</f>
        <v>21.678552394487728</v>
      </c>
      <c r="G3" s="23" t="s">
        <v>2270</v>
      </c>
      <c r="H3" s="24">
        <f>B3</f>
        <v>24.281229345670852</v>
      </c>
      <c r="I3" s="24">
        <f>E3</f>
        <v>21.678552394487728</v>
      </c>
      <c r="J3" s="29">
        <f>E3-B3</f>
        <v>-2.602676951183124</v>
      </c>
      <c r="K3" s="28">
        <f>(E3-B3)/B3</f>
        <v>-0.10718884592419373</v>
      </c>
      <c r="L3" s="28">
        <f>(B3-E3)/E3</f>
        <v>0.12005769129883943</v>
      </c>
      <c r="M3" s="29">
        <f>E3*(1+L3)</f>
        <v>24.281229345670852</v>
      </c>
      <c r="N3" s="30">
        <f>1+L3</f>
        <v>1.1200576912988394</v>
      </c>
      <c r="P3" s="41"/>
      <c r="Q3" s="42" t="s">
        <v>2264</v>
      </c>
      <c r="R3" s="43" t="s">
        <v>1227</v>
      </c>
    </row>
    <row r="4" spans="1:18" x14ac:dyDescent="0.45">
      <c r="A4" t="s">
        <v>1223</v>
      </c>
      <c r="B4" s="1">
        <f>'1969-2008'!H2</f>
        <v>32.045935228023794</v>
      </c>
      <c r="D4" t="s">
        <v>1223</v>
      </c>
      <c r="E4" s="1">
        <f>'2016-2024'!H2</f>
        <v>31.414410070299219</v>
      </c>
      <c r="G4" s="23" t="s">
        <v>2269</v>
      </c>
      <c r="H4" s="24">
        <f t="shared" ref="H4:H9" si="0">B4</f>
        <v>32.045935228023794</v>
      </c>
      <c r="I4" s="24">
        <f t="shared" ref="I4:I9" si="1">E4</f>
        <v>31.414410070299219</v>
      </c>
      <c r="J4" s="29">
        <f>E4-B4</f>
        <v>-0.63152515772457463</v>
      </c>
      <c r="K4" s="28">
        <f>(E4-B4)/B4</f>
        <v>-1.9706872438920532E-2</v>
      </c>
      <c r="L4" s="28">
        <f>(B4-E4)/E4</f>
        <v>2.0103040493561604E-2</v>
      </c>
      <c r="M4" s="29">
        <f>E4*(1+L4)</f>
        <v>32.045935228023794</v>
      </c>
      <c r="N4" s="30">
        <f>1+L4</f>
        <v>1.0201030404935616</v>
      </c>
      <c r="P4" s="44" t="s">
        <v>2268</v>
      </c>
      <c r="Q4" s="45">
        <v>300</v>
      </c>
      <c r="R4" s="46">
        <f>Q4*(1-L3)</f>
        <v>263.98269261034818</v>
      </c>
    </row>
    <row r="5" spans="1:18" x14ac:dyDescent="0.45">
      <c r="A5" t="s">
        <v>1025</v>
      </c>
      <c r="B5" s="12">
        <f>'1969-2008'!$J$2</f>
        <v>0.75642166878266448</v>
      </c>
      <c r="D5" t="s">
        <v>1025</v>
      </c>
      <c r="E5" s="12">
        <f>'2016-2024'!$J$2</f>
        <v>0.69008306525493956</v>
      </c>
      <c r="G5" s="23" t="s">
        <v>1025</v>
      </c>
      <c r="H5" s="25">
        <f t="shared" si="0"/>
        <v>0.75642166878266448</v>
      </c>
      <c r="I5" s="25">
        <f t="shared" si="1"/>
        <v>0.69008306525493956</v>
      </c>
      <c r="J5" s="29">
        <f>E5-B5</f>
        <v>-6.6338603527724915E-2</v>
      </c>
      <c r="K5" s="28">
        <f>(E5-B5)/B5</f>
        <v>-8.7700559443895792E-2</v>
      </c>
      <c r="L5" s="28">
        <f>(B5-E5)/E5</f>
        <v>9.6131330948133378E-2</v>
      </c>
      <c r="M5" s="28">
        <f>E5*(1+L5)</f>
        <v>0.75642166878266448</v>
      </c>
      <c r="N5" s="30">
        <f t="shared" ref="N5:N10" si="2">1+L5</f>
        <v>1.0961313309481333</v>
      </c>
      <c r="P5" s="38" t="s">
        <v>2266</v>
      </c>
      <c r="Q5" s="31">
        <v>20</v>
      </c>
      <c r="R5" s="39">
        <f>Q5*(1-L3)</f>
        <v>17.598846174023212</v>
      </c>
    </row>
    <row r="6" spans="1:18" x14ac:dyDescent="0.45">
      <c r="A6" t="s">
        <v>1026</v>
      </c>
      <c r="B6" s="1">
        <f>'1969-2008'!K$2</f>
        <v>212.3680105750127</v>
      </c>
      <c r="D6" t="s">
        <v>1026</v>
      </c>
      <c r="E6" s="1">
        <f>E7*'2016-2024'!$H$2</f>
        <v>184.71806579547339</v>
      </c>
      <c r="G6" s="23" t="s">
        <v>2271</v>
      </c>
      <c r="H6" s="24">
        <f t="shared" si="0"/>
        <v>212.3680105750127</v>
      </c>
      <c r="I6" s="24">
        <f t="shared" si="1"/>
        <v>184.71806579547339</v>
      </c>
      <c r="J6" s="29">
        <f>E6-B6</f>
        <v>-27.649944779539311</v>
      </c>
      <c r="K6" s="28">
        <f>(E6-B6)/B6</f>
        <v>-0.13019825681218966</v>
      </c>
      <c r="L6" s="28">
        <f>(B6-E6)/E6</f>
        <v>0.14968727969550277</v>
      </c>
      <c r="M6" s="27">
        <f>E6*(1+L6)</f>
        <v>212.36801057501273</v>
      </c>
      <c r="N6" s="30">
        <f t="shared" si="2"/>
        <v>1.1496872796955029</v>
      </c>
      <c r="P6" s="38" t="s">
        <v>2265</v>
      </c>
      <c r="Q6" s="31">
        <v>3000</v>
      </c>
      <c r="R6" s="39">
        <f>(Q6*(1-L11))</f>
        <v>3458.172049685269</v>
      </c>
    </row>
    <row r="7" spans="1:18" ht="14.65" thickBot="1" x14ac:dyDescent="0.5">
      <c r="A7" t="s">
        <v>1027</v>
      </c>
      <c r="B7" s="10">
        <f>'1969-2008'!$L$2</f>
        <v>6.6161662131001799</v>
      </c>
      <c r="D7" t="s">
        <v>1027</v>
      </c>
      <c r="E7" s="10">
        <f>'2016-2024'!$L$2</f>
        <v>5.8800424831187659</v>
      </c>
      <c r="G7" s="23" t="s">
        <v>1027</v>
      </c>
      <c r="H7" s="26">
        <f t="shared" si="0"/>
        <v>6.6161662131001799</v>
      </c>
      <c r="I7" s="26">
        <f t="shared" si="1"/>
        <v>5.8800424831187659</v>
      </c>
      <c r="J7" s="29">
        <f>E7-B7</f>
        <v>-0.73612372998141407</v>
      </c>
      <c r="K7" s="28">
        <f>(E7-B7)/B7</f>
        <v>-0.11126137195946953</v>
      </c>
      <c r="L7" s="28">
        <f>(B7-E7)/E7</f>
        <v>0.12519020603928954</v>
      </c>
      <c r="M7" s="29">
        <f>E7*(1+L7)</f>
        <v>6.6161662131001799</v>
      </c>
      <c r="N7" s="30">
        <f t="shared" si="2"/>
        <v>1.1251902060392895</v>
      </c>
      <c r="P7" s="47" t="s">
        <v>2267</v>
      </c>
      <c r="Q7" s="48">
        <v>200</v>
      </c>
      <c r="R7" s="40">
        <f>(Q7*(1-L8))</f>
        <v>223.39794655729611</v>
      </c>
    </row>
    <row r="8" spans="1:18" x14ac:dyDescent="0.45">
      <c r="A8" t="s">
        <v>1029</v>
      </c>
      <c r="B8" s="1">
        <f>($B$9/9)*$B$6</f>
        <v>136.40598701889627</v>
      </c>
      <c r="D8" t="s">
        <v>1029</v>
      </c>
      <c r="E8" s="1">
        <f>($E$9/9)*$E$6</f>
        <v>178.07092746008954</v>
      </c>
      <c r="G8" s="23" t="s">
        <v>2262</v>
      </c>
      <c r="H8" s="24">
        <f t="shared" si="0"/>
        <v>136.40598701889627</v>
      </c>
      <c r="I8" s="24">
        <f t="shared" si="1"/>
        <v>178.07092746008954</v>
      </c>
      <c r="J8" s="29">
        <f t="shared" ref="J8" si="3">E8-B8</f>
        <v>41.664940441193266</v>
      </c>
      <c r="K8" s="28">
        <f>(E8-B8)/B8</f>
        <v>0.30544803312351265</v>
      </c>
      <c r="L8" s="28">
        <f>((B8-E8)/E8)/2</f>
        <v>-0.11698973278648053</v>
      </c>
      <c r="M8" s="29">
        <f>E8*(1+L8)</f>
        <v>157.2384572394929</v>
      </c>
      <c r="N8" s="30">
        <f t="shared" ref="N8" si="4">1+L8</f>
        <v>0.8830102672135195</v>
      </c>
    </row>
    <row r="9" spans="1:18" x14ac:dyDescent="0.45">
      <c r="A9" t="s">
        <v>1028</v>
      </c>
      <c r="B9" s="10">
        <f>'1969-2008'!$M$2</f>
        <v>5.7807853444878132</v>
      </c>
      <c r="D9" t="s">
        <v>1028</v>
      </c>
      <c r="E9" s="10">
        <f>'2016-2024'!$M$2</f>
        <v>8.6761321381272243</v>
      </c>
      <c r="G9" s="23" t="s">
        <v>1028</v>
      </c>
      <c r="H9" s="24">
        <f t="shared" si="0"/>
        <v>5.7807853444878132</v>
      </c>
      <c r="I9" s="24">
        <f t="shared" si="1"/>
        <v>8.6761321381272243</v>
      </c>
      <c r="J9" s="29">
        <f>E9-B9</f>
        <v>2.8953467936394111</v>
      </c>
      <c r="K9" s="28">
        <f>(E9-B9)/B9</f>
        <v>0.500856997985616</v>
      </c>
      <c r="L9" s="28">
        <f>(B8-E8)/E8</f>
        <v>-0.23397946557296107</v>
      </c>
      <c r="M9" s="29">
        <f>E8*(1+L9)</f>
        <v>136.40598701889627</v>
      </c>
      <c r="N9" s="30">
        <f>1-L9</f>
        <v>1.233979465572961</v>
      </c>
      <c r="P9" s="36" t="s">
        <v>1228</v>
      </c>
      <c r="Q9" s="35">
        <v>3000</v>
      </c>
      <c r="R9" s="37">
        <f>Q9*(1-(2*L11))</f>
        <v>3916.3440993705376</v>
      </c>
    </row>
    <row r="11" spans="1:18" x14ac:dyDescent="0.45">
      <c r="G11" s="23" t="s">
        <v>1424</v>
      </c>
      <c r="H11" s="23"/>
      <c r="I11" s="23"/>
      <c r="J11" s="29">
        <f>(E9-B9)/2</f>
        <v>1.4476733968197055</v>
      </c>
      <c r="K11" s="28">
        <f>(E8-B8)/B8</f>
        <v>0.30544803312351265</v>
      </c>
      <c r="L11" s="28">
        <f>((B8-E8)/B8)/2</f>
        <v>-0.15272401656175633</v>
      </c>
      <c r="M11" s="29">
        <f>E8*(1+L11)</f>
        <v>150.87522018550752</v>
      </c>
      <c r="N11" s="30">
        <f>1+L11</f>
        <v>0.84727598343824373</v>
      </c>
    </row>
  </sheetData>
  <mergeCells count="3">
    <mergeCell ref="A2:B2"/>
    <mergeCell ref="D2:E2"/>
    <mergeCell ref="P2:R2"/>
  </mergeCells>
  <phoneticPr fontId="18" type="noConversion"/>
  <conditionalFormatting sqref="K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:K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7C622-7E8D-4FCC-932A-543F42E56435}">
  <dimension ref="A1:AR204"/>
  <sheetViews>
    <sheetView workbookViewId="0">
      <selection activeCell="H2" sqref="H2"/>
    </sheetView>
  </sheetViews>
  <sheetFormatPr defaultRowHeight="14.25" x14ac:dyDescent="0.45"/>
  <cols>
    <col min="2" max="2" width="15.9296875" customWidth="1"/>
    <col min="8" max="8" width="14.265625" style="14" customWidth="1"/>
    <col min="13" max="13" width="14.59765625" customWidth="1"/>
    <col min="30" max="30" width="15.46484375" customWidth="1"/>
    <col min="31" max="31" width="16.9296875" customWidth="1"/>
    <col min="43" max="43" width="15.33203125" customWidth="1"/>
  </cols>
  <sheetData>
    <row r="1" spans="1:44" x14ac:dyDescent="0.45">
      <c r="A1" t="s">
        <v>1035</v>
      </c>
      <c r="B1" t="s">
        <v>1036</v>
      </c>
      <c r="C1" t="s">
        <v>1037</v>
      </c>
      <c r="D1" t="s">
        <v>1038</v>
      </c>
      <c r="E1" t="s">
        <v>1425</v>
      </c>
      <c r="F1" t="s">
        <v>1039</v>
      </c>
      <c r="G1" t="s">
        <v>1</v>
      </c>
      <c r="H1" s="14" t="s">
        <v>1218</v>
      </c>
      <c r="I1" t="s">
        <v>2</v>
      </c>
      <c r="J1" s="14" t="s">
        <v>1219</v>
      </c>
      <c r="K1" t="s">
        <v>1040</v>
      </c>
      <c r="L1" t="s">
        <v>1041</v>
      </c>
      <c r="M1" s="14" t="s">
        <v>1220</v>
      </c>
      <c r="N1" t="s">
        <v>15</v>
      </c>
      <c r="O1" t="s">
        <v>4</v>
      </c>
      <c r="P1" t="s">
        <v>5</v>
      </c>
      <c r="Q1" s="14" t="s">
        <v>1222</v>
      </c>
      <c r="R1" t="s">
        <v>1042</v>
      </c>
      <c r="S1" t="s">
        <v>1043</v>
      </c>
      <c r="T1" t="s">
        <v>3</v>
      </c>
      <c r="U1" t="s">
        <v>6</v>
      </c>
      <c r="V1" s="14" t="s">
        <v>1221</v>
      </c>
      <c r="W1" t="s">
        <v>1044</v>
      </c>
      <c r="X1" t="s">
        <v>1045</v>
      </c>
      <c r="Y1" t="s">
        <v>1046</v>
      </c>
      <c r="Z1" t="s">
        <v>1047</v>
      </c>
      <c r="AA1" t="s">
        <v>1048</v>
      </c>
      <c r="AB1" t="s">
        <v>1049</v>
      </c>
      <c r="AC1" t="s">
        <v>1050</v>
      </c>
      <c r="AD1" s="14" t="s">
        <v>1224</v>
      </c>
      <c r="AE1" s="14" t="s">
        <v>1225</v>
      </c>
      <c r="AF1" t="s">
        <v>1051</v>
      </c>
      <c r="AG1" t="s">
        <v>1052</v>
      </c>
      <c r="AH1" t="s">
        <v>1053</v>
      </c>
      <c r="AI1" t="s">
        <v>1054</v>
      </c>
      <c r="AJ1" t="s">
        <v>1055</v>
      </c>
      <c r="AK1" t="s">
        <v>16</v>
      </c>
      <c r="AL1" t="s">
        <v>1056</v>
      </c>
      <c r="AM1" t="s">
        <v>1057</v>
      </c>
      <c r="AN1" t="s">
        <v>1058</v>
      </c>
      <c r="AO1" t="s">
        <v>1059</v>
      </c>
      <c r="AP1" t="s">
        <v>1060</v>
      </c>
      <c r="AQ1" s="14" t="s">
        <v>1226</v>
      </c>
      <c r="AR1" t="s">
        <v>1061</v>
      </c>
    </row>
    <row r="2" spans="1:44" x14ac:dyDescent="0.45">
      <c r="A2">
        <v>1</v>
      </c>
      <c r="B2" t="s">
        <v>140</v>
      </c>
      <c r="C2">
        <v>2005</v>
      </c>
      <c r="D2">
        <v>2024</v>
      </c>
      <c r="E2" t="str">
        <f>_xlfn.CONCAT(C2,"-",D3)</f>
        <v>2005-2024</v>
      </c>
      <c r="F2" t="s">
        <v>1062</v>
      </c>
      <c r="G2">
        <v>260</v>
      </c>
      <c r="H2" s="15">
        <f>G2*Adjustments!$N$3</f>
        <v>291.21499973769824</v>
      </c>
      <c r="I2">
        <v>143</v>
      </c>
      <c r="J2" s="15">
        <f>I2*Adjustments!$N$3</f>
        <v>160.16824985573402</v>
      </c>
      <c r="K2">
        <v>0.64500000000000002</v>
      </c>
      <c r="L2">
        <v>403</v>
      </c>
      <c r="M2" s="15">
        <f>L2*Adjustments!$N$3</f>
        <v>451.38324959343225</v>
      </c>
      <c r="N2">
        <v>3.25</v>
      </c>
      <c r="O2">
        <v>519</v>
      </c>
      <c r="P2">
        <v>519</v>
      </c>
      <c r="Q2" s="15">
        <f>P2*Adjustments!$N$4</f>
        <v>529.43347801615846</v>
      </c>
      <c r="R2">
        <v>26</v>
      </c>
      <c r="S2">
        <v>9</v>
      </c>
      <c r="T2">
        <v>0</v>
      </c>
      <c r="U2">
        <v>3382.1</v>
      </c>
      <c r="V2" s="14">
        <f>U2*Adjustments!$N$6</f>
        <v>3888.3573486581604</v>
      </c>
      <c r="W2">
        <v>2845</v>
      </c>
      <c r="X2">
        <v>1324</v>
      </c>
      <c r="Y2">
        <v>1222</v>
      </c>
      <c r="Z2">
        <v>351</v>
      </c>
      <c r="AA2">
        <v>942</v>
      </c>
      <c r="AB2">
        <v>27</v>
      </c>
      <c r="AC2">
        <v>3393</v>
      </c>
      <c r="AD2" s="14">
        <f>(V2/9)*AP2</f>
        <v>3888.3573486581604</v>
      </c>
      <c r="AE2" s="14">
        <f>(V2/9)*AQ2</f>
        <v>3294.5117965436648</v>
      </c>
      <c r="AF2">
        <v>113</v>
      </c>
      <c r="AG2">
        <v>19</v>
      </c>
      <c r="AH2">
        <v>96</v>
      </c>
      <c r="AI2">
        <v>13788</v>
      </c>
      <c r="AJ2">
        <v>131</v>
      </c>
      <c r="AK2">
        <v>3.41</v>
      </c>
      <c r="AL2">
        <v>1.1200000000000001</v>
      </c>
      <c r="AM2">
        <v>7.6</v>
      </c>
      <c r="AN2">
        <v>0.9</v>
      </c>
      <c r="AO2">
        <v>2.5</v>
      </c>
      <c r="AP2" s="1">
        <v>9</v>
      </c>
      <c r="AQ2" s="16">
        <f>AP2*Adjustments!$N$11</f>
        <v>7.6254838509441933</v>
      </c>
      <c r="AR2">
        <v>3.6</v>
      </c>
    </row>
    <row r="3" spans="1:44" x14ac:dyDescent="0.45">
      <c r="A3">
        <v>2</v>
      </c>
      <c r="B3" t="s">
        <v>925</v>
      </c>
      <c r="C3">
        <v>2008</v>
      </c>
      <c r="D3">
        <v>2024</v>
      </c>
      <c r="E3" t="str">
        <f t="shared" ref="E3:E66" si="0">_xlfn.CONCAT(C3,"-",D4)</f>
        <v>2008-2023</v>
      </c>
      <c r="F3" t="s">
        <v>1063</v>
      </c>
      <c r="G3">
        <v>215</v>
      </c>
      <c r="H3" s="15">
        <f>G3*Adjustments!$N$3</f>
        <v>240.81240362925047</v>
      </c>
      <c r="I3">
        <v>110</v>
      </c>
      <c r="J3" s="15">
        <f>I3*Adjustments!$N$3</f>
        <v>123.20634604287233</v>
      </c>
      <c r="K3">
        <v>0.66200000000000003</v>
      </c>
      <c r="L3">
        <v>325</v>
      </c>
      <c r="M3" s="15">
        <f>L3*Adjustments!$N$3</f>
        <v>364.01874967212279</v>
      </c>
      <c r="N3">
        <v>3.15</v>
      </c>
      <c r="O3">
        <v>461</v>
      </c>
      <c r="P3">
        <v>452</v>
      </c>
      <c r="Q3" s="15">
        <f>P3*Adjustments!$N$4</f>
        <v>461.08657430308983</v>
      </c>
      <c r="R3">
        <v>12</v>
      </c>
      <c r="S3">
        <v>5</v>
      </c>
      <c r="T3">
        <v>0</v>
      </c>
      <c r="U3">
        <v>2858</v>
      </c>
      <c r="V3" s="14">
        <f>U3*Adjustments!$N$6</f>
        <v>3285.8062453697471</v>
      </c>
      <c r="W3">
        <v>2325</v>
      </c>
      <c r="X3">
        <v>1072</v>
      </c>
      <c r="Y3">
        <v>999</v>
      </c>
      <c r="Z3">
        <v>332</v>
      </c>
      <c r="AA3">
        <v>749</v>
      </c>
      <c r="AB3">
        <v>20</v>
      </c>
      <c r="AC3">
        <v>3384</v>
      </c>
      <c r="AD3" s="14">
        <f t="shared" ref="AD3:AD66" si="1">(V3/9)*AP3</f>
        <v>3906.4585361618101</v>
      </c>
      <c r="AE3" s="14">
        <f>(V3/9)*AQ3</f>
        <v>3309.8484979872196</v>
      </c>
      <c r="AF3">
        <v>111</v>
      </c>
      <c r="AG3">
        <v>7</v>
      </c>
      <c r="AH3">
        <v>78</v>
      </c>
      <c r="AI3">
        <v>11541</v>
      </c>
      <c r="AJ3">
        <v>134</v>
      </c>
      <c r="AK3">
        <v>3.17</v>
      </c>
      <c r="AL3">
        <v>1.0760000000000001</v>
      </c>
      <c r="AM3">
        <v>7.3</v>
      </c>
      <c r="AN3">
        <v>1</v>
      </c>
      <c r="AO3">
        <v>2.4</v>
      </c>
      <c r="AP3">
        <v>10.7</v>
      </c>
      <c r="AQ3" s="16">
        <f>AP3*Adjustments!$N$11</f>
        <v>9.0658530227892076</v>
      </c>
      <c r="AR3">
        <v>4.5199999999999996</v>
      </c>
    </row>
    <row r="4" spans="1:44" x14ac:dyDescent="0.45">
      <c r="A4">
        <v>3</v>
      </c>
      <c r="B4" t="s">
        <v>939</v>
      </c>
      <c r="C4">
        <v>2008</v>
      </c>
      <c r="D4">
        <v>2023</v>
      </c>
      <c r="E4" t="str">
        <f t="shared" si="0"/>
        <v>2008-2024</v>
      </c>
      <c r="F4" t="s">
        <v>1064</v>
      </c>
      <c r="G4">
        <v>210</v>
      </c>
      <c r="H4" s="15">
        <f>G4*Adjustments!$N$3</f>
        <v>235.21211517275626</v>
      </c>
      <c r="I4">
        <v>92</v>
      </c>
      <c r="J4" s="15">
        <f>I4*Adjustments!$N$3</f>
        <v>103.04530759949323</v>
      </c>
      <c r="K4">
        <v>0.69499999999999995</v>
      </c>
      <c r="L4">
        <v>302</v>
      </c>
      <c r="M4" s="15">
        <f>L4*Adjustments!$N$3</f>
        <v>338.25742277224947</v>
      </c>
      <c r="N4">
        <v>2.48</v>
      </c>
      <c r="O4">
        <v>425</v>
      </c>
      <c r="P4">
        <v>422</v>
      </c>
      <c r="Q4" s="15">
        <f>P4*Adjustments!$N$4</f>
        <v>430.48348308828298</v>
      </c>
      <c r="R4">
        <v>25</v>
      </c>
      <c r="S4">
        <v>15</v>
      </c>
      <c r="T4">
        <v>0</v>
      </c>
      <c r="U4">
        <v>2712.2</v>
      </c>
      <c r="V4" s="14">
        <f>U4*Adjustments!$N$6</f>
        <v>3118.1818399901426</v>
      </c>
      <c r="W4">
        <v>2055</v>
      </c>
      <c r="X4">
        <v>816</v>
      </c>
      <c r="Y4">
        <v>747</v>
      </c>
      <c r="Z4">
        <v>225</v>
      </c>
      <c r="AA4">
        <v>669</v>
      </c>
      <c r="AB4">
        <v>27</v>
      </c>
      <c r="AC4">
        <v>2944</v>
      </c>
      <c r="AD4" s="14">
        <f t="shared" si="1"/>
        <v>3395.3535591003774</v>
      </c>
      <c r="AE4" s="14">
        <f t="shared" ref="AE4:AE66" si="2">(V4/9)*AQ4</f>
        <v>2876.8015259073131</v>
      </c>
      <c r="AF4">
        <v>42</v>
      </c>
      <c r="AG4">
        <v>24</v>
      </c>
      <c r="AH4">
        <v>101</v>
      </c>
      <c r="AI4">
        <v>10683</v>
      </c>
      <c r="AJ4">
        <v>157</v>
      </c>
      <c r="AK4">
        <v>2.82</v>
      </c>
      <c r="AL4">
        <v>1.004</v>
      </c>
      <c r="AM4">
        <v>6.8</v>
      </c>
      <c r="AN4">
        <v>0.7</v>
      </c>
      <c r="AO4">
        <v>2.2000000000000002</v>
      </c>
      <c r="AP4">
        <v>9.8000000000000007</v>
      </c>
      <c r="AQ4" s="16">
        <f>AP4*Adjustments!$N$11</f>
        <v>8.3033046376947883</v>
      </c>
      <c r="AR4">
        <v>4.4000000000000004</v>
      </c>
    </row>
    <row r="5" spans="1:44" x14ac:dyDescent="0.45">
      <c r="A5">
        <v>4</v>
      </c>
      <c r="B5" t="s">
        <v>890</v>
      </c>
      <c r="C5">
        <v>2013</v>
      </c>
      <c r="D5">
        <v>2024</v>
      </c>
      <c r="E5" t="str">
        <f t="shared" si="0"/>
        <v>2013-2023</v>
      </c>
      <c r="F5" t="s">
        <v>1065</v>
      </c>
      <c r="G5">
        <v>146</v>
      </c>
      <c r="H5" s="15">
        <f>G5*Adjustments!$N$3</f>
        <v>163.52842292963055</v>
      </c>
      <c r="I5">
        <v>76</v>
      </c>
      <c r="J5" s="15">
        <f>I5*Adjustments!$N$3</f>
        <v>85.124384538711794</v>
      </c>
      <c r="K5">
        <v>0.65800000000000003</v>
      </c>
      <c r="L5">
        <v>222</v>
      </c>
      <c r="M5" s="15">
        <f>L5*Adjustments!$N$3</f>
        <v>248.65280746834233</v>
      </c>
      <c r="N5">
        <v>3.2</v>
      </c>
      <c r="O5">
        <v>304</v>
      </c>
      <c r="P5">
        <v>304</v>
      </c>
      <c r="Q5" s="15">
        <f>P5*Adjustments!$N$4</f>
        <v>310.11132431004273</v>
      </c>
      <c r="R5">
        <v>8</v>
      </c>
      <c r="S5">
        <v>5</v>
      </c>
      <c r="T5">
        <v>0</v>
      </c>
      <c r="U5">
        <v>1876.1</v>
      </c>
      <c r="V5" s="14">
        <f>U5*Adjustments!$N$6</f>
        <v>2156.9283054367329</v>
      </c>
      <c r="W5">
        <v>1569</v>
      </c>
      <c r="X5">
        <v>715</v>
      </c>
      <c r="Y5">
        <v>667</v>
      </c>
      <c r="Z5">
        <v>211</v>
      </c>
      <c r="AA5">
        <v>479</v>
      </c>
      <c r="AB5">
        <v>6</v>
      </c>
      <c r="AC5">
        <v>2171</v>
      </c>
      <c r="AD5" s="14">
        <f t="shared" si="1"/>
        <v>2492.4504862824469</v>
      </c>
      <c r="AE5" s="14">
        <f t="shared" si="2"/>
        <v>2111.7934369360892</v>
      </c>
      <c r="AF5">
        <v>57</v>
      </c>
      <c r="AG5">
        <v>9</v>
      </c>
      <c r="AH5">
        <v>58</v>
      </c>
      <c r="AI5">
        <v>7550</v>
      </c>
      <c r="AJ5">
        <v>129</v>
      </c>
      <c r="AK5">
        <v>3.17</v>
      </c>
      <c r="AL5">
        <v>1.091</v>
      </c>
      <c r="AM5">
        <v>7.5</v>
      </c>
      <c r="AN5">
        <v>1</v>
      </c>
      <c r="AO5">
        <v>2.2999999999999998</v>
      </c>
      <c r="AP5">
        <v>10.4</v>
      </c>
      <c r="AQ5" s="16">
        <f>AP5*Adjustments!$N$11</f>
        <v>8.8116702277577357</v>
      </c>
      <c r="AR5">
        <v>4.53</v>
      </c>
    </row>
    <row r="6" spans="1:44" x14ac:dyDescent="0.45">
      <c r="A6">
        <v>5</v>
      </c>
      <c r="B6" t="s">
        <v>134</v>
      </c>
      <c r="C6">
        <v>2008</v>
      </c>
      <c r="D6">
        <v>2023</v>
      </c>
      <c r="E6" t="str">
        <f t="shared" si="0"/>
        <v>2008-2024</v>
      </c>
      <c r="F6" t="s">
        <v>1066</v>
      </c>
      <c r="G6">
        <v>144</v>
      </c>
      <c r="H6" s="15">
        <f>G6*Adjustments!$N$3</f>
        <v>161.28830754703287</v>
      </c>
      <c r="I6">
        <v>111</v>
      </c>
      <c r="J6" s="15">
        <f>I6*Adjustments!$N$3</f>
        <v>124.32640373417117</v>
      </c>
      <c r="K6">
        <v>0.56499999999999995</v>
      </c>
      <c r="L6">
        <v>255</v>
      </c>
      <c r="M6" s="15">
        <f>L6*Adjustments!$N$3</f>
        <v>285.61471128120405</v>
      </c>
      <c r="N6">
        <v>3.5</v>
      </c>
      <c r="O6">
        <v>368</v>
      </c>
      <c r="P6">
        <v>363</v>
      </c>
      <c r="Q6" s="15">
        <f>P6*Adjustments!$N$4</f>
        <v>370.29740369916289</v>
      </c>
      <c r="R6">
        <v>18</v>
      </c>
      <c r="S6">
        <v>8</v>
      </c>
      <c r="T6">
        <v>0</v>
      </c>
      <c r="U6">
        <v>2245</v>
      </c>
      <c r="V6" s="14">
        <f>U6*Adjustments!$N$6</f>
        <v>2581.0479429164038</v>
      </c>
      <c r="W6">
        <v>2080</v>
      </c>
      <c r="X6">
        <v>946</v>
      </c>
      <c r="Y6">
        <v>874</v>
      </c>
      <c r="Z6">
        <v>249</v>
      </c>
      <c r="AA6">
        <v>634</v>
      </c>
      <c r="AB6">
        <v>21</v>
      </c>
      <c r="AC6">
        <v>1851</v>
      </c>
      <c r="AD6" s="14">
        <f t="shared" si="1"/>
        <v>2122.1949752868209</v>
      </c>
      <c r="AE6" s="14">
        <f t="shared" si="2"/>
        <v>1798.0848347338406</v>
      </c>
      <c r="AF6">
        <v>120</v>
      </c>
      <c r="AG6">
        <v>17</v>
      </c>
      <c r="AH6">
        <v>36</v>
      </c>
      <c r="AI6">
        <v>9323</v>
      </c>
      <c r="AJ6">
        <v>116</v>
      </c>
      <c r="AK6">
        <v>3.92</v>
      </c>
      <c r="AL6">
        <v>1.2090000000000001</v>
      </c>
      <c r="AM6">
        <v>8.3000000000000007</v>
      </c>
      <c r="AN6">
        <v>1</v>
      </c>
      <c r="AO6">
        <v>2.5</v>
      </c>
      <c r="AP6">
        <v>7.4</v>
      </c>
      <c r="AQ6" s="16">
        <f>AP6*Adjustments!$N$11</f>
        <v>6.2698422774430043</v>
      </c>
      <c r="AR6">
        <v>2.92</v>
      </c>
    </row>
    <row r="7" spans="1:44" x14ac:dyDescent="0.45">
      <c r="A7">
        <v>6</v>
      </c>
      <c r="B7" t="s">
        <v>821</v>
      </c>
      <c r="C7">
        <v>2011</v>
      </c>
      <c r="D7">
        <v>2024</v>
      </c>
      <c r="E7" t="str">
        <f t="shared" si="0"/>
        <v>2011-2024</v>
      </c>
      <c r="F7" t="s">
        <v>1067</v>
      </c>
      <c r="G7">
        <v>140</v>
      </c>
      <c r="H7" s="15">
        <f>G7*Adjustments!$N$3</f>
        <v>156.80807678183751</v>
      </c>
      <c r="I7">
        <v>99</v>
      </c>
      <c r="J7" s="15">
        <f>I7*Adjustments!$N$3</f>
        <v>110.88571143858509</v>
      </c>
      <c r="K7">
        <v>0.58599999999999997</v>
      </c>
      <c r="L7">
        <v>239</v>
      </c>
      <c r="M7" s="15">
        <f>L7*Adjustments!$N$3</f>
        <v>267.69378822042262</v>
      </c>
      <c r="N7">
        <v>3.77</v>
      </c>
      <c r="O7">
        <v>359</v>
      </c>
      <c r="P7">
        <v>335</v>
      </c>
      <c r="Q7" s="15">
        <f>P7*Adjustments!$N$4</f>
        <v>341.73451856534314</v>
      </c>
      <c r="R7">
        <v>4</v>
      </c>
      <c r="S7">
        <v>2</v>
      </c>
      <c r="T7">
        <v>1</v>
      </c>
      <c r="U7">
        <v>1979.1</v>
      </c>
      <c r="V7" s="14">
        <f>U7*Adjustments!$N$6</f>
        <v>2275.3460952453697</v>
      </c>
      <c r="W7">
        <v>1835</v>
      </c>
      <c r="X7">
        <v>911</v>
      </c>
      <c r="Y7">
        <v>829</v>
      </c>
      <c r="Z7">
        <v>228</v>
      </c>
      <c r="AA7">
        <v>695</v>
      </c>
      <c r="AB7">
        <v>21</v>
      </c>
      <c r="AC7">
        <v>1992</v>
      </c>
      <c r="AD7" s="14">
        <f t="shared" si="1"/>
        <v>2300.6277185258737</v>
      </c>
      <c r="AE7" s="14">
        <f t="shared" si="2"/>
        <v>1949.2666127392924</v>
      </c>
      <c r="AF7">
        <v>89</v>
      </c>
      <c r="AG7">
        <v>0</v>
      </c>
      <c r="AH7">
        <v>60</v>
      </c>
      <c r="AI7">
        <v>8411</v>
      </c>
      <c r="AJ7">
        <v>110</v>
      </c>
      <c r="AK7">
        <v>3.82</v>
      </c>
      <c r="AL7">
        <v>1.278</v>
      </c>
      <c r="AM7">
        <v>8.3000000000000007</v>
      </c>
      <c r="AN7">
        <v>1</v>
      </c>
      <c r="AO7">
        <v>3.2</v>
      </c>
      <c r="AP7">
        <v>9.1</v>
      </c>
      <c r="AQ7" s="16">
        <f>AP7*Adjustments!$N$11</f>
        <v>7.7102114492880176</v>
      </c>
      <c r="AR7">
        <v>2.87</v>
      </c>
    </row>
    <row r="8" spans="1:44" x14ac:dyDescent="0.45">
      <c r="A8">
        <v>7</v>
      </c>
      <c r="B8" t="s">
        <v>822</v>
      </c>
      <c r="C8">
        <v>2008</v>
      </c>
      <c r="D8">
        <v>2024</v>
      </c>
      <c r="E8" t="str">
        <f t="shared" si="0"/>
        <v>2008-2024</v>
      </c>
      <c r="F8" t="s">
        <v>1068</v>
      </c>
      <c r="G8">
        <v>135</v>
      </c>
      <c r="H8" s="15">
        <f>G8*Adjustments!$N$3</f>
        <v>151.2077883253433</v>
      </c>
      <c r="I8">
        <v>118</v>
      </c>
      <c r="J8" s="15">
        <f>I8*Adjustments!$N$3</f>
        <v>132.16680757326304</v>
      </c>
      <c r="K8">
        <v>0.53400000000000003</v>
      </c>
      <c r="L8">
        <v>253</v>
      </c>
      <c r="M8" s="15">
        <f>L8*Adjustments!$N$3</f>
        <v>283.37459589860634</v>
      </c>
      <c r="N8">
        <v>4</v>
      </c>
      <c r="O8">
        <v>369</v>
      </c>
      <c r="P8">
        <v>368</v>
      </c>
      <c r="Q8" s="15">
        <f>P8*Adjustments!$N$4</f>
        <v>375.39791890163065</v>
      </c>
      <c r="R8">
        <v>3</v>
      </c>
      <c r="S8">
        <v>2</v>
      </c>
      <c r="T8">
        <v>0</v>
      </c>
      <c r="U8">
        <v>2051.1</v>
      </c>
      <c r="V8" s="14">
        <f>U8*Adjustments!$N$6</f>
        <v>2358.1235793834458</v>
      </c>
      <c r="W8">
        <v>1913</v>
      </c>
      <c r="X8">
        <v>1004</v>
      </c>
      <c r="Y8">
        <v>911</v>
      </c>
      <c r="Z8">
        <v>189</v>
      </c>
      <c r="AA8">
        <v>760</v>
      </c>
      <c r="AB8">
        <v>25</v>
      </c>
      <c r="AC8">
        <v>1972</v>
      </c>
      <c r="AD8" s="14">
        <f t="shared" si="1"/>
        <v>2279.5194600706636</v>
      </c>
      <c r="AE8" s="14">
        <f t="shared" si="2"/>
        <v>1931.382092297986</v>
      </c>
      <c r="AF8">
        <v>180</v>
      </c>
      <c r="AG8">
        <v>7</v>
      </c>
      <c r="AH8">
        <v>68</v>
      </c>
      <c r="AI8">
        <v>8780</v>
      </c>
      <c r="AJ8">
        <v>102</v>
      </c>
      <c r="AK8">
        <v>3.79</v>
      </c>
      <c r="AL8">
        <v>1.3029999999999999</v>
      </c>
      <c r="AM8">
        <v>8.4</v>
      </c>
      <c r="AN8">
        <v>0.8</v>
      </c>
      <c r="AO8">
        <v>3.3</v>
      </c>
      <c r="AP8">
        <v>8.6999999999999993</v>
      </c>
      <c r="AQ8" s="16">
        <f>AP8*Adjustments!$N$11</f>
        <v>7.3713010559127197</v>
      </c>
      <c r="AR8">
        <v>2.59</v>
      </c>
    </row>
    <row r="9" spans="1:44" x14ac:dyDescent="0.45">
      <c r="A9">
        <v>8</v>
      </c>
      <c r="B9" t="s">
        <v>827</v>
      </c>
      <c r="C9">
        <v>2010</v>
      </c>
      <c r="D9">
        <v>2024</v>
      </c>
      <c r="E9" t="str">
        <f t="shared" si="0"/>
        <v>2010-2024</v>
      </c>
      <c r="F9" t="s">
        <v>1069</v>
      </c>
      <c r="G9">
        <v>132</v>
      </c>
      <c r="H9" s="15">
        <f>G9*Adjustments!$N$3</f>
        <v>147.8476152514468</v>
      </c>
      <c r="I9">
        <v>83</v>
      </c>
      <c r="J9" s="15">
        <f>I9*Adjustments!$N$3</f>
        <v>92.964788377803671</v>
      </c>
      <c r="K9">
        <v>0.61399999999999999</v>
      </c>
      <c r="L9">
        <v>215</v>
      </c>
      <c r="M9" s="15">
        <f>L9*Adjustments!$N$3</f>
        <v>240.81240362925047</v>
      </c>
      <c r="N9">
        <v>3.08</v>
      </c>
      <c r="O9">
        <v>360</v>
      </c>
      <c r="P9">
        <v>280</v>
      </c>
      <c r="Q9" s="15">
        <f>P9*Adjustments!$N$4</f>
        <v>285.62885133819725</v>
      </c>
      <c r="R9">
        <v>16</v>
      </c>
      <c r="S9">
        <v>3</v>
      </c>
      <c r="T9">
        <v>12</v>
      </c>
      <c r="U9">
        <v>1885.2</v>
      </c>
      <c r="V9" s="14">
        <f>U9*Adjustments!$N$6</f>
        <v>2167.3904596819621</v>
      </c>
      <c r="W9">
        <v>1526</v>
      </c>
      <c r="X9">
        <v>696</v>
      </c>
      <c r="Y9">
        <v>646</v>
      </c>
      <c r="Z9">
        <v>200</v>
      </c>
      <c r="AA9">
        <v>438</v>
      </c>
      <c r="AB9">
        <v>15</v>
      </c>
      <c r="AC9">
        <v>2325</v>
      </c>
      <c r="AD9" s="14">
        <f t="shared" si="1"/>
        <v>2673.1149002744196</v>
      </c>
      <c r="AE9" s="14">
        <f t="shared" si="2"/>
        <v>2264.8660559734317</v>
      </c>
      <c r="AF9">
        <v>116</v>
      </c>
      <c r="AG9">
        <v>2</v>
      </c>
      <c r="AH9">
        <v>44</v>
      </c>
      <c r="AI9">
        <v>7589</v>
      </c>
      <c r="AJ9">
        <v>138</v>
      </c>
      <c r="AK9">
        <v>2.93</v>
      </c>
      <c r="AL9">
        <v>1.042</v>
      </c>
      <c r="AM9">
        <v>7.3</v>
      </c>
      <c r="AN9">
        <v>1</v>
      </c>
      <c r="AO9">
        <v>2.1</v>
      </c>
      <c r="AP9">
        <v>11.1</v>
      </c>
      <c r="AQ9" s="16">
        <f>AP9*Adjustments!$N$11</f>
        <v>9.4047634161645046</v>
      </c>
      <c r="AR9">
        <v>5.31</v>
      </c>
    </row>
    <row r="10" spans="1:44" x14ac:dyDescent="0.45">
      <c r="A10">
        <v>9</v>
      </c>
      <c r="B10" t="s">
        <v>825</v>
      </c>
      <c r="C10">
        <v>2013</v>
      </c>
      <c r="D10">
        <v>2024</v>
      </c>
      <c r="E10" t="str">
        <f t="shared" si="0"/>
        <v>2013-2024</v>
      </c>
      <c r="F10" t="s">
        <v>1070</v>
      </c>
      <c r="G10">
        <v>111</v>
      </c>
      <c r="H10" s="15">
        <f>G10*Adjustments!$N$3</f>
        <v>124.32640373417117</v>
      </c>
      <c r="I10">
        <v>103</v>
      </c>
      <c r="J10" s="15">
        <f>I10*Adjustments!$N$3</f>
        <v>115.36594220378045</v>
      </c>
      <c r="K10">
        <v>0.51900000000000002</v>
      </c>
      <c r="L10">
        <v>214</v>
      </c>
      <c r="M10" s="15">
        <f>L10*Adjustments!$N$3</f>
        <v>239.69234593795161</v>
      </c>
      <c r="N10">
        <v>4.51</v>
      </c>
      <c r="O10">
        <v>317</v>
      </c>
      <c r="P10">
        <v>311</v>
      </c>
      <c r="Q10" s="15">
        <f>P10*Adjustments!$N$4</f>
        <v>317.25204559349766</v>
      </c>
      <c r="R10">
        <v>3</v>
      </c>
      <c r="S10">
        <v>1</v>
      </c>
      <c r="T10">
        <v>0</v>
      </c>
      <c r="U10">
        <v>1793.2</v>
      </c>
      <c r="V10" s="14">
        <f>U10*Adjustments!$N$6</f>
        <v>2061.6192299499758</v>
      </c>
      <c r="W10">
        <v>1834</v>
      </c>
      <c r="X10">
        <v>954</v>
      </c>
      <c r="Y10">
        <v>899</v>
      </c>
      <c r="Z10">
        <v>215</v>
      </c>
      <c r="AA10">
        <v>628</v>
      </c>
      <c r="AB10">
        <v>14</v>
      </c>
      <c r="AC10">
        <v>1452</v>
      </c>
      <c r="AD10" s="14">
        <f t="shared" si="1"/>
        <v>1672.2022642927579</v>
      </c>
      <c r="AE10" s="14">
        <f t="shared" si="2"/>
        <v>1416.8168179863044</v>
      </c>
      <c r="AF10">
        <v>66</v>
      </c>
      <c r="AG10">
        <v>1</v>
      </c>
      <c r="AH10">
        <v>69</v>
      </c>
      <c r="AI10">
        <v>7681</v>
      </c>
      <c r="AJ10">
        <v>93</v>
      </c>
      <c r="AK10">
        <v>4.26</v>
      </c>
      <c r="AL10">
        <v>1.373</v>
      </c>
      <c r="AM10">
        <v>9.1999999999999993</v>
      </c>
      <c r="AN10">
        <v>1.1000000000000001</v>
      </c>
      <c r="AO10">
        <v>3.2</v>
      </c>
      <c r="AP10">
        <v>7.3</v>
      </c>
      <c r="AQ10" s="16">
        <f>AP10*Adjustments!$N$11</f>
        <v>6.1851146790991791</v>
      </c>
      <c r="AR10">
        <v>2.31</v>
      </c>
    </row>
    <row r="11" spans="1:44" x14ac:dyDescent="0.45">
      <c r="A11">
        <v>10</v>
      </c>
      <c r="B11" t="s">
        <v>969</v>
      </c>
      <c r="C11">
        <v>2009</v>
      </c>
      <c r="D11">
        <v>2024</v>
      </c>
      <c r="E11" t="str">
        <f t="shared" si="0"/>
        <v>2009-2024</v>
      </c>
      <c r="F11" t="s">
        <v>1066</v>
      </c>
      <c r="G11">
        <v>110</v>
      </c>
      <c r="H11" s="15">
        <f>G11*Adjustments!$N$3</f>
        <v>123.20634604287233</v>
      </c>
      <c r="I11">
        <v>99</v>
      </c>
      <c r="J11" s="15">
        <f>I11*Adjustments!$N$3</f>
        <v>110.88571143858509</v>
      </c>
      <c r="K11">
        <v>0.52600000000000002</v>
      </c>
      <c r="L11">
        <v>209</v>
      </c>
      <c r="M11" s="15">
        <f>L11*Adjustments!$N$3</f>
        <v>234.09205748145743</v>
      </c>
      <c r="N11">
        <v>4.0999999999999996</v>
      </c>
      <c r="O11">
        <v>319</v>
      </c>
      <c r="P11">
        <v>272</v>
      </c>
      <c r="Q11" s="15">
        <f>P11*Adjustments!$N$4</f>
        <v>277.46802701424878</v>
      </c>
      <c r="R11">
        <v>11</v>
      </c>
      <c r="S11">
        <v>4</v>
      </c>
      <c r="T11">
        <v>2</v>
      </c>
      <c r="U11">
        <v>1619</v>
      </c>
      <c r="V11" s="14">
        <f>U11*Adjustments!$N$6</f>
        <v>1861.3437058270192</v>
      </c>
      <c r="W11">
        <v>1585</v>
      </c>
      <c r="X11">
        <v>777</v>
      </c>
      <c r="Y11">
        <v>738</v>
      </c>
      <c r="Z11">
        <v>206</v>
      </c>
      <c r="AA11">
        <v>443</v>
      </c>
      <c r="AB11">
        <v>21</v>
      </c>
      <c r="AC11">
        <v>1638</v>
      </c>
      <c r="AD11" s="14">
        <f t="shared" si="1"/>
        <v>1882.0253025584304</v>
      </c>
      <c r="AE11" s="14">
        <f t="shared" si="2"/>
        <v>1594.5948390808524</v>
      </c>
      <c r="AF11">
        <v>56</v>
      </c>
      <c r="AG11">
        <v>3</v>
      </c>
      <c r="AH11">
        <v>59</v>
      </c>
      <c r="AI11">
        <v>6759</v>
      </c>
      <c r="AJ11">
        <v>103</v>
      </c>
      <c r="AK11">
        <v>3.7</v>
      </c>
      <c r="AL11">
        <v>1.2529999999999999</v>
      </c>
      <c r="AM11">
        <v>8.8000000000000007</v>
      </c>
      <c r="AN11">
        <v>1.1000000000000001</v>
      </c>
      <c r="AO11">
        <v>2.5</v>
      </c>
      <c r="AP11">
        <v>9.1</v>
      </c>
      <c r="AQ11" s="16">
        <f>AP11*Adjustments!$N$11</f>
        <v>7.7102114492880176</v>
      </c>
      <c r="AR11">
        <v>3.7</v>
      </c>
    </row>
    <row r="12" spans="1:44" x14ac:dyDescent="0.45">
      <c r="A12">
        <v>11</v>
      </c>
      <c r="B12" t="s">
        <v>926</v>
      </c>
      <c r="C12">
        <v>2011</v>
      </c>
      <c r="D12">
        <v>2024</v>
      </c>
      <c r="E12" t="str">
        <f t="shared" si="0"/>
        <v>2011-2024</v>
      </c>
      <c r="F12" t="s">
        <v>1067</v>
      </c>
      <c r="G12">
        <v>108</v>
      </c>
      <c r="H12" s="15">
        <f>G12*Adjustments!$N$3</f>
        <v>120.96623066027465</v>
      </c>
      <c r="I12">
        <v>99</v>
      </c>
      <c r="J12" s="15">
        <f>I12*Adjustments!$N$3</f>
        <v>110.88571143858509</v>
      </c>
      <c r="K12">
        <v>0.52200000000000002</v>
      </c>
      <c r="L12">
        <v>207</v>
      </c>
      <c r="M12" s="15">
        <f>L12*Adjustments!$N$3</f>
        <v>231.85194209885975</v>
      </c>
      <c r="N12">
        <v>4.07</v>
      </c>
      <c r="O12">
        <v>317</v>
      </c>
      <c r="P12">
        <v>310</v>
      </c>
      <c r="Q12" s="15">
        <f>P12*Adjustments!$N$4</f>
        <v>316.2319425530041</v>
      </c>
      <c r="R12">
        <v>3</v>
      </c>
      <c r="S12">
        <v>2</v>
      </c>
      <c r="T12">
        <v>0</v>
      </c>
      <c r="U12">
        <v>1745.1</v>
      </c>
      <c r="V12" s="14">
        <f>U12*Adjustments!$N$6</f>
        <v>2006.3192717966219</v>
      </c>
      <c r="W12">
        <v>1768</v>
      </c>
      <c r="X12">
        <v>846</v>
      </c>
      <c r="Y12">
        <v>789</v>
      </c>
      <c r="Z12">
        <v>195</v>
      </c>
      <c r="AA12">
        <v>605</v>
      </c>
      <c r="AB12">
        <v>10</v>
      </c>
      <c r="AC12">
        <v>1361</v>
      </c>
      <c r="AD12" s="14">
        <f t="shared" si="1"/>
        <v>1560.4705447307058</v>
      </c>
      <c r="AE12" s="14">
        <f t="shared" si="2"/>
        <v>1322.1492154131208</v>
      </c>
      <c r="AF12">
        <v>45</v>
      </c>
      <c r="AG12">
        <v>8</v>
      </c>
      <c r="AH12">
        <v>58</v>
      </c>
      <c r="AI12">
        <v>7464</v>
      </c>
      <c r="AJ12">
        <v>103</v>
      </c>
      <c r="AK12">
        <v>4.1500000000000004</v>
      </c>
      <c r="AL12">
        <v>1.36</v>
      </c>
      <c r="AM12">
        <v>9.1</v>
      </c>
      <c r="AN12">
        <v>1</v>
      </c>
      <c r="AO12">
        <v>3.1</v>
      </c>
      <c r="AP12">
        <v>7</v>
      </c>
      <c r="AQ12" s="16">
        <f>AP12*Adjustments!$N$11</f>
        <v>5.9309318840677063</v>
      </c>
      <c r="AR12">
        <v>2.25</v>
      </c>
    </row>
    <row r="13" spans="1:44" x14ac:dyDescent="0.45">
      <c r="A13">
        <v>12</v>
      </c>
      <c r="B13" t="s">
        <v>911</v>
      </c>
      <c r="C13">
        <v>2012</v>
      </c>
      <c r="D13">
        <v>2024</v>
      </c>
      <c r="E13" t="str">
        <f t="shared" si="0"/>
        <v>2012-2024</v>
      </c>
      <c r="F13" t="s">
        <v>1071</v>
      </c>
      <c r="G13">
        <v>107</v>
      </c>
      <c r="H13" s="15">
        <f>G13*Adjustments!$N$3</f>
        <v>119.84617296897581</v>
      </c>
      <c r="I13">
        <v>88</v>
      </c>
      <c r="J13" s="15">
        <f>I13*Adjustments!$N$3</f>
        <v>98.565076834297869</v>
      </c>
      <c r="K13">
        <v>0.54900000000000004</v>
      </c>
      <c r="L13">
        <v>195</v>
      </c>
      <c r="M13" s="15">
        <f>L13*Adjustments!$N$3</f>
        <v>218.41124980327368</v>
      </c>
      <c r="N13">
        <v>3.58</v>
      </c>
      <c r="O13">
        <v>277</v>
      </c>
      <c r="P13">
        <v>277</v>
      </c>
      <c r="Q13" s="15">
        <f>P13*Adjustments!$N$4</f>
        <v>282.56854221671654</v>
      </c>
      <c r="R13">
        <v>2</v>
      </c>
      <c r="S13">
        <v>1</v>
      </c>
      <c r="T13">
        <v>0</v>
      </c>
      <c r="U13">
        <v>1680.2</v>
      </c>
      <c r="V13" s="14">
        <f>U13*Adjustments!$N$6</f>
        <v>1931.704567344384</v>
      </c>
      <c r="W13">
        <v>1374</v>
      </c>
      <c r="X13">
        <v>702</v>
      </c>
      <c r="Y13">
        <v>668</v>
      </c>
      <c r="Z13">
        <v>211</v>
      </c>
      <c r="AA13">
        <v>537</v>
      </c>
      <c r="AB13">
        <v>8</v>
      </c>
      <c r="AC13">
        <v>1982</v>
      </c>
      <c r="AD13" s="14">
        <f t="shared" si="1"/>
        <v>2275.1187126500522</v>
      </c>
      <c r="AE13" s="14">
        <f t="shared" si="2"/>
        <v>1927.6534446993239</v>
      </c>
      <c r="AF13">
        <v>75</v>
      </c>
      <c r="AG13">
        <v>6</v>
      </c>
      <c r="AH13">
        <v>78</v>
      </c>
      <c r="AI13">
        <v>6907</v>
      </c>
      <c r="AJ13">
        <v>118</v>
      </c>
      <c r="AK13">
        <v>3.51</v>
      </c>
      <c r="AL13">
        <v>1.137</v>
      </c>
      <c r="AM13">
        <v>7.4</v>
      </c>
      <c r="AN13">
        <v>1.1000000000000001</v>
      </c>
      <c r="AO13">
        <v>2.9</v>
      </c>
      <c r="AP13">
        <v>10.6</v>
      </c>
      <c r="AQ13" s="16">
        <f>AP13*Adjustments!$N$11</f>
        <v>8.9811254244453824</v>
      </c>
      <c r="AR13">
        <v>3.69</v>
      </c>
    </row>
    <row r="14" spans="1:44" x14ac:dyDescent="0.45">
      <c r="A14">
        <v>13</v>
      </c>
      <c r="B14" t="s">
        <v>831</v>
      </c>
      <c r="C14">
        <v>2013</v>
      </c>
      <c r="D14">
        <v>2024</v>
      </c>
      <c r="E14" t="str">
        <f t="shared" si="0"/>
        <v>2013-2024</v>
      </c>
      <c r="F14" t="s">
        <v>1072</v>
      </c>
      <c r="G14">
        <v>107</v>
      </c>
      <c r="H14" s="15">
        <f>G14*Adjustments!$N$3</f>
        <v>119.84617296897581</v>
      </c>
      <c r="I14">
        <v>90</v>
      </c>
      <c r="J14" s="15">
        <f>I14*Adjustments!$N$3</f>
        <v>100.80519221689555</v>
      </c>
      <c r="K14">
        <v>0.54300000000000004</v>
      </c>
      <c r="L14">
        <v>197</v>
      </c>
      <c r="M14" s="15">
        <f>L14*Adjustments!$N$3</f>
        <v>220.65136518587136</v>
      </c>
      <c r="N14">
        <v>3.46</v>
      </c>
      <c r="O14">
        <v>295</v>
      </c>
      <c r="P14">
        <v>286</v>
      </c>
      <c r="Q14" s="15">
        <f>P14*Adjustments!$N$4</f>
        <v>291.74946958115862</v>
      </c>
      <c r="R14">
        <v>6</v>
      </c>
      <c r="S14">
        <v>4</v>
      </c>
      <c r="T14">
        <v>0</v>
      </c>
      <c r="U14">
        <v>1663.2</v>
      </c>
      <c r="V14" s="14">
        <f>U14*Adjustments!$N$6</f>
        <v>1912.1598835895604</v>
      </c>
      <c r="W14">
        <v>1420</v>
      </c>
      <c r="X14">
        <v>706</v>
      </c>
      <c r="Y14">
        <v>640</v>
      </c>
      <c r="Z14">
        <v>154</v>
      </c>
      <c r="AA14">
        <v>568</v>
      </c>
      <c r="AB14">
        <v>5</v>
      </c>
      <c r="AC14">
        <v>1636</v>
      </c>
      <c r="AD14" s="14">
        <f t="shared" si="1"/>
        <v>1890.9136626607876</v>
      </c>
      <c r="AE14" s="14">
        <f t="shared" si="2"/>
        <v>1602.1257331277302</v>
      </c>
      <c r="AF14">
        <v>53</v>
      </c>
      <c r="AG14">
        <v>6</v>
      </c>
      <c r="AH14">
        <v>103</v>
      </c>
      <c r="AI14">
        <v>6898</v>
      </c>
      <c r="AJ14">
        <v>121</v>
      </c>
      <c r="AK14">
        <v>3.52</v>
      </c>
      <c r="AL14">
        <v>1.1950000000000001</v>
      </c>
      <c r="AM14">
        <v>7.7</v>
      </c>
      <c r="AN14">
        <v>0.8</v>
      </c>
      <c r="AO14">
        <v>3.1</v>
      </c>
      <c r="AP14">
        <v>8.9</v>
      </c>
      <c r="AQ14" s="16">
        <f>AP14*Adjustments!$N$11</f>
        <v>7.5407562526003691</v>
      </c>
      <c r="AR14">
        <v>2.88</v>
      </c>
    </row>
    <row r="15" spans="1:44" x14ac:dyDescent="0.45">
      <c r="A15">
        <v>14</v>
      </c>
      <c r="B15" t="s">
        <v>972</v>
      </c>
      <c r="C15">
        <v>2012</v>
      </c>
      <c r="D15">
        <v>2024</v>
      </c>
      <c r="E15" t="str">
        <f t="shared" si="0"/>
        <v>2012-2024</v>
      </c>
      <c r="F15" t="s">
        <v>1073</v>
      </c>
      <c r="G15">
        <v>103</v>
      </c>
      <c r="H15" s="15">
        <f>G15*Adjustments!$N$3</f>
        <v>115.36594220378045</v>
      </c>
      <c r="I15">
        <v>92</v>
      </c>
      <c r="J15" s="15">
        <f>I15*Adjustments!$N$3</f>
        <v>103.04530759949323</v>
      </c>
      <c r="K15">
        <v>0.52800000000000002</v>
      </c>
      <c r="L15">
        <v>195</v>
      </c>
      <c r="M15" s="15">
        <f>L15*Adjustments!$N$3</f>
        <v>218.41124980327368</v>
      </c>
      <c r="N15">
        <v>4.03</v>
      </c>
      <c r="O15">
        <v>281</v>
      </c>
      <c r="P15">
        <v>266</v>
      </c>
      <c r="Q15" s="15">
        <f>P15*Adjustments!$N$4</f>
        <v>271.34740877128741</v>
      </c>
      <c r="R15">
        <v>12</v>
      </c>
      <c r="S15">
        <v>4</v>
      </c>
      <c r="T15">
        <v>0</v>
      </c>
      <c r="U15">
        <v>1639.1</v>
      </c>
      <c r="V15" s="14">
        <f>U15*Adjustments!$N$6</f>
        <v>1884.4524201488987</v>
      </c>
      <c r="W15">
        <v>1654</v>
      </c>
      <c r="X15">
        <v>792</v>
      </c>
      <c r="Y15">
        <v>734</v>
      </c>
      <c r="Z15">
        <v>175</v>
      </c>
      <c r="AA15">
        <v>515</v>
      </c>
      <c r="AB15">
        <v>11</v>
      </c>
      <c r="AC15">
        <v>1252</v>
      </c>
      <c r="AD15" s="14">
        <f t="shared" si="1"/>
        <v>1444.746855447489</v>
      </c>
      <c r="AE15" s="14">
        <f t="shared" si="2"/>
        <v>1224.0993127685815</v>
      </c>
      <c r="AF15">
        <v>39</v>
      </c>
      <c r="AG15">
        <v>0</v>
      </c>
      <c r="AH15">
        <v>60</v>
      </c>
      <c r="AI15">
        <v>6939</v>
      </c>
      <c r="AJ15">
        <v>102</v>
      </c>
      <c r="AK15">
        <v>4.0199999999999996</v>
      </c>
      <c r="AL15">
        <v>1.323</v>
      </c>
      <c r="AM15">
        <v>9.1</v>
      </c>
      <c r="AN15">
        <v>1</v>
      </c>
      <c r="AO15">
        <v>2.8</v>
      </c>
      <c r="AP15">
        <v>6.9</v>
      </c>
      <c r="AQ15" s="16">
        <f>AP15*Adjustments!$N$11</f>
        <v>5.8462042857238821</v>
      </c>
      <c r="AR15">
        <v>2.4300000000000002</v>
      </c>
    </row>
    <row r="16" spans="1:44" x14ac:dyDescent="0.45">
      <c r="A16">
        <v>15</v>
      </c>
      <c r="B16" t="s">
        <v>843</v>
      </c>
      <c r="C16">
        <v>2015</v>
      </c>
      <c r="D16">
        <v>2024</v>
      </c>
      <c r="E16" t="str">
        <f t="shared" si="0"/>
        <v>2015-2024</v>
      </c>
      <c r="F16" t="s">
        <v>1074</v>
      </c>
      <c r="G16">
        <v>100</v>
      </c>
      <c r="H16" s="15">
        <f>G16*Adjustments!$N$3</f>
        <v>112.00576912988393</v>
      </c>
      <c r="I16">
        <v>75</v>
      </c>
      <c r="J16" s="15">
        <f>I16*Adjustments!$N$3</f>
        <v>84.004326847412955</v>
      </c>
      <c r="K16">
        <v>0.57099999999999995</v>
      </c>
      <c r="L16">
        <v>175</v>
      </c>
      <c r="M16" s="15">
        <f>L16*Adjustments!$N$3</f>
        <v>196.01009597729688</v>
      </c>
      <c r="N16">
        <v>3.7</v>
      </c>
      <c r="O16">
        <v>253</v>
      </c>
      <c r="P16">
        <v>253</v>
      </c>
      <c r="Q16" s="15">
        <f>P16*Adjustments!$N$4</f>
        <v>258.08606924487111</v>
      </c>
      <c r="R16">
        <v>6</v>
      </c>
      <c r="S16">
        <v>4</v>
      </c>
      <c r="T16">
        <v>0</v>
      </c>
      <c r="U16">
        <v>1535.2</v>
      </c>
      <c r="V16" s="14">
        <f>U16*Adjustments!$N$6</f>
        <v>1764.9999117885361</v>
      </c>
      <c r="W16">
        <v>1326</v>
      </c>
      <c r="X16">
        <v>667</v>
      </c>
      <c r="Y16">
        <v>632</v>
      </c>
      <c r="Z16">
        <v>185</v>
      </c>
      <c r="AA16">
        <v>396</v>
      </c>
      <c r="AB16">
        <v>16</v>
      </c>
      <c r="AC16">
        <v>1689</v>
      </c>
      <c r="AD16" s="14">
        <f t="shared" si="1"/>
        <v>1941.4999029673897</v>
      </c>
      <c r="AE16" s="14">
        <f t="shared" si="2"/>
        <v>1644.98623963195</v>
      </c>
      <c r="AF16">
        <v>50</v>
      </c>
      <c r="AG16">
        <v>2</v>
      </c>
      <c r="AH16">
        <v>16</v>
      </c>
      <c r="AI16">
        <v>6265</v>
      </c>
      <c r="AJ16">
        <v>114</v>
      </c>
      <c r="AK16">
        <v>3.41</v>
      </c>
      <c r="AL16">
        <v>1.121</v>
      </c>
      <c r="AM16">
        <v>7.8</v>
      </c>
      <c r="AN16">
        <v>1.1000000000000001</v>
      </c>
      <c r="AO16">
        <v>2.2999999999999998</v>
      </c>
      <c r="AP16">
        <v>9.9</v>
      </c>
      <c r="AQ16" s="16">
        <f>AP16*Adjustments!$N$11</f>
        <v>8.3880322360386135</v>
      </c>
      <c r="AR16">
        <v>4.2699999999999996</v>
      </c>
    </row>
    <row r="17" spans="1:44" x14ac:dyDescent="0.45">
      <c r="A17">
        <v>16</v>
      </c>
      <c r="B17" t="s">
        <v>823</v>
      </c>
      <c r="C17">
        <v>2012</v>
      </c>
      <c r="D17">
        <v>2024</v>
      </c>
      <c r="E17" t="str">
        <f t="shared" si="0"/>
        <v>2012-2024</v>
      </c>
      <c r="F17" t="s">
        <v>1075</v>
      </c>
      <c r="G17">
        <v>98</v>
      </c>
      <c r="H17" s="15">
        <f>G17*Adjustments!$N$3</f>
        <v>109.76565374728625</v>
      </c>
      <c r="I17">
        <v>126</v>
      </c>
      <c r="J17" s="15">
        <f>I17*Adjustments!$N$3</f>
        <v>141.12726910365376</v>
      </c>
      <c r="K17">
        <v>0.438</v>
      </c>
      <c r="L17">
        <v>224</v>
      </c>
      <c r="M17" s="15">
        <f>L17*Adjustments!$N$3</f>
        <v>250.89292285094001</v>
      </c>
      <c r="N17">
        <v>4.46</v>
      </c>
      <c r="O17">
        <v>328</v>
      </c>
      <c r="P17">
        <v>310</v>
      </c>
      <c r="Q17" s="15">
        <f>P17*Adjustments!$N$4</f>
        <v>316.2319425530041</v>
      </c>
      <c r="R17">
        <v>6</v>
      </c>
      <c r="S17">
        <v>2</v>
      </c>
      <c r="T17">
        <v>2</v>
      </c>
      <c r="U17">
        <v>1817.2</v>
      </c>
      <c r="V17" s="14">
        <f>U17*Adjustments!$N$6</f>
        <v>2089.2117246626681</v>
      </c>
      <c r="W17">
        <v>1928</v>
      </c>
      <c r="X17">
        <v>974</v>
      </c>
      <c r="Y17">
        <v>901</v>
      </c>
      <c r="Z17">
        <v>252</v>
      </c>
      <c r="AA17">
        <v>560</v>
      </c>
      <c r="AB17">
        <v>23</v>
      </c>
      <c r="AC17">
        <v>1658</v>
      </c>
      <c r="AD17" s="14">
        <f t="shared" si="1"/>
        <v>1903.5040158037641</v>
      </c>
      <c r="AE17" s="14">
        <f t="shared" si="2"/>
        <v>1612.7932369687805</v>
      </c>
      <c r="AF17">
        <v>47</v>
      </c>
      <c r="AG17">
        <v>1</v>
      </c>
      <c r="AH17">
        <v>60</v>
      </c>
      <c r="AI17">
        <v>7818</v>
      </c>
      <c r="AJ17">
        <v>95</v>
      </c>
      <c r="AK17">
        <v>4.13</v>
      </c>
      <c r="AL17">
        <v>1.369</v>
      </c>
      <c r="AM17">
        <v>9.5</v>
      </c>
      <c r="AN17">
        <v>1.2</v>
      </c>
      <c r="AO17">
        <v>2.8</v>
      </c>
      <c r="AP17">
        <v>8.1999999999999993</v>
      </c>
      <c r="AQ17" s="16">
        <f>AP17*Adjustments!$N$11</f>
        <v>6.9476630641935984</v>
      </c>
      <c r="AR17">
        <v>2.96</v>
      </c>
    </row>
    <row r="18" spans="1:44" x14ac:dyDescent="0.45">
      <c r="A18">
        <v>17</v>
      </c>
      <c r="B18" t="s">
        <v>826</v>
      </c>
      <c r="C18">
        <v>2013</v>
      </c>
      <c r="D18">
        <v>2024</v>
      </c>
      <c r="E18" t="str">
        <f t="shared" si="0"/>
        <v>2013-2024</v>
      </c>
      <c r="F18" t="s">
        <v>1072</v>
      </c>
      <c r="G18">
        <v>97</v>
      </c>
      <c r="H18" s="15">
        <f>G18*Adjustments!$N$3</f>
        <v>108.64559605598741</v>
      </c>
      <c r="I18">
        <v>67</v>
      </c>
      <c r="J18" s="15">
        <f>I18*Adjustments!$N$3</f>
        <v>75.043865317022238</v>
      </c>
      <c r="K18">
        <v>0.59099999999999997</v>
      </c>
      <c r="L18">
        <v>164</v>
      </c>
      <c r="M18" s="15">
        <f>L18*Adjustments!$N$3</f>
        <v>183.68946137300966</v>
      </c>
      <c r="N18">
        <v>3.39</v>
      </c>
      <c r="O18">
        <v>246</v>
      </c>
      <c r="P18">
        <v>246</v>
      </c>
      <c r="Q18" s="15">
        <f>P18*Adjustments!$N$4</f>
        <v>250.94534796141616</v>
      </c>
      <c r="R18">
        <v>4</v>
      </c>
      <c r="S18">
        <v>3</v>
      </c>
      <c r="T18">
        <v>0</v>
      </c>
      <c r="U18">
        <v>1495.1</v>
      </c>
      <c r="V18" s="14">
        <f>U18*Adjustments!$N$6</f>
        <v>1718.8974518727462</v>
      </c>
      <c r="W18">
        <v>1310</v>
      </c>
      <c r="X18">
        <v>612</v>
      </c>
      <c r="Y18">
        <v>563</v>
      </c>
      <c r="Z18">
        <v>138</v>
      </c>
      <c r="AA18">
        <v>440</v>
      </c>
      <c r="AB18">
        <v>14</v>
      </c>
      <c r="AC18">
        <v>1527</v>
      </c>
      <c r="AD18" s="14">
        <f t="shared" si="1"/>
        <v>1757.0951730254737</v>
      </c>
      <c r="AE18" s="14">
        <f t="shared" si="2"/>
        <v>1488.7445407197495</v>
      </c>
      <c r="AF18">
        <v>67</v>
      </c>
      <c r="AG18">
        <v>2</v>
      </c>
      <c r="AH18">
        <v>39</v>
      </c>
      <c r="AI18">
        <v>6181</v>
      </c>
      <c r="AJ18">
        <v>118</v>
      </c>
      <c r="AK18">
        <v>3.34</v>
      </c>
      <c r="AL18">
        <v>1.17</v>
      </c>
      <c r="AM18">
        <v>7.9</v>
      </c>
      <c r="AN18">
        <v>0.8</v>
      </c>
      <c r="AO18">
        <v>2.6</v>
      </c>
      <c r="AP18">
        <v>9.1999999999999993</v>
      </c>
      <c r="AQ18" s="16">
        <f>AP18*Adjustments!$N$11</f>
        <v>7.7949390476318419</v>
      </c>
      <c r="AR18">
        <v>3.47</v>
      </c>
    </row>
    <row r="19" spans="1:44" x14ac:dyDescent="0.45">
      <c r="A19">
        <v>18</v>
      </c>
      <c r="B19" t="s">
        <v>828</v>
      </c>
      <c r="C19">
        <v>2012</v>
      </c>
      <c r="D19">
        <v>2024</v>
      </c>
      <c r="E19" t="str">
        <f t="shared" si="0"/>
        <v>2012-2024</v>
      </c>
      <c r="F19" t="s">
        <v>1076</v>
      </c>
      <c r="G19">
        <v>96</v>
      </c>
      <c r="H19" s="15">
        <f>G19*Adjustments!$N$3</f>
        <v>107.52553836468857</v>
      </c>
      <c r="I19">
        <v>98</v>
      </c>
      <c r="J19" s="15">
        <f>I19*Adjustments!$N$3</f>
        <v>109.76565374728625</v>
      </c>
      <c r="K19">
        <v>0.495</v>
      </c>
      <c r="L19">
        <v>194</v>
      </c>
      <c r="M19" s="15">
        <f>L19*Adjustments!$N$3</f>
        <v>217.29119211197482</v>
      </c>
      <c r="N19">
        <v>3.75</v>
      </c>
      <c r="O19">
        <v>346</v>
      </c>
      <c r="P19">
        <v>320</v>
      </c>
      <c r="Q19" s="15">
        <f>P19*Adjustments!$N$4</f>
        <v>326.43297295793968</v>
      </c>
      <c r="R19">
        <v>2</v>
      </c>
      <c r="S19">
        <v>2</v>
      </c>
      <c r="T19">
        <v>0</v>
      </c>
      <c r="U19">
        <v>1896</v>
      </c>
      <c r="V19" s="14">
        <f>U19*Adjustments!$N$6</f>
        <v>2179.8070823026733</v>
      </c>
      <c r="W19">
        <v>1862</v>
      </c>
      <c r="X19">
        <v>854</v>
      </c>
      <c r="Y19">
        <v>790</v>
      </c>
      <c r="Z19">
        <v>192</v>
      </c>
      <c r="AA19">
        <v>561</v>
      </c>
      <c r="AB19">
        <v>23</v>
      </c>
      <c r="AC19">
        <v>1663</v>
      </c>
      <c r="AD19" s="14">
        <f t="shared" si="1"/>
        <v>1913.3862166879021</v>
      </c>
      <c r="AE19" s="14">
        <f t="shared" si="2"/>
        <v>1621.1661884414227</v>
      </c>
      <c r="AF19">
        <v>50</v>
      </c>
      <c r="AG19">
        <v>6</v>
      </c>
      <c r="AH19">
        <v>69</v>
      </c>
      <c r="AI19">
        <v>7950</v>
      </c>
      <c r="AJ19">
        <v>110</v>
      </c>
      <c r="AK19">
        <v>3.67</v>
      </c>
      <c r="AL19">
        <v>1.278</v>
      </c>
      <c r="AM19">
        <v>8.8000000000000007</v>
      </c>
      <c r="AN19">
        <v>0.9</v>
      </c>
      <c r="AO19">
        <v>2.7</v>
      </c>
      <c r="AP19">
        <v>7.9</v>
      </c>
      <c r="AQ19" s="16">
        <f>AP19*Adjustments!$N$11</f>
        <v>6.6934802691621256</v>
      </c>
      <c r="AR19">
        <v>2.96</v>
      </c>
    </row>
    <row r="20" spans="1:44" x14ac:dyDescent="0.45">
      <c r="A20">
        <v>19</v>
      </c>
      <c r="B20" t="s">
        <v>836</v>
      </c>
      <c r="C20">
        <v>2013</v>
      </c>
      <c r="D20">
        <v>2024</v>
      </c>
      <c r="E20" t="str">
        <f t="shared" si="0"/>
        <v>2013-2024</v>
      </c>
      <c r="F20" t="s">
        <v>1065</v>
      </c>
      <c r="G20">
        <v>94</v>
      </c>
      <c r="H20" s="15">
        <f>G20*Adjustments!$N$3</f>
        <v>105.28542298209091</v>
      </c>
      <c r="I20">
        <v>99</v>
      </c>
      <c r="J20" s="15">
        <f>I20*Adjustments!$N$3</f>
        <v>110.88571143858509</v>
      </c>
      <c r="K20">
        <v>0.48699999999999999</v>
      </c>
      <c r="L20">
        <v>193</v>
      </c>
      <c r="M20" s="15">
        <f>L20*Adjustments!$N$3</f>
        <v>216.171134420676</v>
      </c>
      <c r="N20">
        <v>3.89</v>
      </c>
      <c r="O20">
        <v>316</v>
      </c>
      <c r="P20">
        <v>277</v>
      </c>
      <c r="Q20" s="15">
        <f>P20*Adjustments!$N$4</f>
        <v>282.56854221671654</v>
      </c>
      <c r="R20">
        <v>2</v>
      </c>
      <c r="S20">
        <v>1</v>
      </c>
      <c r="T20">
        <v>0</v>
      </c>
      <c r="U20">
        <v>1634</v>
      </c>
      <c r="V20" s="14">
        <f>U20*Adjustments!$N$6</f>
        <v>1878.5890150224518</v>
      </c>
      <c r="W20">
        <v>1618</v>
      </c>
      <c r="X20">
        <v>758</v>
      </c>
      <c r="Y20">
        <v>706</v>
      </c>
      <c r="Z20">
        <v>206</v>
      </c>
      <c r="AA20">
        <v>456</v>
      </c>
      <c r="AB20">
        <v>9</v>
      </c>
      <c r="AC20">
        <v>1704</v>
      </c>
      <c r="AD20" s="14">
        <f t="shared" si="1"/>
        <v>1962.0818601345609</v>
      </c>
      <c r="AE20" s="14">
        <f t="shared" si="2"/>
        <v>1662.4248376318485</v>
      </c>
      <c r="AF20">
        <v>35</v>
      </c>
      <c r="AG20">
        <v>7</v>
      </c>
      <c r="AH20">
        <v>60</v>
      </c>
      <c r="AI20">
        <v>6876</v>
      </c>
      <c r="AJ20">
        <v>108</v>
      </c>
      <c r="AK20">
        <v>3.62</v>
      </c>
      <c r="AL20">
        <v>1.2689999999999999</v>
      </c>
      <c r="AM20">
        <v>8.9</v>
      </c>
      <c r="AN20">
        <v>1.1000000000000001</v>
      </c>
      <c r="AO20">
        <v>2.5</v>
      </c>
      <c r="AP20">
        <v>9.4</v>
      </c>
      <c r="AQ20" s="16">
        <f>AP20*Adjustments!$N$11</f>
        <v>7.9643942443194913</v>
      </c>
      <c r="AR20">
        <v>3.74</v>
      </c>
    </row>
    <row r="21" spans="1:44" x14ac:dyDescent="0.45">
      <c r="A21">
        <v>20</v>
      </c>
      <c r="B21" t="s">
        <v>928</v>
      </c>
      <c r="C21">
        <v>2014</v>
      </c>
      <c r="D21">
        <v>2024</v>
      </c>
      <c r="E21" t="str">
        <f t="shared" si="0"/>
        <v>2014-2024</v>
      </c>
      <c r="F21" t="s">
        <v>1077</v>
      </c>
      <c r="G21">
        <v>94</v>
      </c>
      <c r="H21" s="15">
        <f>G21*Adjustments!$N$3</f>
        <v>105.28542298209091</v>
      </c>
      <c r="I21">
        <v>76</v>
      </c>
      <c r="J21" s="15">
        <f>I21*Adjustments!$N$3</f>
        <v>85.124384538711794</v>
      </c>
      <c r="K21">
        <v>0.55300000000000005</v>
      </c>
      <c r="L21">
        <v>170</v>
      </c>
      <c r="M21" s="15">
        <f>L21*Adjustments!$N$3</f>
        <v>190.4098075208027</v>
      </c>
      <c r="N21">
        <v>3.65</v>
      </c>
      <c r="O21">
        <v>263</v>
      </c>
      <c r="P21">
        <v>257</v>
      </c>
      <c r="Q21" s="15">
        <f>P21*Adjustments!$N$4</f>
        <v>262.16648140684532</v>
      </c>
      <c r="R21">
        <v>6</v>
      </c>
      <c r="S21">
        <v>4</v>
      </c>
      <c r="T21">
        <v>0</v>
      </c>
      <c r="U21">
        <v>1513</v>
      </c>
      <c r="V21" s="14">
        <f>U21*Adjustments!$N$6</f>
        <v>1739.476854179296</v>
      </c>
      <c r="W21">
        <v>1434</v>
      </c>
      <c r="X21">
        <v>662</v>
      </c>
      <c r="Y21">
        <v>614</v>
      </c>
      <c r="Z21">
        <v>176</v>
      </c>
      <c r="AA21">
        <v>341</v>
      </c>
      <c r="AB21">
        <v>16</v>
      </c>
      <c r="AC21">
        <v>1219</v>
      </c>
      <c r="AD21" s="14">
        <f t="shared" si="1"/>
        <v>1410.9090039454288</v>
      </c>
      <c r="AE21" s="14">
        <f t="shared" si="2"/>
        <v>1195.4293138597361</v>
      </c>
      <c r="AF21">
        <v>63</v>
      </c>
      <c r="AG21">
        <v>1</v>
      </c>
      <c r="AH21">
        <v>12</v>
      </c>
      <c r="AI21">
        <v>6234</v>
      </c>
      <c r="AJ21">
        <v>115</v>
      </c>
      <c r="AK21">
        <v>3.87</v>
      </c>
      <c r="AL21">
        <v>1.173</v>
      </c>
      <c r="AM21">
        <v>8.5</v>
      </c>
      <c r="AN21">
        <v>1</v>
      </c>
      <c r="AO21">
        <v>2</v>
      </c>
      <c r="AP21">
        <v>7.3</v>
      </c>
      <c r="AQ21" s="16">
        <f>AP21*Adjustments!$N$11</f>
        <v>6.1851146790991791</v>
      </c>
      <c r="AR21">
        <v>3.57</v>
      </c>
    </row>
    <row r="22" spans="1:44" x14ac:dyDescent="0.45">
      <c r="A22">
        <v>21</v>
      </c>
      <c r="B22" t="s">
        <v>998</v>
      </c>
      <c r="C22">
        <v>2013</v>
      </c>
      <c r="D22">
        <v>2024</v>
      </c>
      <c r="E22" t="str">
        <f t="shared" si="0"/>
        <v>2013-2024</v>
      </c>
      <c r="F22" t="s">
        <v>1078</v>
      </c>
      <c r="G22">
        <v>93</v>
      </c>
      <c r="H22" s="15">
        <f>G22*Adjustments!$N$3</f>
        <v>104.16536529079207</v>
      </c>
      <c r="I22">
        <v>60</v>
      </c>
      <c r="J22" s="15">
        <f>I22*Adjustments!$N$3</f>
        <v>67.203461477930361</v>
      </c>
      <c r="K22">
        <v>0.60799999999999998</v>
      </c>
      <c r="L22">
        <v>153</v>
      </c>
      <c r="M22" s="15">
        <f>L22*Adjustments!$N$3</f>
        <v>171.36882676872241</v>
      </c>
      <c r="N22">
        <v>3.95</v>
      </c>
      <c r="O22">
        <v>264</v>
      </c>
      <c r="P22">
        <v>243</v>
      </c>
      <c r="Q22" s="15">
        <f>P22*Adjustments!$N$4</f>
        <v>247.88503883993548</v>
      </c>
      <c r="R22">
        <v>2</v>
      </c>
      <c r="S22">
        <v>2</v>
      </c>
      <c r="T22">
        <v>0</v>
      </c>
      <c r="U22">
        <v>1372.1</v>
      </c>
      <c r="V22" s="14">
        <f>U22*Adjustments!$N$6</f>
        <v>1577.4859164701993</v>
      </c>
      <c r="W22">
        <v>1328</v>
      </c>
      <c r="X22">
        <v>643</v>
      </c>
      <c r="Y22">
        <v>602</v>
      </c>
      <c r="Z22">
        <v>170</v>
      </c>
      <c r="AA22">
        <v>439</v>
      </c>
      <c r="AB22">
        <v>17</v>
      </c>
      <c r="AC22">
        <v>1220</v>
      </c>
      <c r="AD22" s="14">
        <f t="shared" si="1"/>
        <v>1402.209703529066</v>
      </c>
      <c r="AE22" s="14">
        <f t="shared" si="2"/>
        <v>1188.0586055442375</v>
      </c>
      <c r="AF22">
        <v>36</v>
      </c>
      <c r="AG22">
        <v>3</v>
      </c>
      <c r="AH22">
        <v>40</v>
      </c>
      <c r="AI22">
        <v>5796</v>
      </c>
      <c r="AJ22">
        <v>103</v>
      </c>
      <c r="AK22">
        <v>4.03</v>
      </c>
      <c r="AL22">
        <v>1.288</v>
      </c>
      <c r="AM22">
        <v>8.6999999999999993</v>
      </c>
      <c r="AN22">
        <v>1.1000000000000001</v>
      </c>
      <c r="AO22">
        <v>2.9</v>
      </c>
      <c r="AP22">
        <v>8</v>
      </c>
      <c r="AQ22" s="16">
        <f>AP22*Adjustments!$N$11</f>
        <v>6.7782078675059498</v>
      </c>
      <c r="AR22">
        <v>2.78</v>
      </c>
    </row>
    <row r="23" spans="1:44" x14ac:dyDescent="0.45">
      <c r="A23">
        <v>22</v>
      </c>
      <c r="B23" t="s">
        <v>837</v>
      </c>
      <c r="C23">
        <v>2016</v>
      </c>
      <c r="D23">
        <v>2024</v>
      </c>
      <c r="E23" t="str">
        <f t="shared" si="0"/>
        <v>2016-2024</v>
      </c>
      <c r="F23" t="s">
        <v>1079</v>
      </c>
      <c r="G23">
        <v>91</v>
      </c>
      <c r="H23" s="15">
        <f>G23*Adjustments!$N$3</f>
        <v>101.92524990819439</v>
      </c>
      <c r="I23">
        <v>72</v>
      </c>
      <c r="J23" s="15">
        <f>I23*Adjustments!$N$3</f>
        <v>80.644153773516436</v>
      </c>
      <c r="K23">
        <v>0.55800000000000005</v>
      </c>
      <c r="L23">
        <v>163</v>
      </c>
      <c r="M23" s="15">
        <f>L23*Adjustments!$N$3</f>
        <v>182.56940368171081</v>
      </c>
      <c r="N23">
        <v>4.1100000000000003</v>
      </c>
      <c r="O23">
        <v>231</v>
      </c>
      <c r="P23">
        <v>230</v>
      </c>
      <c r="Q23" s="15">
        <f>P23*Adjustments!$N$4</f>
        <v>234.62369931351915</v>
      </c>
      <c r="R23">
        <v>5</v>
      </c>
      <c r="S23">
        <v>1</v>
      </c>
      <c r="T23">
        <v>0</v>
      </c>
      <c r="U23">
        <v>1328.1</v>
      </c>
      <c r="V23" s="14">
        <f>U23*Adjustments!$N$6</f>
        <v>1526.8996761635972</v>
      </c>
      <c r="W23">
        <v>1247</v>
      </c>
      <c r="X23">
        <v>648</v>
      </c>
      <c r="Y23">
        <v>607</v>
      </c>
      <c r="Z23">
        <v>183</v>
      </c>
      <c r="AA23">
        <v>392</v>
      </c>
      <c r="AB23">
        <v>4</v>
      </c>
      <c r="AC23">
        <v>1277</v>
      </c>
      <c r="AD23" s="14">
        <f t="shared" si="1"/>
        <v>1476.003020291477</v>
      </c>
      <c r="AE23" s="14">
        <f t="shared" si="2"/>
        <v>1250.5819105752792</v>
      </c>
      <c r="AF23">
        <v>89</v>
      </c>
      <c r="AG23">
        <v>3</v>
      </c>
      <c r="AH23">
        <v>33</v>
      </c>
      <c r="AI23">
        <v>5588</v>
      </c>
      <c r="AJ23">
        <v>104</v>
      </c>
      <c r="AK23">
        <v>4.13</v>
      </c>
      <c r="AL23">
        <v>1.234</v>
      </c>
      <c r="AM23">
        <v>8.4</v>
      </c>
      <c r="AN23">
        <v>1.2</v>
      </c>
      <c r="AO23">
        <v>2.7</v>
      </c>
      <c r="AP23">
        <v>8.6999999999999993</v>
      </c>
      <c r="AQ23" s="16">
        <f>AP23*Adjustments!$N$11</f>
        <v>7.3713010559127197</v>
      </c>
      <c r="AR23">
        <v>3.26</v>
      </c>
    </row>
    <row r="24" spans="1:44" x14ac:dyDescent="0.45">
      <c r="A24">
        <v>23</v>
      </c>
      <c r="B24" t="s">
        <v>907</v>
      </c>
      <c r="C24">
        <v>2012</v>
      </c>
      <c r="D24">
        <v>2024</v>
      </c>
      <c r="E24" t="str">
        <f t="shared" si="0"/>
        <v>2012-2024</v>
      </c>
      <c r="F24" t="s">
        <v>1080</v>
      </c>
      <c r="G24">
        <v>86</v>
      </c>
      <c r="H24" s="15">
        <f>G24*Adjustments!$N$3</f>
        <v>96.32496145170019</v>
      </c>
      <c r="I24">
        <v>85</v>
      </c>
      <c r="J24" s="15">
        <f>I24*Adjustments!$N$3</f>
        <v>95.204903760401351</v>
      </c>
      <c r="K24">
        <v>0.503</v>
      </c>
      <c r="L24">
        <v>171</v>
      </c>
      <c r="M24" s="15">
        <f>L24*Adjustments!$N$3</f>
        <v>191.52986521210153</v>
      </c>
      <c r="N24">
        <v>4.45</v>
      </c>
      <c r="O24">
        <v>301</v>
      </c>
      <c r="P24">
        <v>256</v>
      </c>
      <c r="Q24" s="15">
        <f>P24*Adjustments!$N$4</f>
        <v>261.14637836635177</v>
      </c>
      <c r="R24">
        <v>4</v>
      </c>
      <c r="S24">
        <v>3</v>
      </c>
      <c r="T24">
        <v>0</v>
      </c>
      <c r="U24">
        <v>1509.1</v>
      </c>
      <c r="V24" s="14">
        <f>U24*Adjustments!$N$6</f>
        <v>1734.9930737884833</v>
      </c>
      <c r="W24">
        <v>1644</v>
      </c>
      <c r="X24">
        <v>829</v>
      </c>
      <c r="Y24">
        <v>747</v>
      </c>
      <c r="Z24">
        <v>173</v>
      </c>
      <c r="AA24">
        <v>541</v>
      </c>
      <c r="AB24">
        <v>11</v>
      </c>
      <c r="AC24">
        <v>1054</v>
      </c>
      <c r="AD24" s="14">
        <f t="shared" si="1"/>
        <v>1214.4951516519384</v>
      </c>
      <c r="AE24" s="14">
        <f t="shared" si="2"/>
        <v>1029.0125739968751</v>
      </c>
      <c r="AF24">
        <v>47</v>
      </c>
      <c r="AG24">
        <v>15</v>
      </c>
      <c r="AH24">
        <v>43</v>
      </c>
      <c r="AI24">
        <v>6554</v>
      </c>
      <c r="AJ24">
        <v>99</v>
      </c>
      <c r="AK24">
        <v>4.42</v>
      </c>
      <c r="AL24">
        <v>1.448</v>
      </c>
      <c r="AM24">
        <v>9.8000000000000007</v>
      </c>
      <c r="AN24">
        <v>1</v>
      </c>
      <c r="AO24">
        <v>3.2</v>
      </c>
      <c r="AP24">
        <v>6.3</v>
      </c>
      <c r="AQ24" s="16">
        <f>AP24*Adjustments!$N$11</f>
        <v>5.3378386956609356</v>
      </c>
      <c r="AR24">
        <v>1.95</v>
      </c>
    </row>
    <row r="25" spans="1:44" x14ac:dyDescent="0.45">
      <c r="A25">
        <v>24</v>
      </c>
      <c r="B25" t="s">
        <v>927</v>
      </c>
      <c r="C25">
        <v>2011</v>
      </c>
      <c r="D25">
        <v>2024</v>
      </c>
      <c r="E25" t="str">
        <f t="shared" si="0"/>
        <v>2011-2023</v>
      </c>
      <c r="F25" t="s">
        <v>1081</v>
      </c>
      <c r="G25">
        <v>85</v>
      </c>
      <c r="H25" s="15">
        <f>G25*Adjustments!$N$3</f>
        <v>95.204903760401351</v>
      </c>
      <c r="I25">
        <v>76</v>
      </c>
      <c r="J25" s="15">
        <f>I25*Adjustments!$N$3</f>
        <v>85.124384538711794</v>
      </c>
      <c r="K25">
        <v>0.52800000000000002</v>
      </c>
      <c r="L25">
        <v>161</v>
      </c>
      <c r="M25" s="15">
        <f>L25*Adjustments!$N$3</f>
        <v>180.32928829911313</v>
      </c>
      <c r="N25">
        <v>4.04</v>
      </c>
      <c r="O25">
        <v>280</v>
      </c>
      <c r="P25">
        <v>261</v>
      </c>
      <c r="Q25" s="15">
        <f>P25*Adjustments!$N$4</f>
        <v>266.24689356881959</v>
      </c>
      <c r="R25">
        <v>4</v>
      </c>
      <c r="S25">
        <v>2</v>
      </c>
      <c r="T25">
        <v>0</v>
      </c>
      <c r="U25">
        <v>1488.2</v>
      </c>
      <c r="V25" s="14">
        <f>U25*Adjustments!$N$6</f>
        <v>1710.9646096428473</v>
      </c>
      <c r="W25">
        <v>1488</v>
      </c>
      <c r="X25">
        <v>708</v>
      </c>
      <c r="Y25">
        <v>669</v>
      </c>
      <c r="Z25">
        <v>165</v>
      </c>
      <c r="AA25">
        <v>429</v>
      </c>
      <c r="AB25">
        <v>16</v>
      </c>
      <c r="AC25">
        <v>1277</v>
      </c>
      <c r="AD25" s="14">
        <f t="shared" si="1"/>
        <v>1463.8252771388807</v>
      </c>
      <c r="AE25" s="14">
        <f t="shared" si="2"/>
        <v>1240.2640012696047</v>
      </c>
      <c r="AF25">
        <v>45</v>
      </c>
      <c r="AG25">
        <v>0</v>
      </c>
      <c r="AH25">
        <v>47</v>
      </c>
      <c r="AI25">
        <v>6278</v>
      </c>
      <c r="AJ25">
        <v>103</v>
      </c>
      <c r="AK25">
        <v>3.83</v>
      </c>
      <c r="AL25">
        <v>1.288</v>
      </c>
      <c r="AM25">
        <v>9</v>
      </c>
      <c r="AN25">
        <v>1</v>
      </c>
      <c r="AO25">
        <v>2.6</v>
      </c>
      <c r="AP25">
        <v>7.7</v>
      </c>
      <c r="AQ25" s="16">
        <f>AP25*Adjustments!$N$11</f>
        <v>6.524025072474477</v>
      </c>
      <c r="AR25">
        <v>2.98</v>
      </c>
    </row>
    <row r="26" spans="1:44" x14ac:dyDescent="0.45">
      <c r="A26">
        <v>25</v>
      </c>
      <c r="B26" t="s">
        <v>952</v>
      </c>
      <c r="C26">
        <v>2014</v>
      </c>
      <c r="D26">
        <v>2023</v>
      </c>
      <c r="E26" t="str">
        <f t="shared" si="0"/>
        <v>2014-2024</v>
      </c>
      <c r="F26" t="s">
        <v>1082</v>
      </c>
      <c r="G26">
        <v>84</v>
      </c>
      <c r="H26" s="15">
        <f>G26*Adjustments!$N$3</f>
        <v>94.084846069102511</v>
      </c>
      <c r="I26">
        <v>57</v>
      </c>
      <c r="J26" s="15">
        <f>I26*Adjustments!$N$3</f>
        <v>63.843288404033842</v>
      </c>
      <c r="K26">
        <v>0.59599999999999997</v>
      </c>
      <c r="L26">
        <v>141</v>
      </c>
      <c r="M26" s="15">
        <f>L26*Adjustments!$N$3</f>
        <v>157.92813447313634</v>
      </c>
      <c r="N26">
        <v>2.5299999999999998</v>
      </c>
      <c r="O26">
        <v>215</v>
      </c>
      <c r="P26">
        <v>215</v>
      </c>
      <c r="Q26" s="15">
        <f>P26*Adjustments!$N$4</f>
        <v>219.32215370611576</v>
      </c>
      <c r="R26">
        <v>4</v>
      </c>
      <c r="S26">
        <v>2</v>
      </c>
      <c r="T26">
        <v>0</v>
      </c>
      <c r="U26">
        <v>1356.1</v>
      </c>
      <c r="V26" s="14">
        <f>U26*Adjustments!$N$6</f>
        <v>1559.0909199950713</v>
      </c>
      <c r="W26">
        <v>1040</v>
      </c>
      <c r="X26">
        <v>418</v>
      </c>
      <c r="Y26">
        <v>381</v>
      </c>
      <c r="Z26">
        <v>119</v>
      </c>
      <c r="AA26">
        <v>307</v>
      </c>
      <c r="AB26">
        <v>13</v>
      </c>
      <c r="AC26">
        <v>1652</v>
      </c>
      <c r="AD26" s="14">
        <f t="shared" si="1"/>
        <v>1905.5555688828649</v>
      </c>
      <c r="AE26" s="14">
        <f t="shared" si="2"/>
        <v>1614.5314686214513</v>
      </c>
      <c r="AF26">
        <v>21</v>
      </c>
      <c r="AG26">
        <v>0</v>
      </c>
      <c r="AH26">
        <v>27</v>
      </c>
      <c r="AI26">
        <v>5332</v>
      </c>
      <c r="AJ26">
        <v>155</v>
      </c>
      <c r="AK26">
        <v>2.59</v>
      </c>
      <c r="AL26">
        <v>0.99299999999999999</v>
      </c>
      <c r="AM26">
        <v>6.9</v>
      </c>
      <c r="AN26">
        <v>0.8</v>
      </c>
      <c r="AO26">
        <v>2</v>
      </c>
      <c r="AP26">
        <v>11</v>
      </c>
      <c r="AQ26" s="16">
        <f>AP26*Adjustments!$N$11</f>
        <v>9.3200358178206812</v>
      </c>
      <c r="AR26">
        <v>5.38</v>
      </c>
    </row>
    <row r="27" spans="1:44" x14ac:dyDescent="0.45">
      <c r="A27">
        <v>26</v>
      </c>
      <c r="B27" t="s">
        <v>833</v>
      </c>
      <c r="C27">
        <v>2014</v>
      </c>
      <c r="D27">
        <v>2024</v>
      </c>
      <c r="E27" t="str">
        <f t="shared" si="0"/>
        <v>2014-2023</v>
      </c>
      <c r="F27" t="s">
        <v>1083</v>
      </c>
      <c r="G27">
        <v>84</v>
      </c>
      <c r="H27" s="15">
        <f>G27*Adjustments!$N$3</f>
        <v>94.084846069102511</v>
      </c>
      <c r="I27">
        <v>80</v>
      </c>
      <c r="J27" s="15">
        <f>I27*Adjustments!$N$3</f>
        <v>89.604615303907153</v>
      </c>
      <c r="K27">
        <v>0.51200000000000001</v>
      </c>
      <c r="L27">
        <v>164</v>
      </c>
      <c r="M27" s="15">
        <f>L27*Adjustments!$N$3</f>
        <v>183.68946137300966</v>
      </c>
      <c r="N27">
        <v>3.65</v>
      </c>
      <c r="O27">
        <v>249</v>
      </c>
      <c r="P27">
        <v>241</v>
      </c>
      <c r="Q27" s="15">
        <f>P27*Adjustments!$N$4</f>
        <v>245.84483275894834</v>
      </c>
      <c r="R27">
        <v>4</v>
      </c>
      <c r="S27">
        <v>2</v>
      </c>
      <c r="T27">
        <v>1</v>
      </c>
      <c r="U27">
        <v>1404.1</v>
      </c>
      <c r="V27" s="14">
        <f>U27*Adjustments!$N$6</f>
        <v>1614.2759094204555</v>
      </c>
      <c r="W27">
        <v>1342</v>
      </c>
      <c r="X27">
        <v>635</v>
      </c>
      <c r="Y27">
        <v>569</v>
      </c>
      <c r="Z27">
        <v>135</v>
      </c>
      <c r="AA27">
        <v>421</v>
      </c>
      <c r="AB27">
        <v>5</v>
      </c>
      <c r="AC27">
        <v>1167</v>
      </c>
      <c r="AD27" s="14">
        <f t="shared" si="1"/>
        <v>1345.2299245170461</v>
      </c>
      <c r="AE27" s="14">
        <f t="shared" si="2"/>
        <v>1139.7810072457346</v>
      </c>
      <c r="AF27">
        <v>38</v>
      </c>
      <c r="AG27">
        <v>7</v>
      </c>
      <c r="AH27">
        <v>46</v>
      </c>
      <c r="AI27">
        <v>5849</v>
      </c>
      <c r="AJ27">
        <v>116</v>
      </c>
      <c r="AK27">
        <v>3.74</v>
      </c>
      <c r="AL27">
        <v>1.2549999999999999</v>
      </c>
      <c r="AM27">
        <v>8.6</v>
      </c>
      <c r="AN27">
        <v>0.9</v>
      </c>
      <c r="AO27">
        <v>2.7</v>
      </c>
      <c r="AP27">
        <v>7.5</v>
      </c>
      <c r="AQ27" s="16">
        <f>AP27*Adjustments!$N$11</f>
        <v>6.3545698757868276</v>
      </c>
      <c r="AR27">
        <v>2.77</v>
      </c>
    </row>
    <row r="28" spans="1:44" x14ac:dyDescent="0.45">
      <c r="A28">
        <v>27</v>
      </c>
      <c r="B28" t="s">
        <v>1084</v>
      </c>
      <c r="C28">
        <v>2015</v>
      </c>
      <c r="D28">
        <v>2023</v>
      </c>
      <c r="E28" t="str">
        <f t="shared" si="0"/>
        <v>2015-2024</v>
      </c>
      <c r="F28" t="s">
        <v>1079</v>
      </c>
      <c r="G28">
        <v>82</v>
      </c>
      <c r="H28" s="15">
        <f>G28*Adjustments!$N$3</f>
        <v>91.844730686504832</v>
      </c>
      <c r="I28">
        <v>53</v>
      </c>
      <c r="J28" s="15">
        <f>I28*Adjustments!$N$3</f>
        <v>59.363057638838484</v>
      </c>
      <c r="K28">
        <v>0.60699999999999998</v>
      </c>
      <c r="L28">
        <v>135</v>
      </c>
      <c r="M28" s="15">
        <f>L28*Adjustments!$N$3</f>
        <v>151.2077883253433</v>
      </c>
      <c r="N28">
        <v>4.03</v>
      </c>
      <c r="O28">
        <v>202</v>
      </c>
      <c r="P28">
        <v>196</v>
      </c>
      <c r="Q28" s="15">
        <f>P28*Adjustments!$N$4</f>
        <v>199.94019593673806</v>
      </c>
      <c r="R28">
        <v>0</v>
      </c>
      <c r="S28">
        <v>0</v>
      </c>
      <c r="T28">
        <v>0</v>
      </c>
      <c r="U28">
        <v>1100.0999999999999</v>
      </c>
      <c r="V28" s="14">
        <f>U28*Adjustments!$N$6</f>
        <v>1264.7709763930227</v>
      </c>
      <c r="W28">
        <v>1046</v>
      </c>
      <c r="X28">
        <v>518</v>
      </c>
      <c r="Y28">
        <v>493</v>
      </c>
      <c r="Z28">
        <v>134</v>
      </c>
      <c r="AA28">
        <v>376</v>
      </c>
      <c r="AB28">
        <v>6</v>
      </c>
      <c r="AC28">
        <v>1107</v>
      </c>
      <c r="AD28" s="14">
        <f t="shared" si="1"/>
        <v>1278.8239872418339</v>
      </c>
      <c r="AE28" s="14">
        <f t="shared" si="2"/>
        <v>1083.5168514347408</v>
      </c>
      <c r="AF28">
        <v>30</v>
      </c>
      <c r="AG28">
        <v>3</v>
      </c>
      <c r="AH28">
        <v>13</v>
      </c>
      <c r="AI28">
        <v>4661</v>
      </c>
      <c r="AJ28">
        <v>112</v>
      </c>
      <c r="AK28">
        <v>3.85</v>
      </c>
      <c r="AL28">
        <v>1.292</v>
      </c>
      <c r="AM28">
        <v>8.6</v>
      </c>
      <c r="AN28">
        <v>1.1000000000000001</v>
      </c>
      <c r="AO28">
        <v>3.1</v>
      </c>
      <c r="AP28">
        <v>9.1</v>
      </c>
      <c r="AQ28" s="16">
        <f>AP28*Adjustments!$N$11</f>
        <v>7.7102114492880176</v>
      </c>
      <c r="AR28">
        <v>2.94</v>
      </c>
    </row>
    <row r="29" spans="1:44" x14ac:dyDescent="0.45">
      <c r="A29">
        <v>28</v>
      </c>
      <c r="B29" t="s">
        <v>944</v>
      </c>
      <c r="C29">
        <v>2011</v>
      </c>
      <c r="D29">
        <v>2024</v>
      </c>
      <c r="E29" t="str">
        <f t="shared" si="0"/>
        <v>2011-2023</v>
      </c>
      <c r="F29" t="s">
        <v>1085</v>
      </c>
      <c r="G29">
        <v>81</v>
      </c>
      <c r="H29" s="15">
        <f>G29*Adjustments!$N$3</f>
        <v>90.724672995205992</v>
      </c>
      <c r="I29">
        <v>82</v>
      </c>
      <c r="J29" s="15">
        <f>I29*Adjustments!$N$3</f>
        <v>91.844730686504832</v>
      </c>
      <c r="K29">
        <v>0.497</v>
      </c>
      <c r="L29">
        <v>163</v>
      </c>
      <c r="M29" s="15">
        <f>L29*Adjustments!$N$3</f>
        <v>182.56940368171081</v>
      </c>
      <c r="N29">
        <v>3.85</v>
      </c>
      <c r="O29">
        <v>255</v>
      </c>
      <c r="P29">
        <v>248</v>
      </c>
      <c r="Q29" s="15">
        <f>P29*Adjustments!$N$4</f>
        <v>252.98555404240327</v>
      </c>
      <c r="R29">
        <v>5</v>
      </c>
      <c r="S29">
        <v>3</v>
      </c>
      <c r="T29">
        <v>0</v>
      </c>
      <c r="U29">
        <v>1470.2</v>
      </c>
      <c r="V29" s="14">
        <f>U29*Adjustments!$N$6</f>
        <v>1690.2702386083283</v>
      </c>
      <c r="W29">
        <v>1306</v>
      </c>
      <c r="X29">
        <v>675</v>
      </c>
      <c r="Y29">
        <v>629</v>
      </c>
      <c r="Z29">
        <v>203</v>
      </c>
      <c r="AA29">
        <v>492</v>
      </c>
      <c r="AB29">
        <v>22</v>
      </c>
      <c r="AC29">
        <v>1260</v>
      </c>
      <c r="AD29" s="14">
        <f t="shared" si="1"/>
        <v>1446.1200930315699</v>
      </c>
      <c r="AE29" s="14">
        <f t="shared" si="2"/>
        <v>1225.262823993128</v>
      </c>
      <c r="AF29">
        <v>71</v>
      </c>
      <c r="AG29">
        <v>8</v>
      </c>
      <c r="AH29">
        <v>28</v>
      </c>
      <c r="AI29">
        <v>6133</v>
      </c>
      <c r="AJ29">
        <v>105</v>
      </c>
      <c r="AK29">
        <v>4.38</v>
      </c>
      <c r="AL29">
        <v>1.2230000000000001</v>
      </c>
      <c r="AM29">
        <v>8</v>
      </c>
      <c r="AN29">
        <v>1.2</v>
      </c>
      <c r="AO29">
        <v>3</v>
      </c>
      <c r="AP29">
        <v>7.7</v>
      </c>
      <c r="AQ29" s="16">
        <f>AP29*Adjustments!$N$11</f>
        <v>6.524025072474477</v>
      </c>
      <c r="AR29">
        <v>2.56</v>
      </c>
    </row>
    <row r="30" spans="1:44" x14ac:dyDescent="0.45">
      <c r="A30">
        <v>29</v>
      </c>
      <c r="B30" t="s">
        <v>989</v>
      </c>
      <c r="C30">
        <v>2011</v>
      </c>
      <c r="D30">
        <v>2023</v>
      </c>
      <c r="E30" t="str">
        <f t="shared" si="0"/>
        <v>2011-2024</v>
      </c>
      <c r="F30" t="s">
        <v>1076</v>
      </c>
      <c r="G30">
        <v>77</v>
      </c>
      <c r="H30" s="15">
        <f>G30*Adjustments!$N$3</f>
        <v>86.244442230010634</v>
      </c>
      <c r="I30">
        <v>75</v>
      </c>
      <c r="J30" s="15">
        <f>I30*Adjustments!$N$3</f>
        <v>84.004326847412955</v>
      </c>
      <c r="K30">
        <v>0.50700000000000001</v>
      </c>
      <c r="L30">
        <v>152</v>
      </c>
      <c r="M30" s="15">
        <f>L30*Adjustments!$N$3</f>
        <v>170.24876907742359</v>
      </c>
      <c r="N30">
        <v>3.85</v>
      </c>
      <c r="O30">
        <v>230</v>
      </c>
      <c r="P30">
        <v>230</v>
      </c>
      <c r="Q30" s="15">
        <f>P30*Adjustments!$N$4</f>
        <v>234.62369931351915</v>
      </c>
      <c r="R30">
        <v>6</v>
      </c>
      <c r="S30">
        <v>2</v>
      </c>
      <c r="T30">
        <v>0</v>
      </c>
      <c r="U30">
        <v>1311.1</v>
      </c>
      <c r="V30" s="14">
        <f>U30*Adjustments!$N$6</f>
        <v>1507.3549924087738</v>
      </c>
      <c r="W30">
        <v>1293</v>
      </c>
      <c r="X30">
        <v>613</v>
      </c>
      <c r="Y30">
        <v>561</v>
      </c>
      <c r="Z30">
        <v>139</v>
      </c>
      <c r="AA30">
        <v>380</v>
      </c>
      <c r="AB30">
        <v>15</v>
      </c>
      <c r="AC30">
        <v>1098</v>
      </c>
      <c r="AD30" s="14">
        <f t="shared" si="1"/>
        <v>1256.1291603406448</v>
      </c>
      <c r="AE30" s="14">
        <f t="shared" si="2"/>
        <v>1064.2880696530751</v>
      </c>
      <c r="AF30">
        <v>47</v>
      </c>
      <c r="AG30">
        <v>10</v>
      </c>
      <c r="AH30">
        <v>51</v>
      </c>
      <c r="AI30">
        <v>5515</v>
      </c>
      <c r="AJ30">
        <v>106</v>
      </c>
      <c r="AK30">
        <v>3.82</v>
      </c>
      <c r="AL30">
        <v>1.276</v>
      </c>
      <c r="AM30">
        <v>8.9</v>
      </c>
      <c r="AN30">
        <v>1</v>
      </c>
      <c r="AO30">
        <v>2.6</v>
      </c>
      <c r="AP30">
        <v>7.5</v>
      </c>
      <c r="AQ30" s="16">
        <f>AP30*Adjustments!$N$11</f>
        <v>6.3545698757868276</v>
      </c>
      <c r="AR30">
        <v>2.89</v>
      </c>
    </row>
    <row r="31" spans="1:44" x14ac:dyDescent="0.45">
      <c r="A31">
        <v>30</v>
      </c>
      <c r="B31" t="s">
        <v>1020</v>
      </c>
      <c r="C31">
        <v>2013</v>
      </c>
      <c r="D31">
        <v>2024</v>
      </c>
      <c r="E31" t="str">
        <f t="shared" si="0"/>
        <v>2013-2022</v>
      </c>
      <c r="F31" t="s">
        <v>1065</v>
      </c>
      <c r="G31">
        <v>77</v>
      </c>
      <c r="H31" s="15">
        <f>G31*Adjustments!$N$3</f>
        <v>86.244442230010634</v>
      </c>
      <c r="I31">
        <v>68</v>
      </c>
      <c r="J31" s="15">
        <f>I31*Adjustments!$N$3</f>
        <v>76.163923008321078</v>
      </c>
      <c r="K31">
        <v>0.53100000000000003</v>
      </c>
      <c r="L31">
        <v>145</v>
      </c>
      <c r="M31" s="15">
        <f>L31*Adjustments!$N$3</f>
        <v>162.4083652383317</v>
      </c>
      <c r="N31">
        <v>3.78</v>
      </c>
      <c r="O31">
        <v>278</v>
      </c>
      <c r="P31">
        <v>211</v>
      </c>
      <c r="Q31" s="15">
        <f>P31*Adjustments!$N$4</f>
        <v>215.24174154414149</v>
      </c>
      <c r="R31">
        <v>1</v>
      </c>
      <c r="S31">
        <v>0</v>
      </c>
      <c r="T31">
        <v>0</v>
      </c>
      <c r="U31">
        <v>1258</v>
      </c>
      <c r="V31" s="14">
        <f>U31*Adjustments!$N$6</f>
        <v>1446.3065978569425</v>
      </c>
      <c r="W31">
        <v>1211</v>
      </c>
      <c r="X31">
        <v>579</v>
      </c>
      <c r="Y31">
        <v>529</v>
      </c>
      <c r="Z31">
        <v>127</v>
      </c>
      <c r="AA31">
        <v>374</v>
      </c>
      <c r="AB31">
        <v>21</v>
      </c>
      <c r="AC31">
        <v>1173</v>
      </c>
      <c r="AD31" s="14">
        <f t="shared" si="1"/>
        <v>1349.8861579998131</v>
      </c>
      <c r="AE31" s="14">
        <f t="shared" si="2"/>
        <v>1143.726122048964</v>
      </c>
      <c r="AF31">
        <v>73</v>
      </c>
      <c r="AG31">
        <v>7</v>
      </c>
      <c r="AH31">
        <v>38</v>
      </c>
      <c r="AI31">
        <v>5301</v>
      </c>
      <c r="AJ31">
        <v>104</v>
      </c>
      <c r="AK31">
        <v>3.66</v>
      </c>
      <c r="AL31">
        <v>1.26</v>
      </c>
      <c r="AM31">
        <v>8.6999999999999993</v>
      </c>
      <c r="AN31">
        <v>0.9</v>
      </c>
      <c r="AO31">
        <v>2.7</v>
      </c>
      <c r="AP31">
        <v>8.4</v>
      </c>
      <c r="AQ31" s="16">
        <f>AP31*Adjustments!$N$11</f>
        <v>7.1171182608812478</v>
      </c>
      <c r="AR31">
        <v>3.14</v>
      </c>
    </row>
    <row r="32" spans="1:44" x14ac:dyDescent="0.45">
      <c r="A32">
        <v>31</v>
      </c>
      <c r="B32" t="s">
        <v>968</v>
      </c>
      <c r="C32">
        <v>2012</v>
      </c>
      <c r="D32">
        <v>2022</v>
      </c>
      <c r="E32" t="str">
        <f t="shared" si="0"/>
        <v>2012-2023</v>
      </c>
      <c r="F32" t="s">
        <v>1086</v>
      </c>
      <c r="G32">
        <v>74</v>
      </c>
      <c r="H32" s="15">
        <f>G32*Adjustments!$N$3</f>
        <v>82.884269156114115</v>
      </c>
      <c r="I32">
        <v>69</v>
      </c>
      <c r="J32" s="15">
        <f>I32*Adjustments!$N$3</f>
        <v>77.283980699619917</v>
      </c>
      <c r="K32">
        <v>0.51700000000000002</v>
      </c>
      <c r="L32">
        <v>143</v>
      </c>
      <c r="M32" s="15">
        <f>L32*Adjustments!$N$3</f>
        <v>160.16824985573402</v>
      </c>
      <c r="N32">
        <v>3.99</v>
      </c>
      <c r="O32">
        <v>241</v>
      </c>
      <c r="P32">
        <v>237</v>
      </c>
      <c r="Q32" s="15">
        <f>P32*Adjustments!$N$4</f>
        <v>241.76442059697411</v>
      </c>
      <c r="R32">
        <v>0</v>
      </c>
      <c r="S32">
        <v>0</v>
      </c>
      <c r="T32">
        <v>1</v>
      </c>
      <c r="U32">
        <v>1253.0999999999999</v>
      </c>
      <c r="V32" s="14">
        <f>U32*Adjustments!$N$6</f>
        <v>1440.6731301864345</v>
      </c>
      <c r="W32">
        <v>1137</v>
      </c>
      <c r="X32">
        <v>594</v>
      </c>
      <c r="Y32">
        <v>555</v>
      </c>
      <c r="Z32">
        <v>171</v>
      </c>
      <c r="AA32">
        <v>427</v>
      </c>
      <c r="AB32">
        <v>9</v>
      </c>
      <c r="AC32">
        <v>1172</v>
      </c>
      <c r="AD32" s="14">
        <f t="shared" si="1"/>
        <v>1344.6282548406723</v>
      </c>
      <c r="AE32" s="14">
        <f t="shared" si="2"/>
        <v>1139.2712269789802</v>
      </c>
      <c r="AF32">
        <v>35</v>
      </c>
      <c r="AG32">
        <v>2</v>
      </c>
      <c r="AH32">
        <v>20</v>
      </c>
      <c r="AI32">
        <v>5275</v>
      </c>
      <c r="AJ32">
        <v>103</v>
      </c>
      <c r="AK32">
        <v>4.16</v>
      </c>
      <c r="AL32">
        <v>1.248</v>
      </c>
      <c r="AM32">
        <v>8.1999999999999993</v>
      </c>
      <c r="AN32">
        <v>1.2</v>
      </c>
      <c r="AO32">
        <v>3.1</v>
      </c>
      <c r="AP32">
        <v>8.4</v>
      </c>
      <c r="AQ32" s="16">
        <f>AP32*Adjustments!$N$11</f>
        <v>7.1171182608812478</v>
      </c>
      <c r="AR32">
        <v>2.74</v>
      </c>
    </row>
    <row r="33" spans="1:44" x14ac:dyDescent="0.45">
      <c r="A33">
        <v>32</v>
      </c>
      <c r="B33" t="s">
        <v>908</v>
      </c>
      <c r="C33">
        <v>2014</v>
      </c>
      <c r="D33">
        <v>2023</v>
      </c>
      <c r="E33" t="str">
        <f t="shared" si="0"/>
        <v>2014-2024</v>
      </c>
      <c r="F33" t="s">
        <v>1074</v>
      </c>
      <c r="G33">
        <v>74</v>
      </c>
      <c r="H33" s="15">
        <f>G33*Adjustments!$N$3</f>
        <v>82.884269156114115</v>
      </c>
      <c r="I33">
        <v>71</v>
      </c>
      <c r="J33" s="15">
        <f>I33*Adjustments!$N$3</f>
        <v>79.524096082217596</v>
      </c>
      <c r="K33">
        <v>0.51</v>
      </c>
      <c r="L33">
        <v>145</v>
      </c>
      <c r="M33" s="15">
        <f>L33*Adjustments!$N$3</f>
        <v>162.4083652383317</v>
      </c>
      <c r="N33">
        <v>3.96</v>
      </c>
      <c r="O33">
        <v>226</v>
      </c>
      <c r="P33">
        <v>222</v>
      </c>
      <c r="Q33" s="15">
        <f>P33*Adjustments!$N$4</f>
        <v>226.46287498957068</v>
      </c>
      <c r="R33">
        <v>1</v>
      </c>
      <c r="S33">
        <v>1</v>
      </c>
      <c r="T33">
        <v>0</v>
      </c>
      <c r="U33">
        <v>1228</v>
      </c>
      <c r="V33" s="14">
        <f>U33*Adjustments!$N$6</f>
        <v>1411.8159794660776</v>
      </c>
      <c r="W33">
        <v>1082</v>
      </c>
      <c r="X33">
        <v>577</v>
      </c>
      <c r="Y33">
        <v>541</v>
      </c>
      <c r="Z33">
        <v>188</v>
      </c>
      <c r="AA33">
        <v>520</v>
      </c>
      <c r="AB33">
        <v>19</v>
      </c>
      <c r="AC33">
        <v>1505</v>
      </c>
      <c r="AD33" s="14">
        <f t="shared" si="1"/>
        <v>1725.5528637918726</v>
      </c>
      <c r="AE33" s="14">
        <f t="shared" si="2"/>
        <v>1462.0194996439368</v>
      </c>
      <c r="AF33">
        <v>41</v>
      </c>
      <c r="AG33">
        <v>1</v>
      </c>
      <c r="AH33">
        <v>49</v>
      </c>
      <c r="AI33">
        <v>5213</v>
      </c>
      <c r="AJ33">
        <v>108</v>
      </c>
      <c r="AK33">
        <v>4.07</v>
      </c>
      <c r="AL33">
        <v>1.3049999999999999</v>
      </c>
      <c r="AM33">
        <v>7.9</v>
      </c>
      <c r="AN33">
        <v>1.4</v>
      </c>
      <c r="AO33">
        <v>3.8</v>
      </c>
      <c r="AP33">
        <v>11</v>
      </c>
      <c r="AQ33" s="16">
        <f>AP33*Adjustments!$N$11</f>
        <v>9.3200358178206812</v>
      </c>
      <c r="AR33">
        <v>2.89</v>
      </c>
    </row>
    <row r="34" spans="1:44" x14ac:dyDescent="0.45">
      <c r="A34">
        <v>33</v>
      </c>
      <c r="B34" t="s">
        <v>978</v>
      </c>
      <c r="C34">
        <v>2015</v>
      </c>
      <c r="D34">
        <v>2024</v>
      </c>
      <c r="E34" t="str">
        <f t="shared" si="0"/>
        <v>2015-2024</v>
      </c>
      <c r="F34" t="s">
        <v>1087</v>
      </c>
      <c r="G34">
        <v>73</v>
      </c>
      <c r="H34" s="15">
        <f>G34*Adjustments!$N$3</f>
        <v>81.764211464815276</v>
      </c>
      <c r="I34">
        <v>68</v>
      </c>
      <c r="J34" s="15">
        <f>I34*Adjustments!$N$3</f>
        <v>76.163923008321078</v>
      </c>
      <c r="K34">
        <v>0.51800000000000002</v>
      </c>
      <c r="L34">
        <v>141</v>
      </c>
      <c r="M34" s="15">
        <f>L34*Adjustments!$N$3</f>
        <v>157.92813447313634</v>
      </c>
      <c r="N34">
        <v>4.42</v>
      </c>
      <c r="O34">
        <v>223</v>
      </c>
      <c r="P34">
        <v>220</v>
      </c>
      <c r="Q34" s="15">
        <f>P34*Adjustments!$N$4</f>
        <v>224.42266890858355</v>
      </c>
      <c r="R34">
        <v>2</v>
      </c>
      <c r="S34">
        <v>1</v>
      </c>
      <c r="T34">
        <v>0</v>
      </c>
      <c r="U34">
        <v>1199.0999999999999</v>
      </c>
      <c r="V34" s="14">
        <f>U34*Adjustments!$N$6</f>
        <v>1378.5900170828775</v>
      </c>
      <c r="W34">
        <v>1174</v>
      </c>
      <c r="X34">
        <v>628</v>
      </c>
      <c r="Y34">
        <v>589</v>
      </c>
      <c r="Z34">
        <v>152</v>
      </c>
      <c r="AA34">
        <v>396</v>
      </c>
      <c r="AB34">
        <v>12</v>
      </c>
      <c r="AC34">
        <v>1198</v>
      </c>
      <c r="AD34" s="14">
        <f t="shared" si="1"/>
        <v>1378.5900170828775</v>
      </c>
      <c r="AE34" s="14">
        <f t="shared" si="2"/>
        <v>1168.0462124820401</v>
      </c>
      <c r="AF34">
        <v>51</v>
      </c>
      <c r="AG34">
        <v>6</v>
      </c>
      <c r="AH34">
        <v>44</v>
      </c>
      <c r="AI34">
        <v>5097</v>
      </c>
      <c r="AJ34">
        <v>105</v>
      </c>
      <c r="AK34">
        <v>3.94</v>
      </c>
      <c r="AL34">
        <v>1.3089999999999999</v>
      </c>
      <c r="AM34">
        <v>8.8000000000000007</v>
      </c>
      <c r="AN34">
        <v>1.1000000000000001</v>
      </c>
      <c r="AO34">
        <v>3</v>
      </c>
      <c r="AP34">
        <v>9</v>
      </c>
      <c r="AQ34" s="16">
        <f>AP34*Adjustments!$N$11</f>
        <v>7.6254838509441933</v>
      </c>
      <c r="AR34">
        <v>3.03</v>
      </c>
    </row>
    <row r="35" spans="1:44" x14ac:dyDescent="0.45">
      <c r="A35">
        <v>34</v>
      </c>
      <c r="B35" t="s">
        <v>887</v>
      </c>
      <c r="C35">
        <v>2011</v>
      </c>
      <c r="D35">
        <v>2024</v>
      </c>
      <c r="E35" t="str">
        <f t="shared" si="0"/>
        <v>2011-2024</v>
      </c>
      <c r="F35" t="s">
        <v>1085</v>
      </c>
      <c r="G35">
        <v>72</v>
      </c>
      <c r="H35" s="15">
        <f>G35*Adjustments!$N$3</f>
        <v>80.644153773516436</v>
      </c>
      <c r="I35">
        <v>107</v>
      </c>
      <c r="J35" s="15">
        <f>I35*Adjustments!$N$3</f>
        <v>119.84617296897581</v>
      </c>
      <c r="K35">
        <v>0.40200000000000002</v>
      </c>
      <c r="L35">
        <v>179</v>
      </c>
      <c r="M35" s="15">
        <f>L35*Adjustments!$N$3</f>
        <v>200.49032674249224</v>
      </c>
      <c r="N35">
        <v>5.22</v>
      </c>
      <c r="O35">
        <v>357</v>
      </c>
      <c r="P35">
        <v>245</v>
      </c>
      <c r="Q35" s="15">
        <f>P35*Adjustments!$N$4</f>
        <v>249.92524492092258</v>
      </c>
      <c r="R35">
        <v>5</v>
      </c>
      <c r="S35">
        <v>1</v>
      </c>
      <c r="T35">
        <v>2</v>
      </c>
      <c r="U35">
        <v>1509</v>
      </c>
      <c r="V35" s="14">
        <f>U35*Adjustments!$N$6</f>
        <v>1734.8781050605139</v>
      </c>
      <c r="W35">
        <v>1626</v>
      </c>
      <c r="X35">
        <v>950</v>
      </c>
      <c r="Y35">
        <v>876</v>
      </c>
      <c r="Z35">
        <v>237</v>
      </c>
      <c r="AA35">
        <v>493</v>
      </c>
      <c r="AB35">
        <v>16</v>
      </c>
      <c r="AC35">
        <v>1145</v>
      </c>
      <c r="AD35" s="14">
        <f t="shared" si="1"/>
        <v>1310.7967904901659</v>
      </c>
      <c r="AE35" s="14">
        <f t="shared" si="2"/>
        <v>1110.6066397502489</v>
      </c>
      <c r="AF35">
        <v>67</v>
      </c>
      <c r="AG35">
        <v>3</v>
      </c>
      <c r="AH35">
        <v>60</v>
      </c>
      <c r="AI35">
        <v>6586</v>
      </c>
      <c r="AJ35">
        <v>81</v>
      </c>
      <c r="AK35">
        <v>4.78</v>
      </c>
      <c r="AL35">
        <v>1.4039999999999999</v>
      </c>
      <c r="AM35">
        <v>9.6999999999999993</v>
      </c>
      <c r="AN35">
        <v>1.4</v>
      </c>
      <c r="AO35">
        <v>2.9</v>
      </c>
      <c r="AP35">
        <v>6.8</v>
      </c>
      <c r="AQ35" s="16">
        <f>AP35*Adjustments!$N$11</f>
        <v>5.7614766873800569</v>
      </c>
      <c r="AR35">
        <v>2.3199999999999998</v>
      </c>
    </row>
    <row r="36" spans="1:44" x14ac:dyDescent="0.45">
      <c r="A36">
        <v>35</v>
      </c>
      <c r="B36" t="s">
        <v>889</v>
      </c>
      <c r="C36">
        <v>2013</v>
      </c>
      <c r="D36">
        <v>2024</v>
      </c>
      <c r="E36" t="str">
        <f t="shared" si="0"/>
        <v>2013-2024</v>
      </c>
      <c r="F36" t="s">
        <v>1088</v>
      </c>
      <c r="G36">
        <v>72</v>
      </c>
      <c r="H36" s="15">
        <f>G36*Adjustments!$N$3</f>
        <v>80.644153773516436</v>
      </c>
      <c r="I36">
        <v>59</v>
      </c>
      <c r="J36" s="15">
        <f>I36*Adjustments!$N$3</f>
        <v>66.083403786631521</v>
      </c>
      <c r="K36">
        <v>0.55000000000000004</v>
      </c>
      <c r="L36">
        <v>131</v>
      </c>
      <c r="M36" s="15">
        <f>L36*Adjustments!$N$3</f>
        <v>146.72755756014794</v>
      </c>
      <c r="N36">
        <v>4.04</v>
      </c>
      <c r="O36">
        <v>208</v>
      </c>
      <c r="P36">
        <v>204</v>
      </c>
      <c r="Q36" s="15">
        <f>P36*Adjustments!$N$4</f>
        <v>208.10102026068657</v>
      </c>
      <c r="R36">
        <v>3</v>
      </c>
      <c r="S36">
        <v>1</v>
      </c>
      <c r="T36">
        <v>0</v>
      </c>
      <c r="U36">
        <v>1123.2</v>
      </c>
      <c r="V36" s="14">
        <f>U36*Adjustments!$N$6</f>
        <v>1291.3287525539888</v>
      </c>
      <c r="W36">
        <v>1030</v>
      </c>
      <c r="X36">
        <v>558</v>
      </c>
      <c r="Y36">
        <v>505</v>
      </c>
      <c r="Z36">
        <v>153</v>
      </c>
      <c r="AA36">
        <v>376</v>
      </c>
      <c r="AB36">
        <v>13</v>
      </c>
      <c r="AC36">
        <v>987</v>
      </c>
      <c r="AD36" s="14">
        <f t="shared" si="1"/>
        <v>1133.4996827973903</v>
      </c>
      <c r="AE36" s="14">
        <f t="shared" si="2"/>
        <v>960.38705846909602</v>
      </c>
      <c r="AF36">
        <v>53</v>
      </c>
      <c r="AG36">
        <v>5</v>
      </c>
      <c r="AH36">
        <v>26</v>
      </c>
      <c r="AI36">
        <v>4734</v>
      </c>
      <c r="AJ36">
        <v>102</v>
      </c>
      <c r="AK36">
        <v>4.32</v>
      </c>
      <c r="AL36">
        <v>1.2509999999999999</v>
      </c>
      <c r="AM36">
        <v>8.1999999999999993</v>
      </c>
      <c r="AN36">
        <v>1.2</v>
      </c>
      <c r="AO36">
        <v>3</v>
      </c>
      <c r="AP36">
        <v>7.9</v>
      </c>
      <c r="AQ36" s="16">
        <f>AP36*Adjustments!$N$11</f>
        <v>6.6934802691621256</v>
      </c>
      <c r="AR36">
        <v>2.63</v>
      </c>
    </row>
    <row r="37" spans="1:44" x14ac:dyDescent="0.45">
      <c r="A37">
        <v>36</v>
      </c>
      <c r="B37" t="s">
        <v>1089</v>
      </c>
      <c r="C37">
        <v>2013</v>
      </c>
      <c r="D37">
        <v>2024</v>
      </c>
      <c r="E37" t="str">
        <f t="shared" si="0"/>
        <v>2013-2024</v>
      </c>
      <c r="F37" t="s">
        <v>1090</v>
      </c>
      <c r="G37">
        <v>71</v>
      </c>
      <c r="H37" s="15">
        <f>G37*Adjustments!$N$3</f>
        <v>79.524096082217596</v>
      </c>
      <c r="I37">
        <v>40</v>
      </c>
      <c r="J37" s="15">
        <f>I37*Adjustments!$N$3</f>
        <v>44.802307651953576</v>
      </c>
      <c r="K37">
        <v>0.64</v>
      </c>
      <c r="L37">
        <v>111</v>
      </c>
      <c r="M37" s="15">
        <f>L37*Adjustments!$N$3</f>
        <v>124.32640373417117</v>
      </c>
      <c r="N37">
        <v>3.74</v>
      </c>
      <c r="O37">
        <v>172</v>
      </c>
      <c r="P37">
        <v>172</v>
      </c>
      <c r="Q37" s="15">
        <f>P37*Adjustments!$N$4</f>
        <v>175.45772296489258</v>
      </c>
      <c r="R37">
        <v>2</v>
      </c>
      <c r="S37">
        <v>1</v>
      </c>
      <c r="T37">
        <v>0</v>
      </c>
      <c r="U37">
        <v>931.1</v>
      </c>
      <c r="V37" s="14">
        <f>U37*Adjustments!$N$6</f>
        <v>1070.4738261244827</v>
      </c>
      <c r="W37">
        <v>850</v>
      </c>
      <c r="X37">
        <v>423</v>
      </c>
      <c r="Y37">
        <v>387</v>
      </c>
      <c r="Z37">
        <v>109</v>
      </c>
      <c r="AA37">
        <v>304</v>
      </c>
      <c r="AB37">
        <v>9</v>
      </c>
      <c r="AC37">
        <v>988</v>
      </c>
      <c r="AD37" s="14">
        <f t="shared" si="1"/>
        <v>1129.9445942425095</v>
      </c>
      <c r="AE37" s="14">
        <f t="shared" si="2"/>
        <v>957.37491731754949</v>
      </c>
      <c r="AF37">
        <v>12</v>
      </c>
      <c r="AG37">
        <v>2</v>
      </c>
      <c r="AH37">
        <v>59</v>
      </c>
      <c r="AI37">
        <v>3887</v>
      </c>
      <c r="AJ37">
        <v>111</v>
      </c>
      <c r="AK37">
        <v>3.59</v>
      </c>
      <c r="AL37">
        <v>1.2390000000000001</v>
      </c>
      <c r="AM37">
        <v>8.1999999999999993</v>
      </c>
      <c r="AN37">
        <v>1.1000000000000001</v>
      </c>
      <c r="AO37">
        <v>2.9</v>
      </c>
      <c r="AP37">
        <v>9.5</v>
      </c>
      <c r="AQ37" s="16">
        <f>AP37*Adjustments!$N$11</f>
        <v>8.0491218426633147</v>
      </c>
      <c r="AR37">
        <v>3.25</v>
      </c>
    </row>
    <row r="38" spans="1:44" x14ac:dyDescent="0.45">
      <c r="A38">
        <v>37</v>
      </c>
      <c r="B38" t="s">
        <v>891</v>
      </c>
      <c r="C38">
        <v>2016</v>
      </c>
      <c r="D38">
        <v>2024</v>
      </c>
      <c r="E38" t="str">
        <f t="shared" si="0"/>
        <v>2016-2024</v>
      </c>
      <c r="F38" t="s">
        <v>1091</v>
      </c>
      <c r="G38">
        <v>71</v>
      </c>
      <c r="H38" s="15">
        <f>G38*Adjustments!$N$3</f>
        <v>79.524096082217596</v>
      </c>
      <c r="I38">
        <v>58</v>
      </c>
      <c r="J38" s="15">
        <f>I38*Adjustments!$N$3</f>
        <v>64.963346095332682</v>
      </c>
      <c r="K38">
        <v>0.55000000000000004</v>
      </c>
      <c r="L38">
        <v>129</v>
      </c>
      <c r="M38" s="15">
        <f>L38*Adjustments!$N$3</f>
        <v>144.48744217755026</v>
      </c>
      <c r="N38">
        <v>3.33</v>
      </c>
      <c r="O38">
        <v>198</v>
      </c>
      <c r="P38">
        <v>198</v>
      </c>
      <c r="Q38" s="15">
        <f>P38*Adjustments!$N$4</f>
        <v>201.9804020177252</v>
      </c>
      <c r="R38">
        <v>0</v>
      </c>
      <c r="S38">
        <v>0</v>
      </c>
      <c r="T38">
        <v>0</v>
      </c>
      <c r="U38">
        <v>1021.1</v>
      </c>
      <c r="V38" s="14">
        <f>U38*Adjustments!$N$6</f>
        <v>1173.945681297078</v>
      </c>
      <c r="W38">
        <v>808</v>
      </c>
      <c r="X38">
        <v>407</v>
      </c>
      <c r="Y38">
        <v>378</v>
      </c>
      <c r="Z38">
        <v>106</v>
      </c>
      <c r="AA38">
        <v>468</v>
      </c>
      <c r="AB38">
        <v>5</v>
      </c>
      <c r="AC38">
        <v>1257</v>
      </c>
      <c r="AD38" s="14">
        <f t="shared" si="1"/>
        <v>1447.8663402663963</v>
      </c>
      <c r="AE38" s="14">
        <f t="shared" si="2"/>
        <v>1226.7423773363416</v>
      </c>
      <c r="AF38">
        <v>11</v>
      </c>
      <c r="AG38">
        <v>5</v>
      </c>
      <c r="AH38">
        <v>76</v>
      </c>
      <c r="AI38">
        <v>4256</v>
      </c>
      <c r="AJ38">
        <v>123</v>
      </c>
      <c r="AK38">
        <v>3.47</v>
      </c>
      <c r="AL38">
        <v>1.2490000000000001</v>
      </c>
      <c r="AM38">
        <v>7.1</v>
      </c>
      <c r="AN38">
        <v>0.9</v>
      </c>
      <c r="AO38">
        <v>4.0999999999999996</v>
      </c>
      <c r="AP38">
        <v>11.1</v>
      </c>
      <c r="AQ38" s="16">
        <f>AP38*Adjustments!$N$11</f>
        <v>9.4047634161645046</v>
      </c>
      <c r="AR38">
        <v>2.69</v>
      </c>
    </row>
    <row r="39" spans="1:44" x14ac:dyDescent="0.45">
      <c r="A39">
        <v>38</v>
      </c>
      <c r="B39" t="s">
        <v>934</v>
      </c>
      <c r="C39">
        <v>2016</v>
      </c>
      <c r="D39">
        <v>2024</v>
      </c>
      <c r="E39" t="str">
        <f t="shared" si="0"/>
        <v>2016-2024</v>
      </c>
      <c r="F39" t="s">
        <v>1092</v>
      </c>
      <c r="G39">
        <v>70</v>
      </c>
      <c r="H39" s="15">
        <f>G39*Adjustments!$N$3</f>
        <v>78.404038390918757</v>
      </c>
      <c r="I39">
        <v>59</v>
      </c>
      <c r="J39" s="15">
        <f>I39*Adjustments!$N$3</f>
        <v>66.083403786631521</v>
      </c>
      <c r="K39">
        <v>0.54300000000000004</v>
      </c>
      <c r="L39">
        <v>129</v>
      </c>
      <c r="M39" s="15">
        <f>L39*Adjustments!$N$3</f>
        <v>144.48744217755026</v>
      </c>
      <c r="N39">
        <v>4.05</v>
      </c>
      <c r="O39">
        <v>213</v>
      </c>
      <c r="P39">
        <v>183</v>
      </c>
      <c r="Q39" s="15">
        <f>P39*Adjustments!$N$4</f>
        <v>186.67885641032177</v>
      </c>
      <c r="R39">
        <v>3</v>
      </c>
      <c r="S39">
        <v>3</v>
      </c>
      <c r="T39">
        <v>1</v>
      </c>
      <c r="U39">
        <v>1092</v>
      </c>
      <c r="V39" s="14">
        <f>U39*Adjustments!$N$6</f>
        <v>1255.4585094274892</v>
      </c>
      <c r="W39">
        <v>1026</v>
      </c>
      <c r="X39">
        <v>536</v>
      </c>
      <c r="Y39">
        <v>491</v>
      </c>
      <c r="Z39">
        <v>144</v>
      </c>
      <c r="AA39">
        <v>311</v>
      </c>
      <c r="AB39">
        <v>4</v>
      </c>
      <c r="AC39">
        <v>1012</v>
      </c>
      <c r="AD39" s="14">
        <f t="shared" si="1"/>
        <v>1157.8117364720179</v>
      </c>
      <c r="AE39" s="14">
        <f t="shared" si="2"/>
        <v>980.98607765566965</v>
      </c>
      <c r="AF39">
        <v>49</v>
      </c>
      <c r="AG39">
        <v>1</v>
      </c>
      <c r="AH39">
        <v>31</v>
      </c>
      <c r="AI39">
        <v>4568</v>
      </c>
      <c r="AJ39">
        <v>101</v>
      </c>
      <c r="AK39">
        <v>4.0199999999999996</v>
      </c>
      <c r="AL39">
        <v>1.224</v>
      </c>
      <c r="AM39">
        <v>8.5</v>
      </c>
      <c r="AN39">
        <v>1.2</v>
      </c>
      <c r="AO39">
        <v>2.6</v>
      </c>
      <c r="AP39">
        <v>8.3000000000000007</v>
      </c>
      <c r="AQ39" s="16">
        <f>AP39*Adjustments!$N$11</f>
        <v>7.0323906625374235</v>
      </c>
      <c r="AR39">
        <v>3.25</v>
      </c>
    </row>
    <row r="40" spans="1:44" x14ac:dyDescent="0.45">
      <c r="A40">
        <v>39</v>
      </c>
      <c r="B40" t="s">
        <v>984</v>
      </c>
      <c r="C40">
        <v>2011</v>
      </c>
      <c r="D40">
        <v>2024</v>
      </c>
      <c r="E40" t="str">
        <f t="shared" si="0"/>
        <v>2011-2024</v>
      </c>
      <c r="F40" t="s">
        <v>1093</v>
      </c>
      <c r="G40">
        <v>70</v>
      </c>
      <c r="H40" s="15">
        <f>G40*Adjustments!$N$3</f>
        <v>78.404038390918757</v>
      </c>
      <c r="I40">
        <v>65</v>
      </c>
      <c r="J40" s="15">
        <f>I40*Adjustments!$N$3</f>
        <v>72.803749934424559</v>
      </c>
      <c r="K40">
        <v>0.51900000000000002</v>
      </c>
      <c r="L40">
        <v>135</v>
      </c>
      <c r="M40" s="15">
        <f>L40*Adjustments!$N$3</f>
        <v>151.2077883253433</v>
      </c>
      <c r="N40">
        <v>4.37</v>
      </c>
      <c r="O40">
        <v>356</v>
      </c>
      <c r="P40">
        <v>164</v>
      </c>
      <c r="Q40" s="15">
        <f>P40*Adjustments!$N$4</f>
        <v>167.29689864094411</v>
      </c>
      <c r="R40">
        <v>1</v>
      </c>
      <c r="S40">
        <v>1</v>
      </c>
      <c r="T40">
        <v>6</v>
      </c>
      <c r="U40">
        <v>1130</v>
      </c>
      <c r="V40" s="14">
        <f>U40*Adjustments!$N$6</f>
        <v>1299.1466260559182</v>
      </c>
      <c r="W40">
        <v>1087</v>
      </c>
      <c r="X40">
        <v>592</v>
      </c>
      <c r="Y40">
        <v>549</v>
      </c>
      <c r="Z40">
        <v>147</v>
      </c>
      <c r="AA40">
        <v>477</v>
      </c>
      <c r="AB40">
        <v>21</v>
      </c>
      <c r="AC40">
        <v>1039</v>
      </c>
      <c r="AD40" s="14">
        <f t="shared" si="1"/>
        <v>1198.1018884737914</v>
      </c>
      <c r="AE40" s="14">
        <f t="shared" si="2"/>
        <v>1015.1229558158486</v>
      </c>
      <c r="AF40">
        <v>40</v>
      </c>
      <c r="AG40">
        <v>3</v>
      </c>
      <c r="AH40">
        <v>68</v>
      </c>
      <c r="AI40">
        <v>4904</v>
      </c>
      <c r="AJ40">
        <v>94</v>
      </c>
      <c r="AK40">
        <v>4.3600000000000003</v>
      </c>
      <c r="AL40">
        <v>1.3839999999999999</v>
      </c>
      <c r="AM40">
        <v>8.6999999999999993</v>
      </c>
      <c r="AN40">
        <v>1.2</v>
      </c>
      <c r="AO40">
        <v>3.8</v>
      </c>
      <c r="AP40">
        <v>8.3000000000000007</v>
      </c>
      <c r="AQ40" s="16">
        <f>AP40*Adjustments!$N$11</f>
        <v>7.0323906625374235</v>
      </c>
      <c r="AR40">
        <v>2.1800000000000002</v>
      </c>
    </row>
    <row r="41" spans="1:44" x14ac:dyDescent="0.45">
      <c r="A41">
        <v>40</v>
      </c>
      <c r="B41" t="s">
        <v>829</v>
      </c>
      <c r="C41">
        <v>2014</v>
      </c>
      <c r="D41">
        <v>2024</v>
      </c>
      <c r="E41" t="str">
        <f t="shared" si="0"/>
        <v>2014-2024</v>
      </c>
      <c r="F41" t="s">
        <v>1094</v>
      </c>
      <c r="G41">
        <v>69</v>
      </c>
      <c r="H41" s="15">
        <f>G41*Adjustments!$N$3</f>
        <v>77.283980699619917</v>
      </c>
      <c r="I41">
        <v>49</v>
      </c>
      <c r="J41" s="15">
        <f>I41*Adjustments!$N$3</f>
        <v>54.882826873643126</v>
      </c>
      <c r="K41">
        <v>0.58499999999999996</v>
      </c>
      <c r="L41">
        <v>118</v>
      </c>
      <c r="M41" s="15">
        <f>L41*Adjustments!$N$3</f>
        <v>132.16680757326304</v>
      </c>
      <c r="N41">
        <v>3.48</v>
      </c>
      <c r="O41">
        <v>187</v>
      </c>
      <c r="P41">
        <v>174</v>
      </c>
      <c r="Q41" s="15">
        <f>P41*Adjustments!$N$4</f>
        <v>177.49792904587972</v>
      </c>
      <c r="R41">
        <v>2</v>
      </c>
      <c r="S41">
        <v>2</v>
      </c>
      <c r="T41">
        <v>0</v>
      </c>
      <c r="U41">
        <v>1039.2</v>
      </c>
      <c r="V41" s="14">
        <f>U41*Adjustments!$N$6</f>
        <v>1194.7550210595666</v>
      </c>
      <c r="W41">
        <v>934</v>
      </c>
      <c r="X41">
        <v>431</v>
      </c>
      <c r="Y41">
        <v>402</v>
      </c>
      <c r="Z41">
        <v>111</v>
      </c>
      <c r="AA41">
        <v>328</v>
      </c>
      <c r="AB41">
        <v>6</v>
      </c>
      <c r="AC41">
        <v>951</v>
      </c>
      <c r="AD41" s="14">
        <f t="shared" si="1"/>
        <v>1088.5545747431606</v>
      </c>
      <c r="AE41" s="14">
        <f t="shared" si="2"/>
        <v>922.30614784171064</v>
      </c>
      <c r="AF41">
        <v>74</v>
      </c>
      <c r="AG41">
        <v>5</v>
      </c>
      <c r="AH41">
        <v>29</v>
      </c>
      <c r="AI41">
        <v>4361</v>
      </c>
      <c r="AJ41">
        <v>118</v>
      </c>
      <c r="AK41">
        <v>3.9</v>
      </c>
      <c r="AL41">
        <v>1.214</v>
      </c>
      <c r="AM41">
        <v>8.1</v>
      </c>
      <c r="AN41">
        <v>1</v>
      </c>
      <c r="AO41">
        <v>2.8</v>
      </c>
      <c r="AP41">
        <v>8.1999999999999993</v>
      </c>
      <c r="AQ41" s="16">
        <f>AP41*Adjustments!$N$11</f>
        <v>6.9476630641935984</v>
      </c>
      <c r="AR41">
        <v>2.9</v>
      </c>
    </row>
    <row r="42" spans="1:44" x14ac:dyDescent="0.45">
      <c r="A42">
        <v>41</v>
      </c>
      <c r="B42" t="s">
        <v>839</v>
      </c>
      <c r="C42">
        <v>2017</v>
      </c>
      <c r="D42">
        <v>2024</v>
      </c>
      <c r="E42" t="str">
        <f t="shared" si="0"/>
        <v>2017-2024</v>
      </c>
      <c r="F42" t="s">
        <v>1095</v>
      </c>
      <c r="G42">
        <v>69</v>
      </c>
      <c r="H42" s="15">
        <f>G42*Adjustments!$N$3</f>
        <v>77.283980699619917</v>
      </c>
      <c r="I42">
        <v>73</v>
      </c>
      <c r="J42" s="15">
        <f>I42*Adjustments!$N$3</f>
        <v>81.764211464815276</v>
      </c>
      <c r="K42">
        <v>0.48599999999999999</v>
      </c>
      <c r="L42">
        <v>142</v>
      </c>
      <c r="M42" s="15">
        <f>L42*Adjustments!$N$3</f>
        <v>159.04819216443519</v>
      </c>
      <c r="N42">
        <v>3.56</v>
      </c>
      <c r="O42">
        <v>200</v>
      </c>
      <c r="P42">
        <v>200</v>
      </c>
      <c r="Q42" s="15">
        <f>P42*Adjustments!$N$4</f>
        <v>204.02060809871233</v>
      </c>
      <c r="R42">
        <v>1</v>
      </c>
      <c r="S42">
        <v>0</v>
      </c>
      <c r="T42">
        <v>0</v>
      </c>
      <c r="U42">
        <v>1166</v>
      </c>
      <c r="V42" s="14">
        <f>U42*Adjustments!$N$6</f>
        <v>1340.5353681249564</v>
      </c>
      <c r="W42">
        <v>981</v>
      </c>
      <c r="X42">
        <v>507</v>
      </c>
      <c r="Y42">
        <v>461</v>
      </c>
      <c r="Z42">
        <v>141</v>
      </c>
      <c r="AA42">
        <v>392</v>
      </c>
      <c r="AB42">
        <v>8</v>
      </c>
      <c r="AC42">
        <v>1267</v>
      </c>
      <c r="AD42" s="14">
        <f t="shared" si="1"/>
        <v>1459.6940675138417</v>
      </c>
      <c r="AE42" s="14">
        <f t="shared" si="2"/>
        <v>1236.7637265717601</v>
      </c>
      <c r="AF42">
        <v>38</v>
      </c>
      <c r="AG42">
        <v>8</v>
      </c>
      <c r="AH42">
        <v>16</v>
      </c>
      <c r="AI42">
        <v>4816</v>
      </c>
      <c r="AJ42">
        <v>121</v>
      </c>
      <c r="AK42">
        <v>3.69</v>
      </c>
      <c r="AL42">
        <v>1.1779999999999999</v>
      </c>
      <c r="AM42">
        <v>7.6</v>
      </c>
      <c r="AN42">
        <v>1.1000000000000001</v>
      </c>
      <c r="AO42">
        <v>3</v>
      </c>
      <c r="AP42">
        <v>9.8000000000000007</v>
      </c>
      <c r="AQ42" s="16">
        <f>AP42*Adjustments!$N$11</f>
        <v>8.3033046376947883</v>
      </c>
      <c r="AR42">
        <v>3.23</v>
      </c>
    </row>
    <row r="43" spans="1:44" x14ac:dyDescent="0.45">
      <c r="A43">
        <v>42</v>
      </c>
      <c r="B43" t="s">
        <v>834</v>
      </c>
      <c r="C43">
        <v>2017</v>
      </c>
      <c r="D43">
        <v>2024</v>
      </c>
      <c r="E43" t="str">
        <f t="shared" si="0"/>
        <v>2017-2021</v>
      </c>
      <c r="F43" t="s">
        <v>1096</v>
      </c>
      <c r="G43">
        <v>69</v>
      </c>
      <c r="H43" s="15">
        <f>G43*Adjustments!$N$3</f>
        <v>77.283980699619917</v>
      </c>
      <c r="I43">
        <v>30</v>
      </c>
      <c r="J43" s="15">
        <f>I43*Adjustments!$N$3</f>
        <v>33.60173073896518</v>
      </c>
      <c r="K43">
        <v>0.69699999999999995</v>
      </c>
      <c r="L43">
        <v>99</v>
      </c>
      <c r="M43" s="15">
        <f>L43*Adjustments!$N$3</f>
        <v>110.88571143858509</v>
      </c>
      <c r="N43">
        <v>3.05</v>
      </c>
      <c r="O43">
        <v>156</v>
      </c>
      <c r="P43">
        <v>139</v>
      </c>
      <c r="Q43" s="15">
        <f>P43*Adjustments!$N$4</f>
        <v>141.79432262860507</v>
      </c>
      <c r="R43">
        <v>6</v>
      </c>
      <c r="S43">
        <v>4</v>
      </c>
      <c r="T43">
        <v>0</v>
      </c>
      <c r="U43">
        <v>812</v>
      </c>
      <c r="V43" s="14">
        <f>U43*Adjustments!$N$6</f>
        <v>933.54607111274834</v>
      </c>
      <c r="W43">
        <v>723</v>
      </c>
      <c r="X43">
        <v>300</v>
      </c>
      <c r="Y43">
        <v>275</v>
      </c>
      <c r="Z43">
        <v>71</v>
      </c>
      <c r="AA43">
        <v>220</v>
      </c>
      <c r="AB43">
        <v>6</v>
      </c>
      <c r="AC43">
        <v>785</v>
      </c>
      <c r="AD43" s="14">
        <f t="shared" si="1"/>
        <v>902.42786874232331</v>
      </c>
      <c r="AE43" s="14">
        <f t="shared" si="2"/>
        <v>764.60545997073029</v>
      </c>
      <c r="AF43">
        <v>32</v>
      </c>
      <c r="AG43">
        <v>2</v>
      </c>
      <c r="AH43">
        <v>36</v>
      </c>
      <c r="AI43">
        <v>3316</v>
      </c>
      <c r="AJ43">
        <v>142</v>
      </c>
      <c r="AK43">
        <v>3.31</v>
      </c>
      <c r="AL43">
        <v>1.161</v>
      </c>
      <c r="AM43">
        <v>8</v>
      </c>
      <c r="AN43">
        <v>0.8</v>
      </c>
      <c r="AO43">
        <v>2.4</v>
      </c>
      <c r="AP43">
        <v>8.6999999999999993</v>
      </c>
      <c r="AQ43" s="16">
        <f>AP43*Adjustments!$N$11</f>
        <v>7.3713010559127197</v>
      </c>
      <c r="AR43">
        <v>3.57</v>
      </c>
    </row>
    <row r="44" spans="1:44" x14ac:dyDescent="0.45">
      <c r="A44">
        <v>43</v>
      </c>
      <c r="B44" t="s">
        <v>1097</v>
      </c>
      <c r="C44">
        <v>2011</v>
      </c>
      <c r="D44">
        <v>2021</v>
      </c>
      <c r="E44" t="str">
        <f t="shared" si="0"/>
        <v>2011-2024</v>
      </c>
      <c r="F44" t="s">
        <v>1086</v>
      </c>
      <c r="G44">
        <v>68</v>
      </c>
      <c r="H44" s="15">
        <f>G44*Adjustments!$N$3</f>
        <v>76.163923008321078</v>
      </c>
      <c r="I44">
        <v>68</v>
      </c>
      <c r="J44" s="15">
        <f>I44*Adjustments!$N$3</f>
        <v>76.163923008321078</v>
      </c>
      <c r="K44">
        <v>0.5</v>
      </c>
      <c r="L44">
        <v>136</v>
      </c>
      <c r="M44" s="15">
        <f>L44*Adjustments!$N$3</f>
        <v>152.32784601664216</v>
      </c>
      <c r="N44">
        <v>3.95</v>
      </c>
      <c r="O44">
        <v>234</v>
      </c>
      <c r="P44">
        <v>204</v>
      </c>
      <c r="Q44" s="15">
        <f>P44*Adjustments!$N$4</f>
        <v>208.10102026068657</v>
      </c>
      <c r="R44">
        <v>1</v>
      </c>
      <c r="S44">
        <v>0</v>
      </c>
      <c r="T44">
        <v>1</v>
      </c>
      <c r="U44">
        <v>1172.0999999999999</v>
      </c>
      <c r="V44" s="14">
        <f>U44*Adjustments!$N$6</f>
        <v>1347.5484605310987</v>
      </c>
      <c r="W44">
        <v>1111</v>
      </c>
      <c r="X44">
        <v>545</v>
      </c>
      <c r="Y44">
        <v>514</v>
      </c>
      <c r="Z44">
        <v>144</v>
      </c>
      <c r="AA44">
        <v>432</v>
      </c>
      <c r="AB44">
        <v>6</v>
      </c>
      <c r="AC44">
        <v>1048</v>
      </c>
      <c r="AD44" s="14">
        <f t="shared" si="1"/>
        <v>1197.8208538054212</v>
      </c>
      <c r="AE44" s="14">
        <f t="shared" si="2"/>
        <v>1014.884841890825</v>
      </c>
      <c r="AF44">
        <v>45</v>
      </c>
      <c r="AG44">
        <v>4</v>
      </c>
      <c r="AH44">
        <v>52</v>
      </c>
      <c r="AI44">
        <v>4974</v>
      </c>
      <c r="AJ44">
        <v>110</v>
      </c>
      <c r="AK44">
        <v>4.17</v>
      </c>
      <c r="AL44">
        <v>1.3160000000000001</v>
      </c>
      <c r="AM44">
        <v>8.5</v>
      </c>
      <c r="AN44">
        <v>1.1000000000000001</v>
      </c>
      <c r="AO44">
        <v>3.3</v>
      </c>
      <c r="AP44">
        <v>8</v>
      </c>
      <c r="AQ44" s="16">
        <f>AP44*Adjustments!$N$11</f>
        <v>6.7782078675059498</v>
      </c>
      <c r="AR44">
        <v>2.4300000000000002</v>
      </c>
    </row>
    <row r="45" spans="1:44" x14ac:dyDescent="0.45">
      <c r="A45">
        <v>44</v>
      </c>
      <c r="B45" t="s">
        <v>842</v>
      </c>
      <c r="C45">
        <v>2015</v>
      </c>
      <c r="D45">
        <v>2024</v>
      </c>
      <c r="E45" t="str">
        <f t="shared" si="0"/>
        <v>2015-2024</v>
      </c>
      <c r="F45" t="s">
        <v>1074</v>
      </c>
      <c r="G45">
        <v>68</v>
      </c>
      <c r="H45" s="15">
        <f>G45*Adjustments!$N$3</f>
        <v>76.163923008321078</v>
      </c>
      <c r="I45">
        <v>61</v>
      </c>
      <c r="J45" s="15">
        <f>I45*Adjustments!$N$3</f>
        <v>68.323519169229201</v>
      </c>
      <c r="K45">
        <v>0.52700000000000002</v>
      </c>
      <c r="L45">
        <v>129</v>
      </c>
      <c r="M45" s="15">
        <f>L45*Adjustments!$N$3</f>
        <v>144.48744217755026</v>
      </c>
      <c r="N45">
        <v>3.91</v>
      </c>
      <c r="O45">
        <v>185</v>
      </c>
      <c r="P45">
        <v>180</v>
      </c>
      <c r="Q45" s="15">
        <f>P45*Adjustments!$N$4</f>
        <v>183.61854728884109</v>
      </c>
      <c r="R45">
        <v>3</v>
      </c>
      <c r="S45">
        <v>1</v>
      </c>
      <c r="T45">
        <v>0</v>
      </c>
      <c r="U45">
        <v>1014.2</v>
      </c>
      <c r="V45" s="14">
        <f>U45*Adjustments!$N$6</f>
        <v>1166.0128390671791</v>
      </c>
      <c r="W45">
        <v>896</v>
      </c>
      <c r="X45">
        <v>474</v>
      </c>
      <c r="Y45">
        <v>441</v>
      </c>
      <c r="Z45">
        <v>125</v>
      </c>
      <c r="AA45">
        <v>377</v>
      </c>
      <c r="AB45">
        <v>5</v>
      </c>
      <c r="AC45">
        <v>1116</v>
      </c>
      <c r="AD45" s="14">
        <f t="shared" si="1"/>
        <v>1282.6141229738971</v>
      </c>
      <c r="AE45" s="14">
        <f t="shared" si="2"/>
        <v>1086.7281424144892</v>
      </c>
      <c r="AF45">
        <v>55</v>
      </c>
      <c r="AG45">
        <v>2</v>
      </c>
      <c r="AH45">
        <v>60</v>
      </c>
      <c r="AI45">
        <v>4293</v>
      </c>
      <c r="AJ45">
        <v>106</v>
      </c>
      <c r="AK45">
        <v>3.84</v>
      </c>
      <c r="AL45">
        <v>1.2549999999999999</v>
      </c>
      <c r="AM45">
        <v>7.9</v>
      </c>
      <c r="AN45">
        <v>1.1000000000000001</v>
      </c>
      <c r="AO45">
        <v>3.3</v>
      </c>
      <c r="AP45">
        <v>9.9</v>
      </c>
      <c r="AQ45" s="16">
        <f>AP45*Adjustments!$N$11</f>
        <v>8.3880322360386135</v>
      </c>
      <c r="AR45">
        <v>2.96</v>
      </c>
    </row>
    <row r="46" spans="1:44" x14ac:dyDescent="0.45">
      <c r="A46">
        <v>45</v>
      </c>
      <c r="B46" t="s">
        <v>1018</v>
      </c>
      <c r="C46">
        <v>2016</v>
      </c>
      <c r="D46">
        <v>2024</v>
      </c>
      <c r="E46" t="str">
        <f t="shared" si="0"/>
        <v>2016-2024</v>
      </c>
      <c r="F46" t="s">
        <v>1098</v>
      </c>
      <c r="G46">
        <v>67</v>
      </c>
      <c r="H46" s="15">
        <f>G46*Adjustments!$N$3</f>
        <v>75.043865317022238</v>
      </c>
      <c r="I46">
        <v>54</v>
      </c>
      <c r="J46" s="15">
        <f>I46*Adjustments!$N$3</f>
        <v>60.483115330137323</v>
      </c>
      <c r="K46">
        <v>0.55400000000000005</v>
      </c>
      <c r="L46">
        <v>121</v>
      </c>
      <c r="M46" s="15">
        <f>L46*Adjustments!$N$3</f>
        <v>135.52698064715958</v>
      </c>
      <c r="N46">
        <v>4.1500000000000004</v>
      </c>
      <c r="O46">
        <v>206</v>
      </c>
      <c r="P46">
        <v>171</v>
      </c>
      <c r="Q46" s="15">
        <f>P46*Adjustments!$N$4</f>
        <v>174.43761992439903</v>
      </c>
      <c r="R46">
        <v>0</v>
      </c>
      <c r="S46">
        <v>0</v>
      </c>
      <c r="T46">
        <v>6</v>
      </c>
      <c r="U46">
        <v>932</v>
      </c>
      <c r="V46" s="14">
        <f>U46*Adjustments!$N$6</f>
        <v>1071.5085446762087</v>
      </c>
      <c r="W46">
        <v>821</v>
      </c>
      <c r="X46">
        <v>453</v>
      </c>
      <c r="Y46">
        <v>430</v>
      </c>
      <c r="Z46">
        <v>134</v>
      </c>
      <c r="AA46">
        <v>271</v>
      </c>
      <c r="AB46">
        <v>13</v>
      </c>
      <c r="AC46">
        <v>1001</v>
      </c>
      <c r="AD46" s="14">
        <f t="shared" si="1"/>
        <v>1154.8480981510249</v>
      </c>
      <c r="AE46" s="14">
        <f t="shared" si="2"/>
        <v>978.475058082695</v>
      </c>
      <c r="AF46">
        <v>33</v>
      </c>
      <c r="AG46">
        <v>2</v>
      </c>
      <c r="AH46">
        <v>22</v>
      </c>
      <c r="AI46">
        <v>3850</v>
      </c>
      <c r="AJ46">
        <v>99</v>
      </c>
      <c r="AK46">
        <v>3.88</v>
      </c>
      <c r="AL46">
        <v>1.1719999999999999</v>
      </c>
      <c r="AM46">
        <v>7.9</v>
      </c>
      <c r="AN46">
        <v>1.3</v>
      </c>
      <c r="AO46">
        <v>2.6</v>
      </c>
      <c r="AP46">
        <v>9.6999999999999993</v>
      </c>
      <c r="AQ46" s="16">
        <f>AP46*Adjustments!$N$11</f>
        <v>8.2185770393509632</v>
      </c>
      <c r="AR46">
        <v>3.69</v>
      </c>
    </row>
    <row r="47" spans="1:44" x14ac:dyDescent="0.45">
      <c r="A47">
        <v>46</v>
      </c>
      <c r="B47" t="s">
        <v>1012</v>
      </c>
      <c r="C47">
        <v>2012</v>
      </c>
      <c r="D47">
        <v>2024</v>
      </c>
      <c r="E47" t="str">
        <f t="shared" si="0"/>
        <v>2012-2024</v>
      </c>
      <c r="F47" t="s">
        <v>1076</v>
      </c>
      <c r="G47">
        <v>66</v>
      </c>
      <c r="H47" s="15">
        <f>G47*Adjustments!$N$3</f>
        <v>73.923807625723398</v>
      </c>
      <c r="I47">
        <v>63</v>
      </c>
      <c r="J47" s="15">
        <f>I47*Adjustments!$N$3</f>
        <v>70.56363455182688</v>
      </c>
      <c r="K47">
        <v>0.51200000000000001</v>
      </c>
      <c r="L47">
        <v>129</v>
      </c>
      <c r="M47" s="15">
        <f>L47*Adjustments!$N$3</f>
        <v>144.48744217755026</v>
      </c>
      <c r="N47">
        <v>4.2</v>
      </c>
      <c r="O47">
        <v>302</v>
      </c>
      <c r="P47">
        <v>179</v>
      </c>
      <c r="Q47" s="15">
        <f>P47*Adjustments!$N$4</f>
        <v>182.59844424834753</v>
      </c>
      <c r="R47">
        <v>1</v>
      </c>
      <c r="S47">
        <v>1</v>
      </c>
      <c r="T47">
        <v>3</v>
      </c>
      <c r="U47">
        <v>1117</v>
      </c>
      <c r="V47" s="14">
        <f>U47*Adjustments!$N$6</f>
        <v>1284.2006914198766</v>
      </c>
      <c r="W47">
        <v>1078</v>
      </c>
      <c r="X47">
        <v>565</v>
      </c>
      <c r="Y47">
        <v>521</v>
      </c>
      <c r="Z47">
        <v>185</v>
      </c>
      <c r="AA47">
        <v>364</v>
      </c>
      <c r="AB47">
        <v>11</v>
      </c>
      <c r="AC47">
        <v>1094</v>
      </c>
      <c r="AD47" s="14">
        <f t="shared" si="1"/>
        <v>1255.6628982772127</v>
      </c>
      <c r="AE47" s="14">
        <f t="shared" si="2"/>
        <v>1063.8930170047408</v>
      </c>
      <c r="AF47">
        <v>24</v>
      </c>
      <c r="AG47">
        <v>2</v>
      </c>
      <c r="AH47">
        <v>57</v>
      </c>
      <c r="AI47">
        <v>4731</v>
      </c>
      <c r="AJ47">
        <v>100</v>
      </c>
      <c r="AK47">
        <v>4.3899999999999997</v>
      </c>
      <c r="AL47">
        <v>1.2909999999999999</v>
      </c>
      <c r="AM47">
        <v>8.6999999999999993</v>
      </c>
      <c r="AN47">
        <v>1.5</v>
      </c>
      <c r="AO47">
        <v>2.9</v>
      </c>
      <c r="AP47">
        <v>8.8000000000000007</v>
      </c>
      <c r="AQ47" s="16">
        <f>AP47*Adjustments!$N$11</f>
        <v>7.4560286542565457</v>
      </c>
      <c r="AR47">
        <v>3.01</v>
      </c>
    </row>
    <row r="48" spans="1:44" x14ac:dyDescent="0.45">
      <c r="A48">
        <v>47</v>
      </c>
      <c r="B48" t="s">
        <v>915</v>
      </c>
      <c r="C48">
        <v>2014</v>
      </c>
      <c r="D48">
        <v>2024</v>
      </c>
      <c r="E48" t="str">
        <f t="shared" si="0"/>
        <v>2014-2024</v>
      </c>
      <c r="F48" t="s">
        <v>1086</v>
      </c>
      <c r="G48">
        <v>65</v>
      </c>
      <c r="H48" s="15">
        <f>G48*Adjustments!$N$3</f>
        <v>72.803749934424559</v>
      </c>
      <c r="I48">
        <v>49</v>
      </c>
      <c r="J48" s="15">
        <f>I48*Adjustments!$N$3</f>
        <v>54.882826873643126</v>
      </c>
      <c r="K48">
        <v>0.56999999999999995</v>
      </c>
      <c r="L48">
        <v>114</v>
      </c>
      <c r="M48" s="15">
        <f>L48*Adjustments!$N$3</f>
        <v>127.68657680806768</v>
      </c>
      <c r="N48">
        <v>4.1100000000000003</v>
      </c>
      <c r="O48">
        <v>166</v>
      </c>
      <c r="P48">
        <v>158</v>
      </c>
      <c r="Q48" s="15">
        <f>P48*Adjustments!$N$4</f>
        <v>161.17628039798274</v>
      </c>
      <c r="R48">
        <v>3</v>
      </c>
      <c r="S48">
        <v>0</v>
      </c>
      <c r="T48">
        <v>0</v>
      </c>
      <c r="U48">
        <v>910</v>
      </c>
      <c r="V48" s="14">
        <f>U48*Adjustments!$N$6</f>
        <v>1046.2154245229076</v>
      </c>
      <c r="W48">
        <v>928</v>
      </c>
      <c r="X48">
        <v>454</v>
      </c>
      <c r="Y48">
        <v>416</v>
      </c>
      <c r="Z48">
        <v>126</v>
      </c>
      <c r="AA48">
        <v>243</v>
      </c>
      <c r="AB48">
        <v>6</v>
      </c>
      <c r="AC48">
        <v>676</v>
      </c>
      <c r="AD48" s="14">
        <f t="shared" si="1"/>
        <v>778.84926047816464</v>
      </c>
      <c r="AE48" s="14">
        <f t="shared" si="2"/>
        <v>659.90027312178586</v>
      </c>
      <c r="AF48">
        <v>30</v>
      </c>
      <c r="AG48">
        <v>1</v>
      </c>
      <c r="AH48">
        <v>8</v>
      </c>
      <c r="AI48">
        <v>3838</v>
      </c>
      <c r="AJ48">
        <v>99</v>
      </c>
      <c r="AK48">
        <v>4.38</v>
      </c>
      <c r="AL48">
        <v>1.2869999999999999</v>
      </c>
      <c r="AM48">
        <v>9.1999999999999993</v>
      </c>
      <c r="AN48">
        <v>1.2</v>
      </c>
      <c r="AO48">
        <v>2.4</v>
      </c>
      <c r="AP48">
        <v>6.7</v>
      </c>
      <c r="AQ48" s="16">
        <f>AP48*Adjustments!$N$11</f>
        <v>5.6767490890362335</v>
      </c>
      <c r="AR48">
        <v>2.78</v>
      </c>
    </row>
    <row r="49" spans="1:44" x14ac:dyDescent="0.45">
      <c r="A49">
        <v>48</v>
      </c>
      <c r="B49" t="s">
        <v>1099</v>
      </c>
      <c r="C49">
        <v>2009</v>
      </c>
      <c r="D49">
        <v>2024</v>
      </c>
      <c r="E49" t="str">
        <f t="shared" si="0"/>
        <v>2009-2023</v>
      </c>
      <c r="F49" t="s">
        <v>1066</v>
      </c>
      <c r="G49">
        <v>65</v>
      </c>
      <c r="H49" s="15">
        <f>G49*Adjustments!$N$3</f>
        <v>72.803749934424559</v>
      </c>
      <c r="I49">
        <v>44</v>
      </c>
      <c r="J49" s="15">
        <f>I49*Adjustments!$N$3</f>
        <v>49.282538417148935</v>
      </c>
      <c r="K49">
        <v>0.59599999999999997</v>
      </c>
      <c r="L49">
        <v>109</v>
      </c>
      <c r="M49" s="15">
        <f>L49*Adjustments!$N$3</f>
        <v>122.08628835157349</v>
      </c>
      <c r="N49">
        <v>3.7</v>
      </c>
      <c r="O49">
        <v>519</v>
      </c>
      <c r="P49">
        <v>61</v>
      </c>
      <c r="Q49" s="15">
        <f>P49*Adjustments!$N$4</f>
        <v>62.226285470107257</v>
      </c>
      <c r="R49">
        <v>3</v>
      </c>
      <c r="S49">
        <v>0</v>
      </c>
      <c r="T49">
        <v>36</v>
      </c>
      <c r="U49">
        <v>829</v>
      </c>
      <c r="V49" s="14">
        <f>U49*Adjustments!$N$6</f>
        <v>953.09075486757195</v>
      </c>
      <c r="W49">
        <v>745</v>
      </c>
      <c r="X49">
        <v>387</v>
      </c>
      <c r="Y49">
        <v>341</v>
      </c>
      <c r="Z49">
        <v>91</v>
      </c>
      <c r="AA49">
        <v>263</v>
      </c>
      <c r="AB49">
        <v>13</v>
      </c>
      <c r="AC49">
        <v>794</v>
      </c>
      <c r="AD49" s="14">
        <f t="shared" si="1"/>
        <v>910.73116576234656</v>
      </c>
      <c r="AE49" s="14">
        <f t="shared" si="2"/>
        <v>771.64064411915024</v>
      </c>
      <c r="AF49">
        <v>35</v>
      </c>
      <c r="AG49">
        <v>1</v>
      </c>
      <c r="AH49">
        <v>38</v>
      </c>
      <c r="AI49">
        <v>3472</v>
      </c>
      <c r="AJ49">
        <v>113</v>
      </c>
      <c r="AK49">
        <v>3.7</v>
      </c>
      <c r="AL49">
        <v>1.216</v>
      </c>
      <c r="AM49">
        <v>8.1</v>
      </c>
      <c r="AN49">
        <v>1</v>
      </c>
      <c r="AO49">
        <v>2.9</v>
      </c>
      <c r="AP49">
        <v>8.6</v>
      </c>
      <c r="AQ49" s="16">
        <f>AP49*Adjustments!$N$11</f>
        <v>7.2865734575688954</v>
      </c>
      <c r="AR49">
        <v>3.02</v>
      </c>
    </row>
    <row r="50" spans="1:44" x14ac:dyDescent="0.45">
      <c r="A50">
        <v>49</v>
      </c>
      <c r="B50" t="s">
        <v>913</v>
      </c>
      <c r="C50">
        <v>2016</v>
      </c>
      <c r="D50">
        <v>2023</v>
      </c>
      <c r="E50" t="str">
        <f t="shared" si="0"/>
        <v>2016-2024</v>
      </c>
      <c r="F50" t="s">
        <v>1100</v>
      </c>
      <c r="G50">
        <v>65</v>
      </c>
      <c r="H50" s="15">
        <f>G50*Adjustments!$N$3</f>
        <v>72.803749934424559</v>
      </c>
      <c r="I50">
        <v>56</v>
      </c>
      <c r="J50" s="15">
        <f>I50*Adjustments!$N$3</f>
        <v>62.723230712735003</v>
      </c>
      <c r="K50">
        <v>0.53700000000000003</v>
      </c>
      <c r="L50">
        <v>121</v>
      </c>
      <c r="M50" s="15">
        <f>L50*Adjustments!$N$3</f>
        <v>135.52698064715958</v>
      </c>
      <c r="N50">
        <v>4.41</v>
      </c>
      <c r="O50">
        <v>176</v>
      </c>
      <c r="P50">
        <v>173</v>
      </c>
      <c r="Q50" s="15">
        <f>P50*Adjustments!$N$4</f>
        <v>176.47782600538616</v>
      </c>
      <c r="R50">
        <v>4</v>
      </c>
      <c r="S50">
        <v>2</v>
      </c>
      <c r="T50">
        <v>0</v>
      </c>
      <c r="U50">
        <v>1016</v>
      </c>
      <c r="V50" s="14">
        <f>U50*Adjustments!$N$6</f>
        <v>1168.0822761706308</v>
      </c>
      <c r="W50">
        <v>1002</v>
      </c>
      <c r="X50">
        <v>533</v>
      </c>
      <c r="Y50">
        <v>498</v>
      </c>
      <c r="Z50">
        <v>141</v>
      </c>
      <c r="AA50">
        <v>302</v>
      </c>
      <c r="AB50">
        <v>13</v>
      </c>
      <c r="AC50">
        <v>983</v>
      </c>
      <c r="AD50" s="14">
        <f t="shared" si="1"/>
        <v>1129.1462002982764</v>
      </c>
      <c r="AE50" s="14">
        <f t="shared" si="2"/>
        <v>956.69845730327825</v>
      </c>
      <c r="AF50">
        <v>32</v>
      </c>
      <c r="AG50">
        <v>4</v>
      </c>
      <c r="AH50">
        <v>55</v>
      </c>
      <c r="AI50">
        <v>4296</v>
      </c>
      <c r="AJ50">
        <v>111</v>
      </c>
      <c r="AK50">
        <v>4.0199999999999996</v>
      </c>
      <c r="AL50">
        <v>1.2829999999999999</v>
      </c>
      <c r="AM50">
        <v>8.9</v>
      </c>
      <c r="AN50">
        <v>1.2</v>
      </c>
      <c r="AO50">
        <v>2.7</v>
      </c>
      <c r="AP50">
        <v>8.6999999999999993</v>
      </c>
      <c r="AQ50" s="16">
        <f>AP50*Adjustments!$N$11</f>
        <v>7.3713010559127197</v>
      </c>
      <c r="AR50">
        <v>3.25</v>
      </c>
    </row>
    <row r="51" spans="1:44" x14ac:dyDescent="0.45">
      <c r="A51">
        <v>50</v>
      </c>
      <c r="B51" t="s">
        <v>1101</v>
      </c>
      <c r="C51">
        <v>2008</v>
      </c>
      <c r="D51">
        <v>2024</v>
      </c>
      <c r="E51" t="str">
        <f t="shared" si="0"/>
        <v>2008-2024</v>
      </c>
      <c r="F51" t="s">
        <v>1063</v>
      </c>
      <c r="G51">
        <v>65</v>
      </c>
      <c r="H51" s="15">
        <f>G51*Adjustments!$N$3</f>
        <v>72.803749934424559</v>
      </c>
      <c r="I51">
        <v>45</v>
      </c>
      <c r="J51" s="15">
        <f>I51*Adjustments!$N$3</f>
        <v>50.402596108447774</v>
      </c>
      <c r="K51">
        <v>0.59099999999999997</v>
      </c>
      <c r="L51">
        <v>110</v>
      </c>
      <c r="M51" s="15">
        <f>L51*Adjustments!$N$3</f>
        <v>123.20634604287233</v>
      </c>
      <c r="N51">
        <v>2.9</v>
      </c>
      <c r="O51">
        <v>830</v>
      </c>
      <c r="P51">
        <v>1</v>
      </c>
      <c r="Q51" s="15">
        <f>P51*Adjustments!$N$4</f>
        <v>1.0201030404935616</v>
      </c>
      <c r="R51">
        <v>0</v>
      </c>
      <c r="S51">
        <v>0</v>
      </c>
      <c r="T51">
        <v>176</v>
      </c>
      <c r="U51">
        <v>843.1</v>
      </c>
      <c r="V51" s="14">
        <f>U51*Adjustments!$N$6</f>
        <v>969.30134551127856</v>
      </c>
      <c r="W51">
        <v>628</v>
      </c>
      <c r="X51">
        <v>295</v>
      </c>
      <c r="Y51">
        <v>272</v>
      </c>
      <c r="Z51">
        <v>75</v>
      </c>
      <c r="AA51">
        <v>342</v>
      </c>
      <c r="AB51">
        <v>35</v>
      </c>
      <c r="AC51">
        <v>1113</v>
      </c>
      <c r="AD51" s="14">
        <f t="shared" si="1"/>
        <v>1281.631779064913</v>
      </c>
      <c r="AE51" s="14">
        <f t="shared" si="2"/>
        <v>1085.89582601293</v>
      </c>
      <c r="AF51">
        <v>23</v>
      </c>
      <c r="AG51">
        <v>4</v>
      </c>
      <c r="AH51">
        <v>52</v>
      </c>
      <c r="AI51">
        <v>3472</v>
      </c>
      <c r="AJ51">
        <v>145</v>
      </c>
      <c r="AK51">
        <v>2.94</v>
      </c>
      <c r="AL51">
        <v>1.1499999999999999</v>
      </c>
      <c r="AM51">
        <v>6.7</v>
      </c>
      <c r="AN51">
        <v>0.8</v>
      </c>
      <c r="AO51">
        <v>3.6</v>
      </c>
      <c r="AP51">
        <v>11.9</v>
      </c>
      <c r="AQ51" s="16">
        <f>AP51*Adjustments!$N$11</f>
        <v>10.0825842029151</v>
      </c>
      <c r="AR51">
        <v>3.25</v>
      </c>
    </row>
    <row r="52" spans="1:44" x14ac:dyDescent="0.45">
      <c r="A52">
        <v>51</v>
      </c>
      <c r="B52" t="s">
        <v>909</v>
      </c>
      <c r="C52">
        <v>2016</v>
      </c>
      <c r="D52">
        <v>2024</v>
      </c>
      <c r="E52" t="str">
        <f t="shared" si="0"/>
        <v>2016-2024</v>
      </c>
      <c r="F52" t="s">
        <v>1092</v>
      </c>
      <c r="G52">
        <v>65</v>
      </c>
      <c r="H52" s="15">
        <f>G52*Adjustments!$N$3</f>
        <v>72.803749934424559</v>
      </c>
      <c r="I52">
        <v>49</v>
      </c>
      <c r="J52" s="15">
        <f>I52*Adjustments!$N$3</f>
        <v>54.882826873643126</v>
      </c>
      <c r="K52">
        <v>0.56999999999999995</v>
      </c>
      <c r="L52">
        <v>114</v>
      </c>
      <c r="M52" s="15">
        <f>L52*Adjustments!$N$3</f>
        <v>127.68657680806768</v>
      </c>
      <c r="N52">
        <v>3.92</v>
      </c>
      <c r="O52">
        <v>188</v>
      </c>
      <c r="P52">
        <v>187</v>
      </c>
      <c r="Q52" s="15">
        <f>P52*Adjustments!$N$4</f>
        <v>190.75926857229601</v>
      </c>
      <c r="R52">
        <v>3</v>
      </c>
      <c r="S52">
        <v>1</v>
      </c>
      <c r="T52">
        <v>1</v>
      </c>
      <c r="U52">
        <v>1029.0999999999999</v>
      </c>
      <c r="V52" s="14">
        <f>U52*Adjustments!$N$6</f>
        <v>1183.1431795346418</v>
      </c>
      <c r="W52">
        <v>1001</v>
      </c>
      <c r="X52">
        <v>485</v>
      </c>
      <c r="Y52">
        <v>448</v>
      </c>
      <c r="Z52">
        <v>136</v>
      </c>
      <c r="AA52">
        <v>252</v>
      </c>
      <c r="AB52">
        <v>10</v>
      </c>
      <c r="AC52">
        <v>922</v>
      </c>
      <c r="AD52" s="14">
        <f t="shared" si="1"/>
        <v>1064.8288615811778</v>
      </c>
      <c r="AE52" s="14">
        <f t="shared" si="2"/>
        <v>902.20392088961785</v>
      </c>
      <c r="AF52">
        <v>31</v>
      </c>
      <c r="AG52">
        <v>2</v>
      </c>
      <c r="AH52">
        <v>23</v>
      </c>
      <c r="AI52">
        <v>4294</v>
      </c>
      <c r="AJ52">
        <v>106</v>
      </c>
      <c r="AK52">
        <v>3.92</v>
      </c>
      <c r="AL52">
        <v>1.2170000000000001</v>
      </c>
      <c r="AM52">
        <v>8.8000000000000007</v>
      </c>
      <c r="AN52">
        <v>1.2</v>
      </c>
      <c r="AO52">
        <v>2.2000000000000002</v>
      </c>
      <c r="AP52">
        <v>8.1</v>
      </c>
      <c r="AQ52" s="16">
        <f>AP52*Adjustments!$N$11</f>
        <v>6.8629354658497741</v>
      </c>
      <c r="AR52">
        <v>3.66</v>
      </c>
    </row>
    <row r="53" spans="1:44" x14ac:dyDescent="0.45">
      <c r="A53">
        <v>52</v>
      </c>
      <c r="B53" t="s">
        <v>910</v>
      </c>
      <c r="C53">
        <v>2016</v>
      </c>
      <c r="D53">
        <v>2024</v>
      </c>
      <c r="E53" t="str">
        <f t="shared" si="0"/>
        <v>2016-2024</v>
      </c>
      <c r="F53" t="s">
        <v>1091</v>
      </c>
      <c r="G53">
        <v>63</v>
      </c>
      <c r="H53" s="15">
        <f>G53*Adjustments!$N$3</f>
        <v>70.56363455182688</v>
      </c>
      <c r="I53">
        <v>61</v>
      </c>
      <c r="J53" s="15">
        <f>I53*Adjustments!$N$3</f>
        <v>68.323519169229201</v>
      </c>
      <c r="K53">
        <v>0.50800000000000001</v>
      </c>
      <c r="L53">
        <v>124</v>
      </c>
      <c r="M53" s="15">
        <f>L53*Adjustments!$N$3</f>
        <v>138.88715372105608</v>
      </c>
      <c r="N53">
        <v>3.81</v>
      </c>
      <c r="O53">
        <v>197</v>
      </c>
      <c r="P53">
        <v>171</v>
      </c>
      <c r="Q53" s="15">
        <f>P53*Adjustments!$N$4</f>
        <v>174.43761992439903</v>
      </c>
      <c r="R53">
        <v>2</v>
      </c>
      <c r="S53">
        <v>2</v>
      </c>
      <c r="T53">
        <v>2</v>
      </c>
      <c r="U53">
        <v>1005.2</v>
      </c>
      <c r="V53" s="14">
        <f>U53*Adjustments!$N$6</f>
        <v>1155.6656535499196</v>
      </c>
      <c r="W53">
        <v>934</v>
      </c>
      <c r="X53">
        <v>460</v>
      </c>
      <c r="Y53">
        <v>426</v>
      </c>
      <c r="Z53">
        <v>129</v>
      </c>
      <c r="AA53">
        <v>254</v>
      </c>
      <c r="AB53">
        <v>10</v>
      </c>
      <c r="AC53">
        <v>993</v>
      </c>
      <c r="AD53" s="14">
        <f t="shared" si="1"/>
        <v>1142.8249240660316</v>
      </c>
      <c r="AE53" s="14">
        <f t="shared" si="2"/>
        <v>968.28811143578309</v>
      </c>
      <c r="AF53">
        <v>74</v>
      </c>
      <c r="AG53">
        <v>1</v>
      </c>
      <c r="AH53">
        <v>21</v>
      </c>
      <c r="AI53">
        <v>4189</v>
      </c>
      <c r="AJ53">
        <v>106</v>
      </c>
      <c r="AK53">
        <v>3.84</v>
      </c>
      <c r="AL53">
        <v>1.181</v>
      </c>
      <c r="AM53">
        <v>8.4</v>
      </c>
      <c r="AN53">
        <v>1.2</v>
      </c>
      <c r="AO53">
        <v>2.2999999999999998</v>
      </c>
      <c r="AP53">
        <v>8.9</v>
      </c>
      <c r="AQ53" s="16">
        <f>AP53*Adjustments!$N$11</f>
        <v>7.5407562526003691</v>
      </c>
      <c r="AR53">
        <v>3.91</v>
      </c>
    </row>
    <row r="54" spans="1:44" x14ac:dyDescent="0.45">
      <c r="A54">
        <v>53</v>
      </c>
      <c r="B54" t="s">
        <v>920</v>
      </c>
      <c r="C54">
        <v>2018</v>
      </c>
      <c r="D54">
        <v>2024</v>
      </c>
      <c r="E54" t="str">
        <f t="shared" si="0"/>
        <v>2018-2023</v>
      </c>
      <c r="F54" t="s">
        <v>1102</v>
      </c>
      <c r="G54">
        <v>62</v>
      </c>
      <c r="H54" s="15">
        <f>G54*Adjustments!$N$3</f>
        <v>69.44357686052804</v>
      </c>
      <c r="I54">
        <v>32</v>
      </c>
      <c r="J54" s="15">
        <f>I54*Adjustments!$N$3</f>
        <v>35.84184612156286</v>
      </c>
      <c r="K54">
        <v>0.66</v>
      </c>
      <c r="L54">
        <v>94</v>
      </c>
      <c r="M54" s="15">
        <f>L54*Adjustments!$N$3</f>
        <v>105.28542298209091</v>
      </c>
      <c r="N54">
        <v>3.22</v>
      </c>
      <c r="O54">
        <v>136</v>
      </c>
      <c r="P54">
        <v>134</v>
      </c>
      <c r="Q54" s="15">
        <f>P54*Adjustments!$N$4</f>
        <v>136.69380742613725</v>
      </c>
      <c r="R54">
        <v>5</v>
      </c>
      <c r="S54">
        <v>2</v>
      </c>
      <c r="T54">
        <v>0</v>
      </c>
      <c r="U54">
        <v>843</v>
      </c>
      <c r="V54" s="14">
        <f>U54*Adjustments!$N$6</f>
        <v>969.1863767833089</v>
      </c>
      <c r="W54">
        <v>752</v>
      </c>
      <c r="X54">
        <v>323</v>
      </c>
      <c r="Y54">
        <v>302</v>
      </c>
      <c r="Z54">
        <v>94</v>
      </c>
      <c r="AA54">
        <v>188</v>
      </c>
      <c r="AB54">
        <v>1</v>
      </c>
      <c r="AC54">
        <v>958</v>
      </c>
      <c r="AD54" s="14">
        <f t="shared" si="1"/>
        <v>1098.4112270210833</v>
      </c>
      <c r="AE54" s="14">
        <f t="shared" si="2"/>
        <v>930.65745259389632</v>
      </c>
      <c r="AF54">
        <v>18</v>
      </c>
      <c r="AG54">
        <v>3</v>
      </c>
      <c r="AH54">
        <v>34</v>
      </c>
      <c r="AI54">
        <v>3415</v>
      </c>
      <c r="AJ54">
        <v>133</v>
      </c>
      <c r="AK54">
        <v>3.09</v>
      </c>
      <c r="AL54">
        <v>1.115</v>
      </c>
      <c r="AM54">
        <v>8</v>
      </c>
      <c r="AN54">
        <v>1</v>
      </c>
      <c r="AO54">
        <v>2</v>
      </c>
      <c r="AP54">
        <v>10.199999999999999</v>
      </c>
      <c r="AQ54" s="16">
        <f>AP54*Adjustments!$N$11</f>
        <v>8.6422150310700854</v>
      </c>
      <c r="AR54">
        <v>5.0999999999999996</v>
      </c>
    </row>
    <row r="55" spans="1:44" x14ac:dyDescent="0.45">
      <c r="A55">
        <v>54</v>
      </c>
      <c r="B55" t="s">
        <v>892</v>
      </c>
      <c r="C55">
        <v>2016</v>
      </c>
      <c r="D55">
        <v>2023</v>
      </c>
      <c r="E55" t="str">
        <f t="shared" si="0"/>
        <v>2016-2024</v>
      </c>
      <c r="F55" t="s">
        <v>1100</v>
      </c>
      <c r="G55">
        <v>61</v>
      </c>
      <c r="H55" s="15">
        <f>G55*Adjustments!$N$3</f>
        <v>68.323519169229201</v>
      </c>
      <c r="I55">
        <v>62</v>
      </c>
      <c r="J55" s="15">
        <f>I55*Adjustments!$N$3</f>
        <v>69.44357686052804</v>
      </c>
      <c r="K55">
        <v>0.496</v>
      </c>
      <c r="L55">
        <v>123</v>
      </c>
      <c r="M55" s="15">
        <f>L55*Adjustments!$N$3</f>
        <v>137.76709602975725</v>
      </c>
      <c r="N55">
        <v>4.43</v>
      </c>
      <c r="O55">
        <v>180</v>
      </c>
      <c r="P55">
        <v>178</v>
      </c>
      <c r="Q55" s="15">
        <f>P55*Adjustments!$N$4</f>
        <v>181.57834120785395</v>
      </c>
      <c r="R55">
        <v>5</v>
      </c>
      <c r="S55">
        <v>3</v>
      </c>
      <c r="T55">
        <v>0</v>
      </c>
      <c r="U55">
        <v>1013.2</v>
      </c>
      <c r="V55" s="14">
        <f>U55*Adjustments!$N$6</f>
        <v>1164.8631517874835</v>
      </c>
      <c r="W55">
        <v>886</v>
      </c>
      <c r="X55">
        <v>531</v>
      </c>
      <c r="Y55">
        <v>499</v>
      </c>
      <c r="Z55">
        <v>166</v>
      </c>
      <c r="AA55">
        <v>385</v>
      </c>
      <c r="AB55">
        <v>7</v>
      </c>
      <c r="AC55">
        <v>1077</v>
      </c>
      <c r="AD55" s="14">
        <f t="shared" si="1"/>
        <v>1242.5206952399824</v>
      </c>
      <c r="AE55" s="14">
        <f t="shared" si="2"/>
        <v>1052.7579440018264</v>
      </c>
      <c r="AF55">
        <v>40</v>
      </c>
      <c r="AG55">
        <v>1</v>
      </c>
      <c r="AH55">
        <v>45</v>
      </c>
      <c r="AI55">
        <v>4260</v>
      </c>
      <c r="AJ55">
        <v>98</v>
      </c>
      <c r="AK55">
        <v>4.4400000000000004</v>
      </c>
      <c r="AL55">
        <v>1.254</v>
      </c>
      <c r="AM55">
        <v>7.9</v>
      </c>
      <c r="AN55">
        <v>1.5</v>
      </c>
      <c r="AO55">
        <v>3.4</v>
      </c>
      <c r="AP55">
        <v>9.6</v>
      </c>
      <c r="AQ55" s="16">
        <f>AP55*Adjustments!$N$11</f>
        <v>8.1338494410071398</v>
      </c>
      <c r="AR55">
        <v>2.8</v>
      </c>
    </row>
    <row r="56" spans="1:44" x14ac:dyDescent="0.45">
      <c r="A56">
        <v>55</v>
      </c>
      <c r="B56" t="s">
        <v>824</v>
      </c>
      <c r="C56">
        <v>2012</v>
      </c>
      <c r="D56">
        <v>2024</v>
      </c>
      <c r="E56" t="str">
        <f t="shared" si="0"/>
        <v>2012-2024</v>
      </c>
      <c r="F56" t="s">
        <v>1076</v>
      </c>
      <c r="G56">
        <v>61</v>
      </c>
      <c r="H56" s="15">
        <f>G56*Adjustments!$N$3</f>
        <v>68.323519169229201</v>
      </c>
      <c r="I56">
        <v>60</v>
      </c>
      <c r="J56" s="15">
        <f>I56*Adjustments!$N$3</f>
        <v>67.203461477930361</v>
      </c>
      <c r="K56">
        <v>0.504</v>
      </c>
      <c r="L56">
        <v>121</v>
      </c>
      <c r="M56" s="15">
        <f>L56*Adjustments!$N$3</f>
        <v>135.52698064715958</v>
      </c>
      <c r="N56">
        <v>4.03</v>
      </c>
      <c r="O56">
        <v>197</v>
      </c>
      <c r="P56">
        <v>169</v>
      </c>
      <c r="Q56" s="15">
        <f>P56*Adjustments!$N$4</f>
        <v>172.3974138434119</v>
      </c>
      <c r="R56">
        <v>3</v>
      </c>
      <c r="S56">
        <v>2</v>
      </c>
      <c r="T56">
        <v>0</v>
      </c>
      <c r="U56">
        <v>1031.0999999999999</v>
      </c>
      <c r="V56" s="14">
        <f>U56*Adjustments!$N$6</f>
        <v>1185.4425540940329</v>
      </c>
      <c r="W56">
        <v>1025</v>
      </c>
      <c r="X56">
        <v>492</v>
      </c>
      <c r="Y56">
        <v>462</v>
      </c>
      <c r="Z56">
        <v>125</v>
      </c>
      <c r="AA56">
        <v>202</v>
      </c>
      <c r="AB56">
        <v>7</v>
      </c>
      <c r="AC56">
        <v>748</v>
      </c>
      <c r="AD56" s="14">
        <f t="shared" si="1"/>
        <v>856.15295573457922</v>
      </c>
      <c r="AE56" s="14">
        <f t="shared" si="2"/>
        <v>725.39783754357484</v>
      </c>
      <c r="AF56">
        <v>45</v>
      </c>
      <c r="AG56">
        <v>5</v>
      </c>
      <c r="AH56">
        <v>15</v>
      </c>
      <c r="AI56">
        <v>4270</v>
      </c>
      <c r="AJ56">
        <v>101</v>
      </c>
      <c r="AK56">
        <v>4.0199999999999996</v>
      </c>
      <c r="AL56">
        <v>1.19</v>
      </c>
      <c r="AM56">
        <v>8.9</v>
      </c>
      <c r="AN56">
        <v>1.1000000000000001</v>
      </c>
      <c r="AO56">
        <v>1.8</v>
      </c>
      <c r="AP56">
        <v>6.5</v>
      </c>
      <c r="AQ56" s="16">
        <f>AP56*Adjustments!$N$11</f>
        <v>5.5072938923485841</v>
      </c>
      <c r="AR56">
        <v>3.7</v>
      </c>
    </row>
    <row r="57" spans="1:44" x14ac:dyDescent="0.45">
      <c r="A57">
        <v>56</v>
      </c>
      <c r="B57" t="s">
        <v>975</v>
      </c>
      <c r="C57">
        <v>2016</v>
      </c>
      <c r="D57">
        <v>2024</v>
      </c>
      <c r="E57" t="str">
        <f t="shared" si="0"/>
        <v>2016-2023</v>
      </c>
      <c r="F57" t="s">
        <v>1103</v>
      </c>
      <c r="G57">
        <v>60</v>
      </c>
      <c r="H57" s="15">
        <f>G57*Adjustments!$N$3</f>
        <v>67.203461477930361</v>
      </c>
      <c r="I57">
        <v>42</v>
      </c>
      <c r="J57" s="15">
        <f>I57*Adjustments!$N$3</f>
        <v>47.042423034551256</v>
      </c>
      <c r="K57">
        <v>0.58799999999999997</v>
      </c>
      <c r="L57">
        <v>102</v>
      </c>
      <c r="M57" s="15">
        <f>L57*Adjustments!$N$3</f>
        <v>114.24588451248161</v>
      </c>
      <c r="N57">
        <v>3.51</v>
      </c>
      <c r="O57">
        <v>156</v>
      </c>
      <c r="P57">
        <v>142</v>
      </c>
      <c r="Q57" s="15">
        <f>P57*Adjustments!$N$4</f>
        <v>144.85463175008576</v>
      </c>
      <c r="R57">
        <v>4</v>
      </c>
      <c r="S57">
        <v>2</v>
      </c>
      <c r="T57">
        <v>0</v>
      </c>
      <c r="U57">
        <v>804</v>
      </c>
      <c r="V57" s="14">
        <f>U57*Adjustments!$N$6</f>
        <v>924.34857287518435</v>
      </c>
      <c r="W57">
        <v>681</v>
      </c>
      <c r="X57">
        <v>325</v>
      </c>
      <c r="Y57">
        <v>314</v>
      </c>
      <c r="Z57">
        <v>98</v>
      </c>
      <c r="AA57">
        <v>291</v>
      </c>
      <c r="AB57">
        <v>3</v>
      </c>
      <c r="AC57">
        <v>819</v>
      </c>
      <c r="AD57" s="14">
        <f t="shared" si="1"/>
        <v>944.88965227241056</v>
      </c>
      <c r="AE57" s="14">
        <f t="shared" si="2"/>
        <v>800.58230936972677</v>
      </c>
      <c r="AF57">
        <v>28</v>
      </c>
      <c r="AG57">
        <v>0</v>
      </c>
      <c r="AH57">
        <v>22</v>
      </c>
      <c r="AI57">
        <v>3318</v>
      </c>
      <c r="AJ57">
        <v>124</v>
      </c>
      <c r="AK57">
        <v>3.92</v>
      </c>
      <c r="AL57">
        <v>1.2090000000000001</v>
      </c>
      <c r="AM57">
        <v>7.6</v>
      </c>
      <c r="AN57">
        <v>1.1000000000000001</v>
      </c>
      <c r="AO57">
        <v>3.3</v>
      </c>
      <c r="AP57">
        <v>9.1999999999999993</v>
      </c>
      <c r="AQ57" s="16">
        <f>AP57*Adjustments!$N$11</f>
        <v>7.7949390476318419</v>
      </c>
      <c r="AR57">
        <v>2.81</v>
      </c>
    </row>
    <row r="58" spans="1:44" x14ac:dyDescent="0.45">
      <c r="A58">
        <v>57</v>
      </c>
      <c r="B58" t="s">
        <v>996</v>
      </c>
      <c r="C58">
        <v>2015</v>
      </c>
      <c r="D58">
        <v>2023</v>
      </c>
      <c r="E58" t="str">
        <f t="shared" si="0"/>
        <v>2015-2024</v>
      </c>
      <c r="F58" t="s">
        <v>1079</v>
      </c>
      <c r="G58">
        <v>60</v>
      </c>
      <c r="H58" s="15">
        <f>G58*Adjustments!$N$3</f>
        <v>67.203461477930361</v>
      </c>
      <c r="I58">
        <v>58</v>
      </c>
      <c r="J58" s="15">
        <f>I58*Adjustments!$N$3</f>
        <v>64.963346095332682</v>
      </c>
      <c r="K58">
        <v>0.50800000000000001</v>
      </c>
      <c r="L58">
        <v>118</v>
      </c>
      <c r="M58" s="15">
        <f>L58*Adjustments!$N$3</f>
        <v>132.16680757326304</v>
      </c>
      <c r="N58">
        <v>4.3600000000000003</v>
      </c>
      <c r="O58">
        <v>200</v>
      </c>
      <c r="P58">
        <v>200</v>
      </c>
      <c r="Q58" s="15">
        <f>P58*Adjustments!$N$4</f>
        <v>204.02060809871233</v>
      </c>
      <c r="R58">
        <v>0</v>
      </c>
      <c r="S58">
        <v>0</v>
      </c>
      <c r="T58">
        <v>0</v>
      </c>
      <c r="U58">
        <v>1048.0999999999999</v>
      </c>
      <c r="V58" s="14">
        <f>U58*Adjustments!$N$6</f>
        <v>1204.9872378488565</v>
      </c>
      <c r="W58">
        <v>1055</v>
      </c>
      <c r="X58">
        <v>550</v>
      </c>
      <c r="Y58">
        <v>508</v>
      </c>
      <c r="Z58">
        <v>135</v>
      </c>
      <c r="AA58">
        <v>365</v>
      </c>
      <c r="AB58">
        <v>8</v>
      </c>
      <c r="AC58">
        <v>785</v>
      </c>
      <c r="AD58" s="14">
        <f t="shared" si="1"/>
        <v>897.0460548430375</v>
      </c>
      <c r="AE58" s="14">
        <f t="shared" si="2"/>
        <v>760.04557830653141</v>
      </c>
      <c r="AF58">
        <v>30</v>
      </c>
      <c r="AG58">
        <v>0</v>
      </c>
      <c r="AH58">
        <v>13</v>
      </c>
      <c r="AI58">
        <v>4481</v>
      </c>
      <c r="AJ58">
        <v>98</v>
      </c>
      <c r="AK58">
        <v>4.4800000000000004</v>
      </c>
      <c r="AL58">
        <v>1.355</v>
      </c>
      <c r="AM58">
        <v>9.1</v>
      </c>
      <c r="AN58">
        <v>1.2</v>
      </c>
      <c r="AO58">
        <v>3.1</v>
      </c>
      <c r="AP58">
        <v>6.7</v>
      </c>
      <c r="AQ58" s="16">
        <f>AP58*Adjustments!$N$11</f>
        <v>5.6767490890362335</v>
      </c>
      <c r="AR58">
        <v>2.15</v>
      </c>
    </row>
    <row r="59" spans="1:44" x14ac:dyDescent="0.45">
      <c r="A59">
        <v>58</v>
      </c>
      <c r="B59" t="s">
        <v>847</v>
      </c>
      <c r="C59">
        <v>2018</v>
      </c>
      <c r="D59">
        <v>2024</v>
      </c>
      <c r="E59" t="str">
        <f t="shared" si="0"/>
        <v>2018-2024</v>
      </c>
      <c r="F59" t="s">
        <v>1104</v>
      </c>
      <c r="G59">
        <v>60</v>
      </c>
      <c r="H59" s="15">
        <f>G59*Adjustments!$N$3</f>
        <v>67.203461477930361</v>
      </c>
      <c r="I59">
        <v>39</v>
      </c>
      <c r="J59" s="15">
        <f>I59*Adjustments!$N$3</f>
        <v>43.682249960654737</v>
      </c>
      <c r="K59">
        <v>0.60599999999999998</v>
      </c>
      <c r="L59">
        <v>99</v>
      </c>
      <c r="M59" s="15">
        <f>L59*Adjustments!$N$3</f>
        <v>110.88571143858509</v>
      </c>
      <c r="N59">
        <v>3.45</v>
      </c>
      <c r="O59">
        <v>144</v>
      </c>
      <c r="P59">
        <v>122</v>
      </c>
      <c r="Q59" s="15">
        <f>P59*Adjustments!$N$4</f>
        <v>124.45257094021451</v>
      </c>
      <c r="R59">
        <v>7</v>
      </c>
      <c r="S59">
        <v>3</v>
      </c>
      <c r="T59">
        <v>0</v>
      </c>
      <c r="U59">
        <v>803.2</v>
      </c>
      <c r="V59" s="14">
        <f>U59*Adjustments!$N$6</f>
        <v>923.42882305142791</v>
      </c>
      <c r="W59">
        <v>689</v>
      </c>
      <c r="X59">
        <v>344</v>
      </c>
      <c r="Y59">
        <v>308</v>
      </c>
      <c r="Z59">
        <v>67</v>
      </c>
      <c r="AA59">
        <v>297</v>
      </c>
      <c r="AB59">
        <v>1</v>
      </c>
      <c r="AC59">
        <v>769</v>
      </c>
      <c r="AD59" s="14">
        <f t="shared" si="1"/>
        <v>882.38754202691996</v>
      </c>
      <c r="AE59" s="14">
        <f t="shared" si="2"/>
        <v>747.62577244451325</v>
      </c>
      <c r="AF59">
        <v>50</v>
      </c>
      <c r="AG59">
        <v>6</v>
      </c>
      <c r="AH59">
        <v>47</v>
      </c>
      <c r="AI59">
        <v>3356</v>
      </c>
      <c r="AJ59">
        <v>120</v>
      </c>
      <c r="AK59">
        <v>3.65</v>
      </c>
      <c r="AL59">
        <v>1.2270000000000001</v>
      </c>
      <c r="AM59">
        <v>7.7</v>
      </c>
      <c r="AN59">
        <v>0.8</v>
      </c>
      <c r="AO59">
        <v>3.3</v>
      </c>
      <c r="AP59">
        <v>8.6</v>
      </c>
      <c r="AQ59" s="16">
        <f>AP59*Adjustments!$N$11</f>
        <v>7.2865734575688954</v>
      </c>
      <c r="AR59">
        <v>2.59</v>
      </c>
    </row>
    <row r="60" spans="1:44" x14ac:dyDescent="0.45">
      <c r="A60">
        <v>59</v>
      </c>
      <c r="B60" t="s">
        <v>1105</v>
      </c>
      <c r="C60">
        <v>2014</v>
      </c>
      <c r="D60">
        <v>2024</v>
      </c>
      <c r="E60" t="str">
        <f t="shared" si="0"/>
        <v>2014-2024</v>
      </c>
      <c r="F60" t="s">
        <v>1106</v>
      </c>
      <c r="G60">
        <v>59</v>
      </c>
      <c r="H60" s="15">
        <f>G60*Adjustments!$N$3</f>
        <v>66.083403786631521</v>
      </c>
      <c r="I60">
        <v>57</v>
      </c>
      <c r="J60" s="15">
        <f>I60*Adjustments!$N$3</f>
        <v>63.843288404033842</v>
      </c>
      <c r="K60">
        <v>0.50900000000000001</v>
      </c>
      <c r="L60">
        <v>116</v>
      </c>
      <c r="M60" s="15">
        <f>L60*Adjustments!$N$3</f>
        <v>129.92669219066536</v>
      </c>
      <c r="N60">
        <v>4.37</v>
      </c>
      <c r="O60">
        <v>240</v>
      </c>
      <c r="P60">
        <v>201</v>
      </c>
      <c r="Q60" s="15">
        <f>P60*Adjustments!$N$4</f>
        <v>205.04071113920588</v>
      </c>
      <c r="R60">
        <v>0</v>
      </c>
      <c r="S60">
        <v>0</v>
      </c>
      <c r="T60">
        <v>3</v>
      </c>
      <c r="U60">
        <v>1095</v>
      </c>
      <c r="V60" s="14">
        <f>U60*Adjustments!$N$6</f>
        <v>1258.9075712665756</v>
      </c>
      <c r="W60">
        <v>1040</v>
      </c>
      <c r="X60">
        <v>560</v>
      </c>
      <c r="Y60">
        <v>532</v>
      </c>
      <c r="Z60">
        <v>179</v>
      </c>
      <c r="AA60">
        <v>375</v>
      </c>
      <c r="AB60">
        <v>9</v>
      </c>
      <c r="AC60">
        <v>908</v>
      </c>
      <c r="AD60" s="14">
        <f t="shared" si="1"/>
        <v>1049.0896427221462</v>
      </c>
      <c r="AE60" s="14">
        <f t="shared" si="2"/>
        <v>888.86845875228221</v>
      </c>
      <c r="AF60">
        <v>51</v>
      </c>
      <c r="AG60">
        <v>1</v>
      </c>
      <c r="AH60">
        <v>17</v>
      </c>
      <c r="AI60">
        <v>4614</v>
      </c>
      <c r="AJ60">
        <v>98</v>
      </c>
      <c r="AK60">
        <v>4.8</v>
      </c>
      <c r="AL60">
        <v>1.292</v>
      </c>
      <c r="AM60">
        <v>8.5</v>
      </c>
      <c r="AN60">
        <v>1.5</v>
      </c>
      <c r="AO60">
        <v>3.1</v>
      </c>
      <c r="AP60">
        <v>7.5</v>
      </c>
      <c r="AQ60" s="16">
        <f>AP60*Adjustments!$N$11</f>
        <v>6.3545698757868276</v>
      </c>
      <c r="AR60">
        <v>2.42</v>
      </c>
    </row>
    <row r="61" spans="1:44" x14ac:dyDescent="0.45">
      <c r="A61">
        <v>60</v>
      </c>
      <c r="B61" t="s">
        <v>841</v>
      </c>
      <c r="C61">
        <v>2015</v>
      </c>
      <c r="D61">
        <v>2024</v>
      </c>
      <c r="E61" t="str">
        <f t="shared" si="0"/>
        <v>2015-2024</v>
      </c>
      <c r="F61" t="s">
        <v>1107</v>
      </c>
      <c r="G61">
        <v>59</v>
      </c>
      <c r="H61" s="15">
        <f>G61*Adjustments!$N$3</f>
        <v>66.083403786631521</v>
      </c>
      <c r="I61">
        <v>40</v>
      </c>
      <c r="J61" s="15">
        <f>I61*Adjustments!$N$3</f>
        <v>44.802307651953576</v>
      </c>
      <c r="K61">
        <v>0.59599999999999997</v>
      </c>
      <c r="L61">
        <v>99</v>
      </c>
      <c r="M61" s="15">
        <f>L61*Adjustments!$N$3</f>
        <v>110.88571143858509</v>
      </c>
      <c r="N61">
        <v>3.79</v>
      </c>
      <c r="O61">
        <v>158</v>
      </c>
      <c r="P61">
        <v>142</v>
      </c>
      <c r="Q61" s="15">
        <f>P61*Adjustments!$N$4</f>
        <v>144.85463175008576</v>
      </c>
      <c r="R61">
        <v>1</v>
      </c>
      <c r="S61">
        <v>1</v>
      </c>
      <c r="T61">
        <v>0</v>
      </c>
      <c r="U61">
        <v>830.2</v>
      </c>
      <c r="V61" s="14">
        <f>U61*Adjustments!$N$6</f>
        <v>954.47037960320654</v>
      </c>
      <c r="W61">
        <v>737</v>
      </c>
      <c r="X61">
        <v>380</v>
      </c>
      <c r="Y61">
        <v>350</v>
      </c>
      <c r="Z61">
        <v>109</v>
      </c>
      <c r="AA61">
        <v>249</v>
      </c>
      <c r="AB61">
        <v>2</v>
      </c>
      <c r="AC61">
        <v>865</v>
      </c>
      <c r="AD61" s="14">
        <f t="shared" si="1"/>
        <v>996.89128536334908</v>
      </c>
      <c r="AE61" s="14">
        <f t="shared" si="2"/>
        <v>844.64204418724648</v>
      </c>
      <c r="AF61">
        <v>33</v>
      </c>
      <c r="AG61">
        <v>6</v>
      </c>
      <c r="AH61">
        <v>23</v>
      </c>
      <c r="AI61">
        <v>3451</v>
      </c>
      <c r="AJ61">
        <v>111</v>
      </c>
      <c r="AK61">
        <v>3.8</v>
      </c>
      <c r="AL61">
        <v>1.1870000000000001</v>
      </c>
      <c r="AM61">
        <v>8</v>
      </c>
      <c r="AN61">
        <v>1.2</v>
      </c>
      <c r="AO61">
        <v>2.7</v>
      </c>
      <c r="AP61">
        <v>9.4</v>
      </c>
      <c r="AQ61" s="16">
        <f>AP61*Adjustments!$N$11</f>
        <v>7.9643942443194913</v>
      </c>
      <c r="AR61">
        <v>3.47</v>
      </c>
    </row>
    <row r="62" spans="1:44" x14ac:dyDescent="0.45">
      <c r="A62">
        <v>61</v>
      </c>
      <c r="B62" t="s">
        <v>832</v>
      </c>
      <c r="C62">
        <v>2016</v>
      </c>
      <c r="D62">
        <v>2024</v>
      </c>
      <c r="E62" t="str">
        <f t="shared" si="0"/>
        <v>2016-2024</v>
      </c>
      <c r="F62" t="s">
        <v>1108</v>
      </c>
      <c r="G62">
        <v>58</v>
      </c>
      <c r="H62" s="15">
        <f>G62*Adjustments!$N$3</f>
        <v>64.963346095332682</v>
      </c>
      <c r="I62">
        <v>57</v>
      </c>
      <c r="J62" s="15">
        <f>I62*Adjustments!$N$3</f>
        <v>63.843288404033842</v>
      </c>
      <c r="K62">
        <v>0.504</v>
      </c>
      <c r="L62">
        <v>115</v>
      </c>
      <c r="M62" s="15">
        <f>L62*Adjustments!$N$3</f>
        <v>128.80663449936654</v>
      </c>
      <c r="N62">
        <v>4.1900000000000004</v>
      </c>
      <c r="O62">
        <v>192</v>
      </c>
      <c r="P62">
        <v>184</v>
      </c>
      <c r="Q62" s="15">
        <f>P62*Adjustments!$N$4</f>
        <v>187.69895945081532</v>
      </c>
      <c r="R62">
        <v>1</v>
      </c>
      <c r="S62">
        <v>0</v>
      </c>
      <c r="T62">
        <v>0</v>
      </c>
      <c r="U62">
        <v>1055.0999999999999</v>
      </c>
      <c r="V62" s="14">
        <f>U62*Adjustments!$N$6</f>
        <v>1213.0350488067249</v>
      </c>
      <c r="W62">
        <v>1009</v>
      </c>
      <c r="X62">
        <v>521</v>
      </c>
      <c r="Y62">
        <v>491</v>
      </c>
      <c r="Z62">
        <v>144</v>
      </c>
      <c r="AA62">
        <v>332</v>
      </c>
      <c r="AB62">
        <v>7</v>
      </c>
      <c r="AC62">
        <v>876</v>
      </c>
      <c r="AD62" s="14">
        <f t="shared" si="1"/>
        <v>1010.8625406722708</v>
      </c>
      <c r="AE62" s="14">
        <f t="shared" si="2"/>
        <v>856.47955326897988</v>
      </c>
      <c r="AF62">
        <v>32</v>
      </c>
      <c r="AG62">
        <v>12</v>
      </c>
      <c r="AH62">
        <v>34</v>
      </c>
      <c r="AI62">
        <v>4440</v>
      </c>
      <c r="AJ62">
        <v>107</v>
      </c>
      <c r="AK62">
        <v>4.32</v>
      </c>
      <c r="AL62">
        <v>1.2709999999999999</v>
      </c>
      <c r="AM62">
        <v>8.6</v>
      </c>
      <c r="AN62">
        <v>1.2</v>
      </c>
      <c r="AO62">
        <v>2.8</v>
      </c>
      <c r="AP62">
        <v>7.5</v>
      </c>
      <c r="AQ62" s="16">
        <f>AP62*Adjustments!$N$11</f>
        <v>6.3545698757868276</v>
      </c>
      <c r="AR62">
        <v>2.64</v>
      </c>
    </row>
    <row r="63" spans="1:44" x14ac:dyDescent="0.45">
      <c r="A63">
        <v>62</v>
      </c>
      <c r="B63" t="s">
        <v>835</v>
      </c>
      <c r="C63">
        <v>2016</v>
      </c>
      <c r="D63">
        <v>2024</v>
      </c>
      <c r="E63" t="str">
        <f t="shared" si="0"/>
        <v>2016-2022</v>
      </c>
      <c r="F63" t="s">
        <v>1079</v>
      </c>
      <c r="G63">
        <v>57</v>
      </c>
      <c r="H63" s="15">
        <f>G63*Adjustments!$N$3</f>
        <v>63.843288404033842</v>
      </c>
      <c r="I63">
        <v>58</v>
      </c>
      <c r="J63" s="15">
        <f>I63*Adjustments!$N$3</f>
        <v>64.963346095332682</v>
      </c>
      <c r="K63">
        <v>0.496</v>
      </c>
      <c r="L63">
        <v>115</v>
      </c>
      <c r="M63" s="15">
        <f>L63*Adjustments!$N$3</f>
        <v>128.80663449936654</v>
      </c>
      <c r="N63">
        <v>4.2699999999999996</v>
      </c>
      <c r="O63">
        <v>174</v>
      </c>
      <c r="P63">
        <v>162</v>
      </c>
      <c r="Q63" s="15">
        <f>P63*Adjustments!$N$4</f>
        <v>165.25669255995697</v>
      </c>
      <c r="R63">
        <v>5</v>
      </c>
      <c r="S63">
        <v>3</v>
      </c>
      <c r="T63">
        <v>1</v>
      </c>
      <c r="U63">
        <v>929.1</v>
      </c>
      <c r="V63" s="14">
        <f>U63*Adjustments!$N$6</f>
        <v>1068.1744515650917</v>
      </c>
      <c r="W63">
        <v>950</v>
      </c>
      <c r="X63">
        <v>477</v>
      </c>
      <c r="Y63">
        <v>441</v>
      </c>
      <c r="Z63">
        <v>135</v>
      </c>
      <c r="AA63">
        <v>192</v>
      </c>
      <c r="AB63">
        <v>14</v>
      </c>
      <c r="AC63">
        <v>810</v>
      </c>
      <c r="AD63" s="14">
        <f t="shared" si="1"/>
        <v>925.75119135641273</v>
      </c>
      <c r="AE63" s="14">
        <f t="shared" si="2"/>
        <v>784.36675107563042</v>
      </c>
      <c r="AF63">
        <v>29</v>
      </c>
      <c r="AG63">
        <v>0</v>
      </c>
      <c r="AH63">
        <v>12</v>
      </c>
      <c r="AI63">
        <v>3893</v>
      </c>
      <c r="AJ63">
        <v>99</v>
      </c>
      <c r="AK63">
        <v>4.05</v>
      </c>
      <c r="AL63">
        <v>1.2290000000000001</v>
      </c>
      <c r="AM63">
        <v>9.1999999999999993</v>
      </c>
      <c r="AN63">
        <v>1.3</v>
      </c>
      <c r="AO63">
        <v>1.9</v>
      </c>
      <c r="AP63">
        <v>7.8</v>
      </c>
      <c r="AQ63" s="16">
        <f>AP63*Adjustments!$N$11</f>
        <v>6.6087526708183013</v>
      </c>
      <c r="AR63">
        <v>4.22</v>
      </c>
    </row>
    <row r="64" spans="1:44" x14ac:dyDescent="0.45">
      <c r="A64">
        <v>63</v>
      </c>
      <c r="B64" t="s">
        <v>1021</v>
      </c>
      <c r="C64">
        <v>2012</v>
      </c>
      <c r="D64">
        <v>2022</v>
      </c>
      <c r="E64" t="str">
        <f t="shared" si="0"/>
        <v>2012-2024</v>
      </c>
      <c r="F64" t="s">
        <v>1083</v>
      </c>
      <c r="G64">
        <v>56</v>
      </c>
      <c r="H64" s="15">
        <f>G64*Adjustments!$N$3</f>
        <v>62.723230712735003</v>
      </c>
      <c r="I64">
        <v>61</v>
      </c>
      <c r="J64" s="15">
        <f>I64*Adjustments!$N$3</f>
        <v>68.323519169229201</v>
      </c>
      <c r="K64">
        <v>0.47899999999999998</v>
      </c>
      <c r="L64">
        <v>117</v>
      </c>
      <c r="M64" s="15">
        <f>L64*Adjustments!$N$3</f>
        <v>131.04674988196422</v>
      </c>
      <c r="N64">
        <v>4.29</v>
      </c>
      <c r="O64">
        <v>258</v>
      </c>
      <c r="P64">
        <v>139</v>
      </c>
      <c r="Q64" s="15">
        <f>P64*Adjustments!$N$4</f>
        <v>141.79432262860507</v>
      </c>
      <c r="R64">
        <v>2</v>
      </c>
      <c r="S64">
        <v>1</v>
      </c>
      <c r="T64">
        <v>16</v>
      </c>
      <c r="U64">
        <v>911.1</v>
      </c>
      <c r="V64" s="14">
        <f>U64*Adjustments!$N$6</f>
        <v>1047.4800805305726</v>
      </c>
      <c r="W64">
        <v>958</v>
      </c>
      <c r="X64">
        <v>482</v>
      </c>
      <c r="Y64">
        <v>434</v>
      </c>
      <c r="Z64">
        <v>110</v>
      </c>
      <c r="AA64">
        <v>361</v>
      </c>
      <c r="AB64">
        <v>10</v>
      </c>
      <c r="AC64">
        <v>660</v>
      </c>
      <c r="AD64" s="14">
        <f t="shared" si="1"/>
        <v>756.51339149430248</v>
      </c>
      <c r="AE64" s="14">
        <f t="shared" si="2"/>
        <v>640.97562776253619</v>
      </c>
      <c r="AF64">
        <v>30</v>
      </c>
      <c r="AG64">
        <v>1</v>
      </c>
      <c r="AH64">
        <v>36</v>
      </c>
      <c r="AI64">
        <v>3949</v>
      </c>
      <c r="AJ64">
        <v>95</v>
      </c>
      <c r="AK64">
        <v>4.53</v>
      </c>
      <c r="AL64">
        <v>1.4470000000000001</v>
      </c>
      <c r="AM64">
        <v>9.5</v>
      </c>
      <c r="AN64">
        <v>1.1000000000000001</v>
      </c>
      <c r="AO64">
        <v>3.6</v>
      </c>
      <c r="AP64">
        <v>6.5</v>
      </c>
      <c r="AQ64" s="16">
        <f>AP64*Adjustments!$N$11</f>
        <v>5.5072938923485841</v>
      </c>
      <c r="AR64">
        <v>1.83</v>
      </c>
    </row>
    <row r="65" spans="1:44" x14ac:dyDescent="0.45">
      <c r="A65">
        <v>64</v>
      </c>
      <c r="B65" t="s">
        <v>916</v>
      </c>
      <c r="C65">
        <v>2017</v>
      </c>
      <c r="D65">
        <v>2024</v>
      </c>
      <c r="E65" t="str">
        <f t="shared" si="0"/>
        <v>2017-2024</v>
      </c>
      <c r="F65" t="s">
        <v>1095</v>
      </c>
      <c r="G65">
        <v>55</v>
      </c>
      <c r="H65" s="15">
        <f>G65*Adjustments!$N$3</f>
        <v>61.603173021436163</v>
      </c>
      <c r="I65">
        <v>68</v>
      </c>
      <c r="J65" s="15">
        <f>I65*Adjustments!$N$3</f>
        <v>76.163923008321078</v>
      </c>
      <c r="K65">
        <v>0.44700000000000001</v>
      </c>
      <c r="L65">
        <v>123</v>
      </c>
      <c r="M65" s="15">
        <f>L65*Adjustments!$N$3</f>
        <v>137.76709602975725</v>
      </c>
      <c r="N65">
        <v>4.47</v>
      </c>
      <c r="O65">
        <v>191</v>
      </c>
      <c r="P65">
        <v>186</v>
      </c>
      <c r="Q65" s="15">
        <f>P65*Adjustments!$N$4</f>
        <v>189.73916553180246</v>
      </c>
      <c r="R65">
        <v>0</v>
      </c>
      <c r="S65">
        <v>0</v>
      </c>
      <c r="T65">
        <v>0</v>
      </c>
      <c r="U65">
        <v>1019.2</v>
      </c>
      <c r="V65" s="14">
        <f>U65*Adjustments!$N$6</f>
        <v>1171.7612754656566</v>
      </c>
      <c r="W65">
        <v>1114</v>
      </c>
      <c r="X65">
        <v>541</v>
      </c>
      <c r="Y65">
        <v>506</v>
      </c>
      <c r="Z65">
        <v>140</v>
      </c>
      <c r="AA65">
        <v>340</v>
      </c>
      <c r="AB65">
        <v>10</v>
      </c>
      <c r="AC65">
        <v>756</v>
      </c>
      <c r="AD65" s="14">
        <f t="shared" si="1"/>
        <v>872.31117173554446</v>
      </c>
      <c r="AE65" s="14">
        <f t="shared" si="2"/>
        <v>739.08830589640024</v>
      </c>
      <c r="AF65">
        <v>41</v>
      </c>
      <c r="AG65">
        <v>2</v>
      </c>
      <c r="AH65">
        <v>15</v>
      </c>
      <c r="AI65">
        <v>4430</v>
      </c>
      <c r="AJ65">
        <v>109</v>
      </c>
      <c r="AK65">
        <v>4.5999999999999996</v>
      </c>
      <c r="AL65">
        <v>1.4259999999999999</v>
      </c>
      <c r="AM65">
        <v>9.8000000000000007</v>
      </c>
      <c r="AN65">
        <v>1.2</v>
      </c>
      <c r="AO65">
        <v>3</v>
      </c>
      <c r="AP65">
        <v>6.7</v>
      </c>
      <c r="AQ65" s="16">
        <f>AP65*Adjustments!$N$11</f>
        <v>5.6767490890362335</v>
      </c>
      <c r="AR65">
        <v>2.2200000000000002</v>
      </c>
    </row>
    <row r="66" spans="1:44" x14ac:dyDescent="0.45">
      <c r="A66">
        <v>65</v>
      </c>
      <c r="B66" t="s">
        <v>1109</v>
      </c>
      <c r="C66">
        <v>2015</v>
      </c>
      <c r="D66">
        <v>2024</v>
      </c>
      <c r="E66" t="str">
        <f t="shared" si="0"/>
        <v>2015-2024</v>
      </c>
      <c r="F66" t="s">
        <v>1110</v>
      </c>
      <c r="G66">
        <v>55</v>
      </c>
      <c r="H66" s="15">
        <f>G66*Adjustments!$N$3</f>
        <v>61.603173021436163</v>
      </c>
      <c r="I66">
        <v>60</v>
      </c>
      <c r="J66" s="15">
        <f>I66*Adjustments!$N$3</f>
        <v>67.203461477930361</v>
      </c>
      <c r="K66">
        <v>0.47799999999999998</v>
      </c>
      <c r="L66">
        <v>115</v>
      </c>
      <c r="M66" s="15">
        <f>L66*Adjustments!$N$3</f>
        <v>128.80663449936654</v>
      </c>
      <c r="N66">
        <v>4.3099999999999996</v>
      </c>
      <c r="O66">
        <v>187</v>
      </c>
      <c r="P66">
        <v>169</v>
      </c>
      <c r="Q66" s="15">
        <f>P66*Adjustments!$N$4</f>
        <v>172.3974138434119</v>
      </c>
      <c r="R66">
        <v>1</v>
      </c>
      <c r="S66">
        <v>1</v>
      </c>
      <c r="T66">
        <v>0</v>
      </c>
      <c r="U66">
        <v>911</v>
      </c>
      <c r="V66" s="14">
        <f>U66*Adjustments!$N$6</f>
        <v>1047.3651118026032</v>
      </c>
      <c r="W66">
        <v>938</v>
      </c>
      <c r="X66">
        <v>469</v>
      </c>
      <c r="Y66">
        <v>436</v>
      </c>
      <c r="Z66">
        <v>136</v>
      </c>
      <c r="AA66">
        <v>276</v>
      </c>
      <c r="AB66">
        <v>13</v>
      </c>
      <c r="AC66">
        <v>865</v>
      </c>
      <c r="AD66" s="14">
        <f t="shared" si="1"/>
        <v>989.17816114690311</v>
      </c>
      <c r="AE66" s="14">
        <f t="shared" si="2"/>
        <v>838.10689928137583</v>
      </c>
      <c r="AF66">
        <v>39</v>
      </c>
      <c r="AG66">
        <v>4</v>
      </c>
      <c r="AH66">
        <v>18</v>
      </c>
      <c r="AI66">
        <v>3911</v>
      </c>
      <c r="AJ66">
        <v>95</v>
      </c>
      <c r="AK66">
        <v>4.26</v>
      </c>
      <c r="AL66">
        <v>1.333</v>
      </c>
      <c r="AM66">
        <v>9.3000000000000007</v>
      </c>
      <c r="AN66">
        <v>1.3</v>
      </c>
      <c r="AO66">
        <v>2.7</v>
      </c>
      <c r="AP66">
        <v>8.5</v>
      </c>
      <c r="AQ66" s="16">
        <f>AP66*Adjustments!$N$11</f>
        <v>7.201845859225072</v>
      </c>
      <c r="AR66">
        <v>3.13</v>
      </c>
    </row>
    <row r="67" spans="1:44" x14ac:dyDescent="0.45">
      <c r="A67">
        <v>66</v>
      </c>
      <c r="B67" t="s">
        <v>855</v>
      </c>
      <c r="C67">
        <v>2018</v>
      </c>
      <c r="D67">
        <v>2024</v>
      </c>
      <c r="E67" t="str">
        <f t="shared" ref="E67:E130" si="3">_xlfn.CONCAT(C67,"-",D68)</f>
        <v>2018-2023</v>
      </c>
      <c r="F67" t="s">
        <v>1102</v>
      </c>
      <c r="G67">
        <v>54</v>
      </c>
      <c r="H67" s="15">
        <f>G67*Adjustments!$N$3</f>
        <v>60.483115330137323</v>
      </c>
      <c r="I67">
        <v>30</v>
      </c>
      <c r="J67" s="15">
        <f>I67*Adjustments!$N$3</f>
        <v>33.60173073896518</v>
      </c>
      <c r="K67">
        <v>0.64300000000000002</v>
      </c>
      <c r="L67">
        <v>84</v>
      </c>
      <c r="M67" s="15">
        <f>L67*Adjustments!$N$3</f>
        <v>94.084846069102511</v>
      </c>
      <c r="N67">
        <v>3.13</v>
      </c>
      <c r="O67">
        <v>185</v>
      </c>
      <c r="P67">
        <v>124</v>
      </c>
      <c r="Q67" s="15">
        <f>P67*Adjustments!$N$4</f>
        <v>126.49277702120163</v>
      </c>
      <c r="R67">
        <v>0</v>
      </c>
      <c r="S67">
        <v>0</v>
      </c>
      <c r="T67">
        <v>2</v>
      </c>
      <c r="U67">
        <v>822</v>
      </c>
      <c r="V67" s="14">
        <f>U67*Adjustments!$N$6</f>
        <v>945.04294390970335</v>
      </c>
      <c r="W67">
        <v>632</v>
      </c>
      <c r="X67">
        <v>309</v>
      </c>
      <c r="Y67">
        <v>286</v>
      </c>
      <c r="Z67">
        <v>87</v>
      </c>
      <c r="AA67">
        <v>231</v>
      </c>
      <c r="AB67">
        <v>2</v>
      </c>
      <c r="AC67">
        <v>975</v>
      </c>
      <c r="AD67" s="14">
        <f t="shared" ref="AD67:AD130" si="4">(V67/9)*AP67</f>
        <v>1123.5510555370918</v>
      </c>
      <c r="AE67" s="14">
        <f t="shared" ref="AE67:AE130" si="5">(V67/9)*AQ67</f>
        <v>951.95782552326625</v>
      </c>
      <c r="AF67">
        <v>33</v>
      </c>
      <c r="AG67">
        <v>4</v>
      </c>
      <c r="AH67">
        <v>37</v>
      </c>
      <c r="AI67">
        <v>3310</v>
      </c>
      <c r="AJ67">
        <v>133</v>
      </c>
      <c r="AK67">
        <v>3.15</v>
      </c>
      <c r="AL67">
        <v>1.05</v>
      </c>
      <c r="AM67">
        <v>6.9</v>
      </c>
      <c r="AN67">
        <v>1</v>
      </c>
      <c r="AO67">
        <v>2.5</v>
      </c>
      <c r="AP67">
        <v>10.7</v>
      </c>
      <c r="AQ67" s="16">
        <f>AP67*Adjustments!$N$11</f>
        <v>9.0658530227892076</v>
      </c>
      <c r="AR67">
        <v>4.22</v>
      </c>
    </row>
    <row r="68" spans="1:44" x14ac:dyDescent="0.45">
      <c r="A68">
        <v>67</v>
      </c>
      <c r="B68" t="s">
        <v>929</v>
      </c>
      <c r="C68">
        <v>2014</v>
      </c>
      <c r="D68">
        <v>2023</v>
      </c>
      <c r="E68" t="str">
        <f t="shared" si="3"/>
        <v>2014-2024</v>
      </c>
      <c r="F68" t="s">
        <v>1110</v>
      </c>
      <c r="G68">
        <v>54</v>
      </c>
      <c r="H68" s="15">
        <f>G68*Adjustments!$N$3</f>
        <v>60.483115330137323</v>
      </c>
      <c r="I68">
        <v>56</v>
      </c>
      <c r="J68" s="15">
        <f>I68*Adjustments!$N$3</f>
        <v>62.723230712735003</v>
      </c>
      <c r="K68">
        <v>0.49099999999999999</v>
      </c>
      <c r="L68">
        <v>110</v>
      </c>
      <c r="M68" s="15">
        <f>L68*Adjustments!$N$3</f>
        <v>123.20634604287233</v>
      </c>
      <c r="N68">
        <v>4.2</v>
      </c>
      <c r="O68">
        <v>180</v>
      </c>
      <c r="P68">
        <v>169</v>
      </c>
      <c r="Q68" s="15">
        <f>P68*Adjustments!$N$4</f>
        <v>172.3974138434119</v>
      </c>
      <c r="R68">
        <v>3</v>
      </c>
      <c r="S68">
        <v>3</v>
      </c>
      <c r="T68">
        <v>0</v>
      </c>
      <c r="U68">
        <v>942.2</v>
      </c>
      <c r="V68" s="14">
        <f>U68*Adjustments!$N$6</f>
        <v>1083.2353549291029</v>
      </c>
      <c r="W68">
        <v>944</v>
      </c>
      <c r="X68">
        <v>480</v>
      </c>
      <c r="Y68">
        <v>440</v>
      </c>
      <c r="Z68">
        <v>135</v>
      </c>
      <c r="AA68">
        <v>251</v>
      </c>
      <c r="AB68">
        <v>15</v>
      </c>
      <c r="AC68">
        <v>830</v>
      </c>
      <c r="AD68" s="14">
        <f t="shared" si="4"/>
        <v>950.83992265999029</v>
      </c>
      <c r="AE68" s="14">
        <f t="shared" si="5"/>
        <v>805.62383056408692</v>
      </c>
      <c r="AF68">
        <v>27</v>
      </c>
      <c r="AG68">
        <v>2</v>
      </c>
      <c r="AH68">
        <v>31</v>
      </c>
      <c r="AI68">
        <v>3965</v>
      </c>
      <c r="AJ68">
        <v>101</v>
      </c>
      <c r="AK68">
        <v>4.16</v>
      </c>
      <c r="AL68">
        <v>1.268</v>
      </c>
      <c r="AM68">
        <v>9</v>
      </c>
      <c r="AN68">
        <v>1.3</v>
      </c>
      <c r="AO68">
        <v>2.4</v>
      </c>
      <c r="AP68">
        <v>7.9</v>
      </c>
      <c r="AQ68" s="16">
        <f>AP68*Adjustments!$N$11</f>
        <v>6.6934802691621256</v>
      </c>
      <c r="AR68">
        <v>3.31</v>
      </c>
    </row>
    <row r="69" spans="1:44" x14ac:dyDescent="0.45">
      <c r="A69">
        <v>68</v>
      </c>
      <c r="B69" t="s">
        <v>1111</v>
      </c>
      <c r="C69">
        <v>2010</v>
      </c>
      <c r="D69">
        <v>2024</v>
      </c>
      <c r="E69" t="str">
        <f t="shared" si="3"/>
        <v>2010-2024</v>
      </c>
      <c r="F69" t="s">
        <v>1112</v>
      </c>
      <c r="G69">
        <v>54</v>
      </c>
      <c r="H69" s="15">
        <f>G69*Adjustments!$N$3</f>
        <v>60.483115330137323</v>
      </c>
      <c r="I69">
        <v>44</v>
      </c>
      <c r="J69" s="15">
        <f>I69*Adjustments!$N$3</f>
        <v>49.282538417148935</v>
      </c>
      <c r="K69">
        <v>0.55100000000000005</v>
      </c>
      <c r="L69">
        <v>98</v>
      </c>
      <c r="M69" s="15">
        <f>L69*Adjustments!$N$3</f>
        <v>109.76565374728625</v>
      </c>
      <c r="N69">
        <v>2.39</v>
      </c>
      <c r="O69">
        <v>818</v>
      </c>
      <c r="P69">
        <v>0</v>
      </c>
      <c r="Q69" s="15">
        <f>P69*Adjustments!$N$4</f>
        <v>0</v>
      </c>
      <c r="R69">
        <v>0</v>
      </c>
      <c r="S69">
        <v>0</v>
      </c>
      <c r="T69">
        <v>440</v>
      </c>
      <c r="U69">
        <v>791.2</v>
      </c>
      <c r="V69" s="14">
        <f>U69*Adjustments!$N$6</f>
        <v>909.63257569508198</v>
      </c>
      <c r="W69">
        <v>459</v>
      </c>
      <c r="X69">
        <v>234</v>
      </c>
      <c r="Y69">
        <v>210</v>
      </c>
      <c r="Z69">
        <v>68</v>
      </c>
      <c r="AA69">
        <v>322</v>
      </c>
      <c r="AB69">
        <v>10</v>
      </c>
      <c r="AC69">
        <v>1244</v>
      </c>
      <c r="AD69" s="14">
        <f t="shared" si="4"/>
        <v>1425.0910352556284</v>
      </c>
      <c r="AE69" s="14">
        <f t="shared" si="5"/>
        <v>1207.4454083852372</v>
      </c>
      <c r="AF69">
        <v>39</v>
      </c>
      <c r="AG69">
        <v>4</v>
      </c>
      <c r="AH69">
        <v>67</v>
      </c>
      <c r="AI69">
        <v>3160</v>
      </c>
      <c r="AJ69">
        <v>172</v>
      </c>
      <c r="AK69">
        <v>2.4700000000000002</v>
      </c>
      <c r="AL69">
        <v>0.98699999999999999</v>
      </c>
      <c r="AM69">
        <v>5.2</v>
      </c>
      <c r="AN69">
        <v>0.8</v>
      </c>
      <c r="AO69">
        <v>3.7</v>
      </c>
      <c r="AP69">
        <v>14.1</v>
      </c>
      <c r="AQ69" s="16">
        <f>AP69*Adjustments!$N$11</f>
        <v>11.946591366479236</v>
      </c>
      <c r="AR69">
        <v>3.86</v>
      </c>
    </row>
    <row r="70" spans="1:44" x14ac:dyDescent="0.45">
      <c r="A70">
        <v>69</v>
      </c>
      <c r="B70" t="s">
        <v>914</v>
      </c>
      <c r="C70">
        <v>2017</v>
      </c>
      <c r="D70">
        <v>2024</v>
      </c>
      <c r="E70" t="str">
        <f t="shared" si="3"/>
        <v>2017-2024</v>
      </c>
      <c r="F70" t="s">
        <v>1095</v>
      </c>
      <c r="G70">
        <v>54</v>
      </c>
      <c r="H70" s="15">
        <f>G70*Adjustments!$N$3</f>
        <v>60.483115330137323</v>
      </c>
      <c r="I70">
        <v>64</v>
      </c>
      <c r="J70" s="15">
        <f>I70*Adjustments!$N$3</f>
        <v>71.683692243125719</v>
      </c>
      <c r="K70">
        <v>0.45800000000000002</v>
      </c>
      <c r="L70">
        <v>118</v>
      </c>
      <c r="M70" s="15">
        <f>L70*Adjustments!$N$3</f>
        <v>132.16680757326304</v>
      </c>
      <c r="N70">
        <v>4.8</v>
      </c>
      <c r="O70">
        <v>209</v>
      </c>
      <c r="P70">
        <v>165</v>
      </c>
      <c r="Q70" s="15">
        <f>P70*Adjustments!$N$4</f>
        <v>168.31700168143766</v>
      </c>
      <c r="R70">
        <v>2</v>
      </c>
      <c r="S70">
        <v>0</v>
      </c>
      <c r="T70">
        <v>3</v>
      </c>
      <c r="U70">
        <v>952.1</v>
      </c>
      <c r="V70" s="14">
        <f>U70*Adjustments!$N$6</f>
        <v>1094.6172589980883</v>
      </c>
      <c r="W70">
        <v>910</v>
      </c>
      <c r="X70">
        <v>529</v>
      </c>
      <c r="Y70">
        <v>508</v>
      </c>
      <c r="Z70">
        <v>160</v>
      </c>
      <c r="AA70">
        <v>359</v>
      </c>
      <c r="AB70">
        <v>6</v>
      </c>
      <c r="AC70">
        <v>1045</v>
      </c>
      <c r="AD70" s="14">
        <f t="shared" si="4"/>
        <v>1204.0789848978973</v>
      </c>
      <c r="AE70" s="14">
        <f t="shared" si="5"/>
        <v>1020.1872060666881</v>
      </c>
      <c r="AF70">
        <v>30</v>
      </c>
      <c r="AG70">
        <v>5</v>
      </c>
      <c r="AH70">
        <v>49</v>
      </c>
      <c r="AI70">
        <v>4069</v>
      </c>
      <c r="AJ70">
        <v>91</v>
      </c>
      <c r="AK70">
        <v>4.3899999999999997</v>
      </c>
      <c r="AL70">
        <v>1.333</v>
      </c>
      <c r="AM70">
        <v>8.6</v>
      </c>
      <c r="AN70">
        <v>1.5</v>
      </c>
      <c r="AO70">
        <v>3.4</v>
      </c>
      <c r="AP70">
        <v>9.9</v>
      </c>
      <c r="AQ70" s="16">
        <f>AP70*Adjustments!$N$11</f>
        <v>8.3880322360386135</v>
      </c>
      <c r="AR70">
        <v>2.91</v>
      </c>
    </row>
    <row r="71" spans="1:44" x14ac:dyDescent="0.45">
      <c r="A71">
        <v>70</v>
      </c>
      <c r="B71" t="s">
        <v>1113</v>
      </c>
      <c r="C71">
        <v>2012</v>
      </c>
      <c r="D71">
        <v>2024</v>
      </c>
      <c r="E71" t="str">
        <f t="shared" si="3"/>
        <v>2012-2021</v>
      </c>
      <c r="F71" t="s">
        <v>1073</v>
      </c>
      <c r="G71">
        <v>53</v>
      </c>
      <c r="H71" s="15">
        <f>G71*Adjustments!$N$3</f>
        <v>59.363057638838484</v>
      </c>
      <c r="I71">
        <v>37</v>
      </c>
      <c r="J71" s="15">
        <f>I71*Adjustments!$N$3</f>
        <v>41.442134578057058</v>
      </c>
      <c r="K71">
        <v>0.58899999999999997</v>
      </c>
      <c r="L71">
        <v>90</v>
      </c>
      <c r="M71" s="15">
        <f>L71*Adjustments!$N$3</f>
        <v>100.80519221689555</v>
      </c>
      <c r="N71">
        <v>3.96</v>
      </c>
      <c r="O71">
        <v>465</v>
      </c>
      <c r="P71">
        <v>81</v>
      </c>
      <c r="Q71" s="15">
        <f>P71*Adjustments!$N$4</f>
        <v>82.628346279978487</v>
      </c>
      <c r="R71">
        <v>0</v>
      </c>
      <c r="S71">
        <v>0</v>
      </c>
      <c r="T71">
        <v>7</v>
      </c>
      <c r="U71">
        <v>820.1</v>
      </c>
      <c r="V71" s="14">
        <f>U71*Adjustments!$N$6</f>
        <v>942.85853807828198</v>
      </c>
      <c r="W71">
        <v>775</v>
      </c>
      <c r="X71">
        <v>398</v>
      </c>
      <c r="Y71">
        <v>361</v>
      </c>
      <c r="Z71">
        <v>69</v>
      </c>
      <c r="AA71">
        <v>344</v>
      </c>
      <c r="AB71">
        <v>10</v>
      </c>
      <c r="AC71">
        <v>746</v>
      </c>
      <c r="AD71" s="14">
        <f t="shared" si="4"/>
        <v>859.04889024910131</v>
      </c>
      <c r="AE71" s="14">
        <f t="shared" si="5"/>
        <v>727.85149330733918</v>
      </c>
      <c r="AF71">
        <v>43</v>
      </c>
      <c r="AG71">
        <v>4</v>
      </c>
      <c r="AH71">
        <v>50</v>
      </c>
      <c r="AI71">
        <v>3548</v>
      </c>
      <c r="AJ71">
        <v>104</v>
      </c>
      <c r="AK71">
        <v>3.82</v>
      </c>
      <c r="AL71">
        <v>1.3640000000000001</v>
      </c>
      <c r="AM71">
        <v>8.5</v>
      </c>
      <c r="AN71">
        <v>0.8</v>
      </c>
      <c r="AO71">
        <v>3.8</v>
      </c>
      <c r="AP71">
        <v>8.1999999999999993</v>
      </c>
      <c r="AQ71" s="16">
        <f>AP71*Adjustments!$N$11</f>
        <v>6.9476630641935984</v>
      </c>
      <c r="AR71">
        <v>2.17</v>
      </c>
    </row>
    <row r="72" spans="1:44" x14ac:dyDescent="0.45">
      <c r="A72">
        <v>71</v>
      </c>
      <c r="B72" t="s">
        <v>1114</v>
      </c>
      <c r="C72">
        <v>2011</v>
      </c>
      <c r="D72">
        <v>2021</v>
      </c>
      <c r="E72" t="str">
        <f t="shared" si="3"/>
        <v>2011-2024</v>
      </c>
      <c r="F72" t="s">
        <v>1115</v>
      </c>
      <c r="G72">
        <v>52</v>
      </c>
      <c r="H72" s="15">
        <f>G72*Adjustments!$N$3</f>
        <v>58.242999947539644</v>
      </c>
      <c r="I72">
        <v>60</v>
      </c>
      <c r="J72" s="15">
        <f>I72*Adjustments!$N$3</f>
        <v>67.203461477930361</v>
      </c>
      <c r="K72">
        <v>0.46400000000000002</v>
      </c>
      <c r="L72">
        <v>112</v>
      </c>
      <c r="M72" s="15">
        <f>L72*Adjustments!$N$3</f>
        <v>125.44646142547001</v>
      </c>
      <c r="N72">
        <v>4.45</v>
      </c>
      <c r="O72">
        <v>229</v>
      </c>
      <c r="P72">
        <v>143</v>
      </c>
      <c r="Q72" s="15">
        <f>P72*Adjustments!$N$4</f>
        <v>145.87473479057931</v>
      </c>
      <c r="R72">
        <v>2</v>
      </c>
      <c r="S72">
        <v>1</v>
      </c>
      <c r="T72">
        <v>5</v>
      </c>
      <c r="U72">
        <v>878.2</v>
      </c>
      <c r="V72" s="14">
        <f>U72*Adjustments!$N$6</f>
        <v>1009.6553690285907</v>
      </c>
      <c r="W72">
        <v>867</v>
      </c>
      <c r="X72">
        <v>463</v>
      </c>
      <c r="Y72">
        <v>434</v>
      </c>
      <c r="Z72">
        <v>88</v>
      </c>
      <c r="AA72">
        <v>462</v>
      </c>
      <c r="AB72">
        <v>16</v>
      </c>
      <c r="AC72">
        <v>660</v>
      </c>
      <c r="AD72" s="14">
        <f t="shared" si="4"/>
        <v>762.85072326604632</v>
      </c>
      <c r="AE72" s="14">
        <f t="shared" si="5"/>
        <v>646.34509677181484</v>
      </c>
      <c r="AF72">
        <v>37</v>
      </c>
      <c r="AG72">
        <v>3</v>
      </c>
      <c r="AH72">
        <v>56</v>
      </c>
      <c r="AI72">
        <v>3845</v>
      </c>
      <c r="AJ72">
        <v>101</v>
      </c>
      <c r="AK72">
        <v>4.62</v>
      </c>
      <c r="AL72">
        <v>1.5129999999999999</v>
      </c>
      <c r="AM72">
        <v>8.9</v>
      </c>
      <c r="AN72">
        <v>0.9</v>
      </c>
      <c r="AO72">
        <v>4.7</v>
      </c>
      <c r="AP72">
        <v>6.8</v>
      </c>
      <c r="AQ72" s="16">
        <f>AP72*Adjustments!$N$11</f>
        <v>5.7614766873800569</v>
      </c>
      <c r="AR72">
        <v>1.43</v>
      </c>
    </row>
    <row r="73" spans="1:44" x14ac:dyDescent="0.45">
      <c r="A73">
        <v>72</v>
      </c>
      <c r="B73" t="s">
        <v>1116</v>
      </c>
      <c r="C73">
        <v>2010</v>
      </c>
      <c r="D73">
        <v>2024</v>
      </c>
      <c r="E73" t="str">
        <f t="shared" si="3"/>
        <v>2010-2024</v>
      </c>
      <c r="F73" t="s">
        <v>1112</v>
      </c>
      <c r="G73">
        <v>51</v>
      </c>
      <c r="H73" s="15">
        <f>G73*Adjustments!$N$3</f>
        <v>57.122942256240805</v>
      </c>
      <c r="I73">
        <v>44</v>
      </c>
      <c r="J73" s="15">
        <f>I73*Adjustments!$N$3</f>
        <v>49.282538417148935</v>
      </c>
      <c r="K73">
        <v>0.53700000000000003</v>
      </c>
      <c r="L73">
        <v>95</v>
      </c>
      <c r="M73" s="15">
        <f>L73*Adjustments!$N$3</f>
        <v>106.40548067338975</v>
      </c>
      <c r="N73">
        <v>2.6</v>
      </c>
      <c r="O73">
        <v>766</v>
      </c>
      <c r="P73">
        <v>0</v>
      </c>
      <c r="Q73" s="15">
        <f>P73*Adjustments!$N$4</f>
        <v>0</v>
      </c>
      <c r="R73">
        <v>0</v>
      </c>
      <c r="S73">
        <v>0</v>
      </c>
      <c r="T73">
        <v>324</v>
      </c>
      <c r="U73">
        <v>731</v>
      </c>
      <c r="V73" s="14">
        <f>U73*Adjustments!$N$6</f>
        <v>840.42140145741257</v>
      </c>
      <c r="W73">
        <v>426</v>
      </c>
      <c r="X73">
        <v>235</v>
      </c>
      <c r="Y73">
        <v>211</v>
      </c>
      <c r="Z73">
        <v>50</v>
      </c>
      <c r="AA73">
        <v>386</v>
      </c>
      <c r="AB73">
        <v>7</v>
      </c>
      <c r="AC73">
        <v>1202</v>
      </c>
      <c r="AD73" s="14">
        <f t="shared" si="4"/>
        <v>1382.0263046188563</v>
      </c>
      <c r="AE73" s="14">
        <f t="shared" si="5"/>
        <v>1170.9576963834634</v>
      </c>
      <c r="AF73">
        <v>32</v>
      </c>
      <c r="AG73">
        <v>5</v>
      </c>
      <c r="AH73">
        <v>81</v>
      </c>
      <c r="AI73">
        <v>2999</v>
      </c>
      <c r="AJ73">
        <v>160</v>
      </c>
      <c r="AK73">
        <v>2.4500000000000002</v>
      </c>
      <c r="AL73">
        <v>1.111</v>
      </c>
      <c r="AM73">
        <v>5.2</v>
      </c>
      <c r="AN73">
        <v>0.6</v>
      </c>
      <c r="AO73">
        <v>4.8</v>
      </c>
      <c r="AP73">
        <v>14.8</v>
      </c>
      <c r="AQ73" s="16">
        <f>AP73*Adjustments!$N$11</f>
        <v>12.539684554886009</v>
      </c>
      <c r="AR73">
        <v>3.11</v>
      </c>
    </row>
    <row r="74" spans="1:44" x14ac:dyDescent="0.45">
      <c r="A74">
        <v>73</v>
      </c>
      <c r="B74" t="s">
        <v>830</v>
      </c>
      <c r="C74">
        <v>2016</v>
      </c>
      <c r="D74">
        <v>2024</v>
      </c>
      <c r="E74" t="str">
        <f t="shared" si="3"/>
        <v>2016-2024</v>
      </c>
      <c r="F74" t="s">
        <v>1108</v>
      </c>
      <c r="G74">
        <v>51</v>
      </c>
      <c r="H74" s="15">
        <f>G74*Adjustments!$N$3</f>
        <v>57.122942256240805</v>
      </c>
      <c r="I74">
        <v>34</v>
      </c>
      <c r="J74" s="15">
        <f>I74*Adjustments!$N$3</f>
        <v>38.081961504160539</v>
      </c>
      <c r="K74">
        <v>0.6</v>
      </c>
      <c r="L74">
        <v>85</v>
      </c>
      <c r="M74" s="15">
        <f>L74*Adjustments!$N$3</f>
        <v>95.204903760401351</v>
      </c>
      <c r="N74">
        <v>3.29</v>
      </c>
      <c r="O74">
        <v>320</v>
      </c>
      <c r="P74">
        <v>83</v>
      </c>
      <c r="Q74" s="15">
        <f>P74*Adjustments!$N$4</f>
        <v>84.668552360965606</v>
      </c>
      <c r="R74">
        <v>0</v>
      </c>
      <c r="S74">
        <v>0</v>
      </c>
      <c r="T74">
        <v>16</v>
      </c>
      <c r="U74">
        <v>763</v>
      </c>
      <c r="V74" s="14">
        <f>U74*Adjustments!$N$6</f>
        <v>877.21139440766865</v>
      </c>
      <c r="W74">
        <v>677</v>
      </c>
      <c r="X74">
        <v>300</v>
      </c>
      <c r="Y74">
        <v>279</v>
      </c>
      <c r="Z74">
        <v>89</v>
      </c>
      <c r="AA74">
        <v>202</v>
      </c>
      <c r="AB74">
        <v>16</v>
      </c>
      <c r="AC74">
        <v>758</v>
      </c>
      <c r="AD74" s="14">
        <f t="shared" si="4"/>
        <v>867.46460113647242</v>
      </c>
      <c r="AE74" s="14">
        <f t="shared" si="5"/>
        <v>734.98192302576842</v>
      </c>
      <c r="AF74">
        <v>28</v>
      </c>
      <c r="AG74">
        <v>3</v>
      </c>
      <c r="AH74">
        <v>14</v>
      </c>
      <c r="AI74">
        <v>3139</v>
      </c>
      <c r="AJ74">
        <v>124</v>
      </c>
      <c r="AK74">
        <v>3.62</v>
      </c>
      <c r="AL74">
        <v>1.1519999999999999</v>
      </c>
      <c r="AM74">
        <v>8</v>
      </c>
      <c r="AN74">
        <v>1</v>
      </c>
      <c r="AO74">
        <v>2.4</v>
      </c>
      <c r="AP74">
        <v>8.9</v>
      </c>
      <c r="AQ74" s="16">
        <f>AP74*Adjustments!$N$11</f>
        <v>7.5407562526003691</v>
      </c>
      <c r="AR74">
        <v>3.75</v>
      </c>
    </row>
    <row r="75" spans="1:44" x14ac:dyDescent="0.45">
      <c r="A75">
        <v>74</v>
      </c>
      <c r="B75" t="s">
        <v>1117</v>
      </c>
      <c r="C75">
        <v>2018</v>
      </c>
      <c r="D75">
        <v>2024</v>
      </c>
      <c r="E75" t="str">
        <f t="shared" si="3"/>
        <v>2018-2024</v>
      </c>
      <c r="F75" t="s">
        <v>1118</v>
      </c>
      <c r="G75">
        <v>51</v>
      </c>
      <c r="H75" s="15">
        <f>G75*Adjustments!$N$3</f>
        <v>57.122942256240805</v>
      </c>
      <c r="I75">
        <v>40</v>
      </c>
      <c r="J75" s="15">
        <f>I75*Adjustments!$N$3</f>
        <v>44.802307651953576</v>
      </c>
      <c r="K75">
        <v>0.56000000000000005</v>
      </c>
      <c r="L75">
        <v>91</v>
      </c>
      <c r="M75" s="15">
        <f>L75*Adjustments!$N$3</f>
        <v>101.92524990819439</v>
      </c>
      <c r="N75">
        <v>4.3</v>
      </c>
      <c r="O75">
        <v>177</v>
      </c>
      <c r="P75">
        <v>68</v>
      </c>
      <c r="Q75" s="15">
        <f>P75*Adjustments!$N$4</f>
        <v>69.367006753562194</v>
      </c>
      <c r="R75">
        <v>1</v>
      </c>
      <c r="S75">
        <v>0</v>
      </c>
      <c r="T75">
        <v>3</v>
      </c>
      <c r="U75">
        <v>726.1</v>
      </c>
      <c r="V75" s="14">
        <f>U75*Adjustments!$N$6</f>
        <v>834.78793378690466</v>
      </c>
      <c r="W75">
        <v>704</v>
      </c>
      <c r="X75">
        <v>370</v>
      </c>
      <c r="Y75">
        <v>347</v>
      </c>
      <c r="Z75">
        <v>95</v>
      </c>
      <c r="AA75">
        <v>165</v>
      </c>
      <c r="AB75">
        <v>13</v>
      </c>
      <c r="AC75">
        <v>564</v>
      </c>
      <c r="AD75" s="14">
        <f t="shared" si="4"/>
        <v>649.2795040564813</v>
      </c>
      <c r="AE75" s="14">
        <f t="shared" si="5"/>
        <v>550.1189303257504</v>
      </c>
      <c r="AF75">
        <v>59</v>
      </c>
      <c r="AG75">
        <v>2</v>
      </c>
      <c r="AH75">
        <v>8</v>
      </c>
      <c r="AI75">
        <v>3046</v>
      </c>
      <c r="AJ75">
        <v>96</v>
      </c>
      <c r="AK75">
        <v>4.25</v>
      </c>
      <c r="AL75">
        <v>1.196</v>
      </c>
      <c r="AM75">
        <v>8.6999999999999993</v>
      </c>
      <c r="AN75">
        <v>1.2</v>
      </c>
      <c r="AO75">
        <v>2</v>
      </c>
      <c r="AP75">
        <v>7</v>
      </c>
      <c r="AQ75" s="16">
        <f>AP75*Adjustments!$N$11</f>
        <v>5.9309318840677063</v>
      </c>
      <c r="AR75">
        <v>3.42</v>
      </c>
    </row>
    <row r="76" spans="1:44" x14ac:dyDescent="0.45">
      <c r="A76">
        <v>75</v>
      </c>
      <c r="B76" t="s">
        <v>852</v>
      </c>
      <c r="C76">
        <v>2019</v>
      </c>
      <c r="D76">
        <v>2024</v>
      </c>
      <c r="E76" t="str">
        <f t="shared" si="3"/>
        <v>2019-2024</v>
      </c>
      <c r="F76" t="s">
        <v>1119</v>
      </c>
      <c r="G76">
        <v>50</v>
      </c>
      <c r="H76" s="15">
        <f>G76*Adjustments!$N$3</f>
        <v>56.002884564941965</v>
      </c>
      <c r="I76">
        <v>43</v>
      </c>
      <c r="J76" s="15">
        <f>I76*Adjustments!$N$3</f>
        <v>48.162480725850095</v>
      </c>
      <c r="K76">
        <v>0.53800000000000003</v>
      </c>
      <c r="L76">
        <v>93</v>
      </c>
      <c r="M76" s="15">
        <f>L76*Adjustments!$N$3</f>
        <v>104.16536529079207</v>
      </c>
      <c r="N76">
        <v>3.88</v>
      </c>
      <c r="O76">
        <v>142</v>
      </c>
      <c r="P76">
        <v>142</v>
      </c>
      <c r="Q76" s="15">
        <f>P76*Adjustments!$N$4</f>
        <v>144.85463175008576</v>
      </c>
      <c r="R76">
        <v>2</v>
      </c>
      <c r="S76">
        <v>2</v>
      </c>
      <c r="T76">
        <v>0</v>
      </c>
      <c r="U76">
        <v>767</v>
      </c>
      <c r="V76" s="14">
        <f>U76*Adjustments!$N$6</f>
        <v>881.8101435264507</v>
      </c>
      <c r="W76">
        <v>652</v>
      </c>
      <c r="X76">
        <v>365</v>
      </c>
      <c r="Y76">
        <v>331</v>
      </c>
      <c r="Z76">
        <v>97</v>
      </c>
      <c r="AA76">
        <v>327</v>
      </c>
      <c r="AB76">
        <v>7</v>
      </c>
      <c r="AC76">
        <v>930</v>
      </c>
      <c r="AD76" s="14">
        <f t="shared" si="4"/>
        <v>1067.9700627153682</v>
      </c>
      <c r="AE76" s="14">
        <f t="shared" si="5"/>
        <v>904.86538516976634</v>
      </c>
      <c r="AF76">
        <v>30</v>
      </c>
      <c r="AG76">
        <v>3</v>
      </c>
      <c r="AH76">
        <v>45</v>
      </c>
      <c r="AI76">
        <v>3265</v>
      </c>
      <c r="AJ76">
        <v>110</v>
      </c>
      <c r="AK76">
        <v>3.8</v>
      </c>
      <c r="AL76">
        <v>1.276</v>
      </c>
      <c r="AM76">
        <v>7.7</v>
      </c>
      <c r="AN76">
        <v>1.1000000000000001</v>
      </c>
      <c r="AO76">
        <v>3.8</v>
      </c>
      <c r="AP76">
        <v>10.9</v>
      </c>
      <c r="AQ76" s="16">
        <f>AP76*Adjustments!$N$11</f>
        <v>9.2353082194768561</v>
      </c>
      <c r="AR76">
        <v>2.84</v>
      </c>
    </row>
    <row r="77" spans="1:44" x14ac:dyDescent="0.45">
      <c r="A77">
        <v>76</v>
      </c>
      <c r="B77" t="s">
        <v>1120</v>
      </c>
      <c r="C77">
        <v>2008</v>
      </c>
      <c r="D77">
        <v>2024</v>
      </c>
      <c r="E77" t="str">
        <f t="shared" si="3"/>
        <v>2008-2024</v>
      </c>
      <c r="F77" t="s">
        <v>1068</v>
      </c>
      <c r="G77">
        <v>50</v>
      </c>
      <c r="H77" s="15">
        <f>G77*Adjustments!$N$3</f>
        <v>56.002884564941965</v>
      </c>
      <c r="I77">
        <v>64</v>
      </c>
      <c r="J77" s="15">
        <f>I77*Adjustments!$N$3</f>
        <v>71.683692243125719</v>
      </c>
      <c r="K77">
        <v>0.439</v>
      </c>
      <c r="L77">
        <v>114</v>
      </c>
      <c r="M77" s="15">
        <f>L77*Adjustments!$N$3</f>
        <v>127.68657680806768</v>
      </c>
      <c r="N77">
        <v>4.2</v>
      </c>
      <c r="O77">
        <v>636</v>
      </c>
      <c r="P77">
        <v>85</v>
      </c>
      <c r="Q77" s="15">
        <f>P77*Adjustments!$N$4</f>
        <v>86.708758441952739</v>
      </c>
      <c r="R77">
        <v>0</v>
      </c>
      <c r="S77">
        <v>0</v>
      </c>
      <c r="T77">
        <v>9</v>
      </c>
      <c r="U77">
        <v>1111</v>
      </c>
      <c r="V77" s="14">
        <f>U77*Adjustments!$N$6</f>
        <v>1277.3025677417038</v>
      </c>
      <c r="W77">
        <v>1116</v>
      </c>
      <c r="X77">
        <v>566</v>
      </c>
      <c r="Y77">
        <v>519</v>
      </c>
      <c r="Z77">
        <v>158</v>
      </c>
      <c r="AA77">
        <v>349</v>
      </c>
      <c r="AB77">
        <v>30</v>
      </c>
      <c r="AC77">
        <v>1017</v>
      </c>
      <c r="AD77" s="14">
        <f t="shared" si="4"/>
        <v>1163.764561720219</v>
      </c>
      <c r="AE77" s="14">
        <f t="shared" si="5"/>
        <v>986.0297635220752</v>
      </c>
      <c r="AF77">
        <v>30</v>
      </c>
      <c r="AG77">
        <v>2</v>
      </c>
      <c r="AH77">
        <v>34</v>
      </c>
      <c r="AI77">
        <v>4730</v>
      </c>
      <c r="AJ77">
        <v>100</v>
      </c>
      <c r="AK77">
        <v>4.18</v>
      </c>
      <c r="AL77">
        <v>1.319</v>
      </c>
      <c r="AM77">
        <v>9</v>
      </c>
      <c r="AN77">
        <v>1.3</v>
      </c>
      <c r="AO77">
        <v>2.8</v>
      </c>
      <c r="AP77">
        <v>8.1999999999999993</v>
      </c>
      <c r="AQ77" s="16">
        <f>AP77*Adjustments!$N$11</f>
        <v>6.9476630641935984</v>
      </c>
      <c r="AR77">
        <v>2.91</v>
      </c>
    </row>
    <row r="78" spans="1:44" x14ac:dyDescent="0.45">
      <c r="A78">
        <v>77</v>
      </c>
      <c r="B78" t="s">
        <v>888</v>
      </c>
      <c r="C78">
        <v>2019</v>
      </c>
      <c r="D78">
        <v>2024</v>
      </c>
      <c r="E78" t="str">
        <f t="shared" si="3"/>
        <v>2019-2024</v>
      </c>
      <c r="F78" t="s">
        <v>1121</v>
      </c>
      <c r="G78">
        <v>50</v>
      </c>
      <c r="H78" s="15">
        <f>G78*Adjustments!$N$3</f>
        <v>56.002884564941965</v>
      </c>
      <c r="I78">
        <v>43</v>
      </c>
      <c r="J78" s="15">
        <f>I78*Adjustments!$N$3</f>
        <v>48.162480725850095</v>
      </c>
      <c r="K78">
        <v>0.53800000000000003</v>
      </c>
      <c r="L78">
        <v>93</v>
      </c>
      <c r="M78" s="15">
        <f>L78*Adjustments!$N$3</f>
        <v>104.16536529079207</v>
      </c>
      <c r="N78">
        <v>3.75</v>
      </c>
      <c r="O78">
        <v>131</v>
      </c>
      <c r="P78">
        <v>131</v>
      </c>
      <c r="Q78" s="15">
        <f>P78*Adjustments!$N$4</f>
        <v>133.63349830465657</v>
      </c>
      <c r="R78">
        <v>0</v>
      </c>
      <c r="S78">
        <v>0</v>
      </c>
      <c r="T78">
        <v>0</v>
      </c>
      <c r="U78">
        <v>775.1</v>
      </c>
      <c r="V78" s="14">
        <f>U78*Adjustments!$N$6</f>
        <v>891.12261049198435</v>
      </c>
      <c r="W78">
        <v>700</v>
      </c>
      <c r="X78">
        <v>340</v>
      </c>
      <c r="Y78">
        <v>323</v>
      </c>
      <c r="Z78">
        <v>99</v>
      </c>
      <c r="AA78">
        <v>239</v>
      </c>
      <c r="AB78">
        <v>10</v>
      </c>
      <c r="AC78">
        <v>702</v>
      </c>
      <c r="AD78" s="14">
        <f t="shared" si="4"/>
        <v>802.01034944278592</v>
      </c>
      <c r="AE78" s="14">
        <f t="shared" si="5"/>
        <v>679.52410755178596</v>
      </c>
      <c r="AF78">
        <v>13</v>
      </c>
      <c r="AG78">
        <v>6</v>
      </c>
      <c r="AH78">
        <v>13</v>
      </c>
      <c r="AI78">
        <v>3187</v>
      </c>
      <c r="AJ78">
        <v>113</v>
      </c>
      <c r="AK78">
        <v>4.01</v>
      </c>
      <c r="AL78">
        <v>1.2110000000000001</v>
      </c>
      <c r="AM78">
        <v>8.1</v>
      </c>
      <c r="AN78">
        <v>1.1000000000000001</v>
      </c>
      <c r="AO78">
        <v>2.8</v>
      </c>
      <c r="AP78">
        <v>8.1</v>
      </c>
      <c r="AQ78" s="16">
        <f>AP78*Adjustments!$N$11</f>
        <v>6.8629354658497741</v>
      </c>
      <c r="AR78">
        <v>2.94</v>
      </c>
    </row>
    <row r="79" spans="1:44" x14ac:dyDescent="0.45">
      <c r="A79">
        <v>78</v>
      </c>
      <c r="B79" t="s">
        <v>979</v>
      </c>
      <c r="C79">
        <v>2014</v>
      </c>
      <c r="D79">
        <v>2024</v>
      </c>
      <c r="E79" t="str">
        <f t="shared" si="3"/>
        <v>2014-2022</v>
      </c>
      <c r="F79" t="s">
        <v>1083</v>
      </c>
      <c r="G79">
        <v>49</v>
      </c>
      <c r="H79" s="15">
        <f>G79*Adjustments!$N$3</f>
        <v>54.882826873643126</v>
      </c>
      <c r="I79">
        <v>57</v>
      </c>
      <c r="J79" s="15">
        <f>I79*Adjustments!$N$3</f>
        <v>63.843288404033842</v>
      </c>
      <c r="K79">
        <v>0.46200000000000002</v>
      </c>
      <c r="L79">
        <v>106</v>
      </c>
      <c r="M79" s="15">
        <f>L79*Adjustments!$N$3</f>
        <v>118.72611527767697</v>
      </c>
      <c r="N79">
        <v>4.42</v>
      </c>
      <c r="O79">
        <v>189</v>
      </c>
      <c r="P79">
        <v>171</v>
      </c>
      <c r="Q79" s="15">
        <f>P79*Adjustments!$N$4</f>
        <v>174.43761992439903</v>
      </c>
      <c r="R79">
        <v>1</v>
      </c>
      <c r="S79">
        <v>1</v>
      </c>
      <c r="T79">
        <v>0</v>
      </c>
      <c r="U79">
        <v>944.1</v>
      </c>
      <c r="V79" s="14">
        <f>U79*Adjustments!$N$6</f>
        <v>1085.4197607605242</v>
      </c>
      <c r="W79">
        <v>913</v>
      </c>
      <c r="X79">
        <v>496</v>
      </c>
      <c r="Y79">
        <v>464</v>
      </c>
      <c r="Z79">
        <v>163</v>
      </c>
      <c r="AA79">
        <v>282</v>
      </c>
      <c r="AB79">
        <v>3</v>
      </c>
      <c r="AC79">
        <v>1003</v>
      </c>
      <c r="AD79" s="14">
        <f t="shared" si="4"/>
        <v>1157.7810781445592</v>
      </c>
      <c r="AE79" s="14">
        <f t="shared" si="5"/>
        <v>980.96010159112154</v>
      </c>
      <c r="AF79">
        <v>56</v>
      </c>
      <c r="AG79">
        <v>0</v>
      </c>
      <c r="AH79">
        <v>32</v>
      </c>
      <c r="AI79">
        <v>4022</v>
      </c>
      <c r="AJ79">
        <v>95</v>
      </c>
      <c r="AK79">
        <v>4.37</v>
      </c>
      <c r="AL79">
        <v>1.2649999999999999</v>
      </c>
      <c r="AM79">
        <v>8.6999999999999993</v>
      </c>
      <c r="AN79">
        <v>1.6</v>
      </c>
      <c r="AO79">
        <v>2.7</v>
      </c>
      <c r="AP79">
        <v>9.6</v>
      </c>
      <c r="AQ79" s="16">
        <f>AP79*Adjustments!$N$11</f>
        <v>8.1338494410071398</v>
      </c>
      <c r="AR79">
        <v>3.56</v>
      </c>
    </row>
    <row r="80" spans="1:44" x14ac:dyDescent="0.45">
      <c r="A80">
        <v>79</v>
      </c>
      <c r="B80" t="s">
        <v>931</v>
      </c>
      <c r="C80">
        <v>2015</v>
      </c>
      <c r="D80">
        <v>2022</v>
      </c>
      <c r="E80" t="str">
        <f t="shared" si="3"/>
        <v>2015-2024</v>
      </c>
      <c r="F80" t="s">
        <v>1100</v>
      </c>
      <c r="G80">
        <v>49</v>
      </c>
      <c r="H80" s="15">
        <f>G80*Adjustments!$N$3</f>
        <v>54.882826873643126</v>
      </c>
      <c r="I80">
        <v>32</v>
      </c>
      <c r="J80" s="15">
        <f>I80*Adjustments!$N$3</f>
        <v>35.84184612156286</v>
      </c>
      <c r="K80">
        <v>0.60499999999999998</v>
      </c>
      <c r="L80">
        <v>81</v>
      </c>
      <c r="M80" s="15">
        <f>L80*Adjustments!$N$3</f>
        <v>90.724672995205992</v>
      </c>
      <c r="N80">
        <v>3.48</v>
      </c>
      <c r="O80">
        <v>130</v>
      </c>
      <c r="P80">
        <v>127</v>
      </c>
      <c r="Q80" s="15">
        <f>P80*Adjustments!$N$4</f>
        <v>129.55308614268233</v>
      </c>
      <c r="R80">
        <v>1</v>
      </c>
      <c r="S80">
        <v>0</v>
      </c>
      <c r="T80">
        <v>0</v>
      </c>
      <c r="U80">
        <v>718.2</v>
      </c>
      <c r="V80" s="14">
        <f>U80*Adjustments!$N$6</f>
        <v>825.70540427731021</v>
      </c>
      <c r="W80">
        <v>603</v>
      </c>
      <c r="X80">
        <v>299</v>
      </c>
      <c r="Y80">
        <v>278</v>
      </c>
      <c r="Z80">
        <v>57</v>
      </c>
      <c r="AA80">
        <v>296</v>
      </c>
      <c r="AB80">
        <v>4</v>
      </c>
      <c r="AC80">
        <v>800</v>
      </c>
      <c r="AD80" s="14">
        <f t="shared" si="4"/>
        <v>917.45044919701127</v>
      </c>
      <c r="AE80" s="14">
        <f t="shared" si="5"/>
        <v>777.33373159925623</v>
      </c>
      <c r="AF80">
        <v>38</v>
      </c>
      <c r="AG80">
        <v>5</v>
      </c>
      <c r="AH80">
        <v>47</v>
      </c>
      <c r="AI80">
        <v>3017</v>
      </c>
      <c r="AJ80">
        <v>118</v>
      </c>
      <c r="AK80">
        <v>3.35</v>
      </c>
      <c r="AL80">
        <v>1.2509999999999999</v>
      </c>
      <c r="AM80">
        <v>7.6</v>
      </c>
      <c r="AN80">
        <v>0.7</v>
      </c>
      <c r="AO80">
        <v>3.7</v>
      </c>
      <c r="AP80">
        <v>10</v>
      </c>
      <c r="AQ80" s="16">
        <f>AP80*Adjustments!$N$11</f>
        <v>8.4727598343824368</v>
      </c>
      <c r="AR80">
        <v>2.7</v>
      </c>
    </row>
    <row r="81" spans="1:44" x14ac:dyDescent="0.45">
      <c r="A81">
        <v>80</v>
      </c>
      <c r="B81" t="s">
        <v>851</v>
      </c>
      <c r="C81">
        <v>2019</v>
      </c>
      <c r="D81">
        <v>2024</v>
      </c>
      <c r="E81" t="str">
        <f t="shared" si="3"/>
        <v>2019-2024</v>
      </c>
      <c r="F81" t="s">
        <v>1122</v>
      </c>
      <c r="G81">
        <v>49</v>
      </c>
      <c r="H81" s="15">
        <f>G81*Adjustments!$N$3</f>
        <v>54.882826873643126</v>
      </c>
      <c r="I81">
        <v>38</v>
      </c>
      <c r="J81" s="15">
        <f>I81*Adjustments!$N$3</f>
        <v>42.562192269355897</v>
      </c>
      <c r="K81">
        <v>0.56299999999999994</v>
      </c>
      <c r="L81">
        <v>87</v>
      </c>
      <c r="M81" s="15">
        <f>L81*Adjustments!$N$3</f>
        <v>97.44501914299903</v>
      </c>
      <c r="N81">
        <v>3.35</v>
      </c>
      <c r="O81">
        <v>132</v>
      </c>
      <c r="P81">
        <v>129</v>
      </c>
      <c r="Q81" s="15">
        <f>P81*Adjustments!$N$4</f>
        <v>131.59329222366944</v>
      </c>
      <c r="R81">
        <v>2</v>
      </c>
      <c r="S81">
        <v>1</v>
      </c>
      <c r="T81">
        <v>0</v>
      </c>
      <c r="U81">
        <v>770</v>
      </c>
      <c r="V81" s="14">
        <f>U81*Adjustments!$N$6</f>
        <v>885.25920536553724</v>
      </c>
      <c r="W81">
        <v>726</v>
      </c>
      <c r="X81">
        <v>319</v>
      </c>
      <c r="Y81">
        <v>287</v>
      </c>
      <c r="Z81">
        <v>54</v>
      </c>
      <c r="AA81">
        <v>181</v>
      </c>
      <c r="AB81">
        <v>4</v>
      </c>
      <c r="AC81">
        <v>701</v>
      </c>
      <c r="AD81" s="14">
        <f t="shared" si="4"/>
        <v>806.56949822193383</v>
      </c>
      <c r="AE81" s="14">
        <f t="shared" si="5"/>
        <v>683.38696481727982</v>
      </c>
      <c r="AF81">
        <v>30</v>
      </c>
      <c r="AG81">
        <v>0</v>
      </c>
      <c r="AH81">
        <v>18</v>
      </c>
      <c r="AI81">
        <v>3139</v>
      </c>
      <c r="AJ81">
        <v>121</v>
      </c>
      <c r="AK81">
        <v>3.1</v>
      </c>
      <c r="AL81">
        <v>1.1779999999999999</v>
      </c>
      <c r="AM81">
        <v>8.5</v>
      </c>
      <c r="AN81">
        <v>0.6</v>
      </c>
      <c r="AO81">
        <v>2.1</v>
      </c>
      <c r="AP81">
        <v>8.1999999999999993</v>
      </c>
      <c r="AQ81" s="16">
        <f>AP81*Adjustments!$N$11</f>
        <v>6.9476630641935984</v>
      </c>
      <c r="AR81">
        <v>3.87</v>
      </c>
    </row>
    <row r="82" spans="1:44" x14ac:dyDescent="0.45">
      <c r="A82">
        <v>81</v>
      </c>
      <c r="B82" t="s">
        <v>981</v>
      </c>
      <c r="C82">
        <v>2016</v>
      </c>
      <c r="D82">
        <v>2024</v>
      </c>
      <c r="E82" t="str">
        <f t="shared" si="3"/>
        <v>2016-2024</v>
      </c>
      <c r="F82" t="s">
        <v>1092</v>
      </c>
      <c r="G82">
        <v>49</v>
      </c>
      <c r="H82" s="15">
        <f>G82*Adjustments!$N$3</f>
        <v>54.882826873643126</v>
      </c>
      <c r="I82">
        <v>54</v>
      </c>
      <c r="J82" s="15">
        <f>I82*Adjustments!$N$3</f>
        <v>60.483115330137323</v>
      </c>
      <c r="K82">
        <v>0.47599999999999998</v>
      </c>
      <c r="L82">
        <v>103</v>
      </c>
      <c r="M82" s="15">
        <f>L82*Adjustments!$N$3</f>
        <v>115.36594220378045</v>
      </c>
      <c r="N82">
        <v>4.34</v>
      </c>
      <c r="O82">
        <v>200</v>
      </c>
      <c r="P82">
        <v>159</v>
      </c>
      <c r="Q82" s="15">
        <f>P82*Adjustments!$N$4</f>
        <v>162.19638343847629</v>
      </c>
      <c r="R82">
        <v>1</v>
      </c>
      <c r="S82">
        <v>1</v>
      </c>
      <c r="T82">
        <v>1</v>
      </c>
      <c r="U82">
        <v>916.1</v>
      </c>
      <c r="V82" s="14">
        <f>U82*Adjustments!$N$6</f>
        <v>1053.2285169290503</v>
      </c>
      <c r="W82">
        <v>953</v>
      </c>
      <c r="X82">
        <v>483</v>
      </c>
      <c r="Y82">
        <v>442</v>
      </c>
      <c r="Z82">
        <v>134</v>
      </c>
      <c r="AA82">
        <v>300</v>
      </c>
      <c r="AB82">
        <v>12</v>
      </c>
      <c r="AC82">
        <v>748</v>
      </c>
      <c r="AD82" s="14">
        <f t="shared" si="4"/>
        <v>854.28535262022967</v>
      </c>
      <c r="AE82" s="14">
        <f t="shared" si="5"/>
        <v>723.81546227819194</v>
      </c>
      <c r="AF82">
        <v>36</v>
      </c>
      <c r="AG82">
        <v>3</v>
      </c>
      <c r="AH82">
        <v>10</v>
      </c>
      <c r="AI82">
        <v>3952</v>
      </c>
      <c r="AJ82">
        <v>96</v>
      </c>
      <c r="AK82">
        <v>4.55</v>
      </c>
      <c r="AL82">
        <v>1.367</v>
      </c>
      <c r="AM82">
        <v>9.4</v>
      </c>
      <c r="AN82">
        <v>1.3</v>
      </c>
      <c r="AO82">
        <v>2.9</v>
      </c>
      <c r="AP82">
        <v>7.3</v>
      </c>
      <c r="AQ82" s="16">
        <f>AP82*Adjustments!$N$11</f>
        <v>6.1851146790991791</v>
      </c>
      <c r="AR82">
        <v>2.4900000000000002</v>
      </c>
    </row>
    <row r="83" spans="1:44" x14ac:dyDescent="0.45">
      <c r="A83">
        <v>82</v>
      </c>
      <c r="B83" t="s">
        <v>1123</v>
      </c>
      <c r="C83">
        <v>2010</v>
      </c>
      <c r="D83">
        <v>2024</v>
      </c>
      <c r="E83" t="str">
        <f t="shared" si="3"/>
        <v>2010-2024</v>
      </c>
      <c r="F83" t="s">
        <v>1112</v>
      </c>
      <c r="G83">
        <v>48</v>
      </c>
      <c r="H83" s="15">
        <f>G83*Adjustments!$N$3</f>
        <v>53.762769182344286</v>
      </c>
      <c r="I83">
        <v>35</v>
      </c>
      <c r="J83" s="15">
        <f>I83*Adjustments!$N$3</f>
        <v>39.202019195459378</v>
      </c>
      <c r="K83">
        <v>0.57799999999999996</v>
      </c>
      <c r="L83">
        <v>83</v>
      </c>
      <c r="M83" s="15">
        <f>L83*Adjustments!$N$3</f>
        <v>92.964788377803671</v>
      </c>
      <c r="N83">
        <v>2.5</v>
      </c>
      <c r="O83">
        <v>848</v>
      </c>
      <c r="P83">
        <v>0</v>
      </c>
      <c r="Q83" s="15">
        <f>P83*Adjustments!$N$4</f>
        <v>0</v>
      </c>
      <c r="R83">
        <v>0</v>
      </c>
      <c r="S83">
        <v>0</v>
      </c>
      <c r="T83">
        <v>438</v>
      </c>
      <c r="U83">
        <v>845</v>
      </c>
      <c r="V83" s="14">
        <f>U83*Adjustments!$N$6</f>
        <v>971.48575134269993</v>
      </c>
      <c r="W83">
        <v>556</v>
      </c>
      <c r="X83">
        <v>253</v>
      </c>
      <c r="Y83">
        <v>235</v>
      </c>
      <c r="Z83">
        <v>76</v>
      </c>
      <c r="AA83">
        <v>255</v>
      </c>
      <c r="AB83">
        <v>17</v>
      </c>
      <c r="AC83">
        <v>1194</v>
      </c>
      <c r="AD83" s="14">
        <f t="shared" si="4"/>
        <v>1370.8743380058099</v>
      </c>
      <c r="AE83" s="14">
        <f t="shared" si="5"/>
        <v>1161.5089029041239</v>
      </c>
      <c r="AF83">
        <v>31</v>
      </c>
      <c r="AG83">
        <v>14</v>
      </c>
      <c r="AH83">
        <v>21</v>
      </c>
      <c r="AI83">
        <v>3353</v>
      </c>
      <c r="AJ83">
        <v>159</v>
      </c>
      <c r="AK83">
        <v>2.4900000000000002</v>
      </c>
      <c r="AL83">
        <v>0.96</v>
      </c>
      <c r="AM83">
        <v>5.9</v>
      </c>
      <c r="AN83">
        <v>0.8</v>
      </c>
      <c r="AO83">
        <v>2.7</v>
      </c>
      <c r="AP83">
        <v>12.7</v>
      </c>
      <c r="AQ83" s="16">
        <f>AP83*Adjustments!$N$11</f>
        <v>10.760404989665695</v>
      </c>
      <c r="AR83">
        <v>4.68</v>
      </c>
    </row>
    <row r="84" spans="1:44" x14ac:dyDescent="0.45">
      <c r="A84">
        <v>83</v>
      </c>
      <c r="B84" t="s">
        <v>853</v>
      </c>
      <c r="C84">
        <v>2018</v>
      </c>
      <c r="D84">
        <v>2024</v>
      </c>
      <c r="E84" t="str">
        <f t="shared" si="3"/>
        <v>2018-2021</v>
      </c>
      <c r="F84" t="s">
        <v>1124</v>
      </c>
      <c r="G84">
        <v>48</v>
      </c>
      <c r="H84" s="15">
        <f>G84*Adjustments!$N$3</f>
        <v>53.762769182344286</v>
      </c>
      <c r="I84">
        <v>31</v>
      </c>
      <c r="J84" s="15">
        <f>I84*Adjustments!$N$3</f>
        <v>34.72178843026402</v>
      </c>
      <c r="K84">
        <v>0.60799999999999998</v>
      </c>
      <c r="L84">
        <v>79</v>
      </c>
      <c r="M84" s="15">
        <f>L84*Adjustments!$N$3</f>
        <v>88.484557612608313</v>
      </c>
      <c r="N84">
        <v>3.85</v>
      </c>
      <c r="O84">
        <v>164</v>
      </c>
      <c r="P84">
        <v>115</v>
      </c>
      <c r="Q84" s="15">
        <f>P84*Adjustments!$N$4</f>
        <v>117.31184965675958</v>
      </c>
      <c r="R84">
        <v>1</v>
      </c>
      <c r="S84">
        <v>0</v>
      </c>
      <c r="T84">
        <v>1</v>
      </c>
      <c r="U84">
        <v>678.2</v>
      </c>
      <c r="V84" s="14">
        <f>U84*Adjustments!$N$6</f>
        <v>779.71791308949014</v>
      </c>
      <c r="W84">
        <v>504</v>
      </c>
      <c r="X84">
        <v>308</v>
      </c>
      <c r="Y84">
        <v>290</v>
      </c>
      <c r="Z84">
        <v>84</v>
      </c>
      <c r="AA84">
        <v>262</v>
      </c>
      <c r="AB84">
        <v>3</v>
      </c>
      <c r="AC84">
        <v>873</v>
      </c>
      <c r="AD84" s="14">
        <f t="shared" si="4"/>
        <v>1004.9697546486761</v>
      </c>
      <c r="AE84" s="14">
        <f t="shared" si="5"/>
        <v>851.48673719564761</v>
      </c>
      <c r="AF84">
        <v>37</v>
      </c>
      <c r="AG84">
        <v>4</v>
      </c>
      <c r="AH84">
        <v>23</v>
      </c>
      <c r="AI84">
        <v>2814</v>
      </c>
      <c r="AJ84">
        <v>110</v>
      </c>
      <c r="AK84">
        <v>3.55</v>
      </c>
      <c r="AL84">
        <v>1.129</v>
      </c>
      <c r="AM84">
        <v>6.7</v>
      </c>
      <c r="AN84">
        <v>1.1000000000000001</v>
      </c>
      <c r="AO84">
        <v>3.5</v>
      </c>
      <c r="AP84">
        <v>11.6</v>
      </c>
      <c r="AQ84" s="16">
        <f>AP84*Adjustments!$N$11</f>
        <v>9.8284014078836268</v>
      </c>
      <c r="AR84">
        <v>3.33</v>
      </c>
    </row>
    <row r="85" spans="1:44" x14ac:dyDescent="0.45">
      <c r="A85">
        <v>84</v>
      </c>
      <c r="B85" t="s">
        <v>994</v>
      </c>
      <c r="C85">
        <v>2011</v>
      </c>
      <c r="D85">
        <v>2021</v>
      </c>
      <c r="E85" t="str">
        <f t="shared" si="3"/>
        <v>2011-2024</v>
      </c>
      <c r="F85" t="s">
        <v>1086</v>
      </c>
      <c r="G85">
        <v>48</v>
      </c>
      <c r="H85" s="15">
        <f>G85*Adjustments!$N$3</f>
        <v>53.762769182344286</v>
      </c>
      <c r="I85">
        <v>58</v>
      </c>
      <c r="J85" s="15">
        <f>I85*Adjustments!$N$3</f>
        <v>64.963346095332682</v>
      </c>
      <c r="K85">
        <v>0.45300000000000001</v>
      </c>
      <c r="L85">
        <v>106</v>
      </c>
      <c r="M85" s="15">
        <f>L85*Adjustments!$N$3</f>
        <v>118.72611527767697</v>
      </c>
      <c r="N85">
        <v>3.91</v>
      </c>
      <c r="O85">
        <v>289</v>
      </c>
      <c r="P85">
        <v>140</v>
      </c>
      <c r="Q85" s="15">
        <f>P85*Adjustments!$N$4</f>
        <v>142.81442566909863</v>
      </c>
      <c r="R85">
        <v>0</v>
      </c>
      <c r="S85">
        <v>0</v>
      </c>
      <c r="T85">
        <v>9</v>
      </c>
      <c r="U85">
        <v>858.1</v>
      </c>
      <c r="V85" s="14">
        <f>U85*Adjustments!$N$6</f>
        <v>986.54665470671102</v>
      </c>
      <c r="W85">
        <v>786</v>
      </c>
      <c r="X85">
        <v>403</v>
      </c>
      <c r="Y85">
        <v>373</v>
      </c>
      <c r="Z85">
        <v>110</v>
      </c>
      <c r="AA85">
        <v>369</v>
      </c>
      <c r="AB85">
        <v>9</v>
      </c>
      <c r="AC85">
        <v>883</v>
      </c>
      <c r="AD85" s="14">
        <f t="shared" si="4"/>
        <v>1019.4315431969347</v>
      </c>
      <c r="AE85" s="14">
        <f t="shared" si="5"/>
        <v>863.7398633101493</v>
      </c>
      <c r="AF85">
        <v>23</v>
      </c>
      <c r="AG85">
        <v>3</v>
      </c>
      <c r="AH85">
        <v>33</v>
      </c>
      <c r="AI85">
        <v>3668</v>
      </c>
      <c r="AJ85">
        <v>110</v>
      </c>
      <c r="AK85">
        <v>4.12</v>
      </c>
      <c r="AL85">
        <v>1.3460000000000001</v>
      </c>
      <c r="AM85">
        <v>8.1999999999999993</v>
      </c>
      <c r="AN85">
        <v>1.2</v>
      </c>
      <c r="AO85">
        <v>3.9</v>
      </c>
      <c r="AP85">
        <v>9.3000000000000007</v>
      </c>
      <c r="AQ85" s="16">
        <f>AP85*Adjustments!$N$11</f>
        <v>7.879666645975667</v>
      </c>
      <c r="AR85">
        <v>2.39</v>
      </c>
    </row>
    <row r="86" spans="1:44" x14ac:dyDescent="0.45">
      <c r="A86">
        <v>85</v>
      </c>
      <c r="B86" t="s">
        <v>937</v>
      </c>
      <c r="C86">
        <v>2017</v>
      </c>
      <c r="D86">
        <v>2024</v>
      </c>
      <c r="E86" t="str">
        <f t="shared" si="3"/>
        <v>2017-2024</v>
      </c>
      <c r="F86" t="s">
        <v>1125</v>
      </c>
      <c r="G86">
        <v>47</v>
      </c>
      <c r="H86" s="15">
        <f>G86*Adjustments!$N$3</f>
        <v>52.642711491045453</v>
      </c>
      <c r="I86">
        <v>20</v>
      </c>
      <c r="J86" s="15">
        <f>I86*Adjustments!$N$3</f>
        <v>22.401153825976788</v>
      </c>
      <c r="K86">
        <v>0.70099999999999996</v>
      </c>
      <c r="L86">
        <v>67</v>
      </c>
      <c r="M86" s="15">
        <f>L86*Adjustments!$N$3</f>
        <v>75.043865317022238</v>
      </c>
      <c r="N86">
        <v>3.17</v>
      </c>
      <c r="O86">
        <v>123</v>
      </c>
      <c r="P86">
        <v>114</v>
      </c>
      <c r="Q86" s="15">
        <f>P86*Adjustments!$N$4</f>
        <v>116.29174661626602</v>
      </c>
      <c r="R86">
        <v>3</v>
      </c>
      <c r="S86">
        <v>1</v>
      </c>
      <c r="T86">
        <v>0</v>
      </c>
      <c r="U86">
        <v>675.1</v>
      </c>
      <c r="V86" s="14">
        <f>U86*Adjustments!$N$6</f>
        <v>776.15388252243406</v>
      </c>
      <c r="W86">
        <v>545</v>
      </c>
      <c r="X86">
        <v>264</v>
      </c>
      <c r="Y86">
        <v>238</v>
      </c>
      <c r="Z86">
        <v>78</v>
      </c>
      <c r="AA86">
        <v>172</v>
      </c>
      <c r="AB86">
        <v>4</v>
      </c>
      <c r="AC86">
        <v>721</v>
      </c>
      <c r="AD86" s="14">
        <f t="shared" si="4"/>
        <v>827.89747469059625</v>
      </c>
      <c r="AE86" s="14">
        <f t="shared" si="5"/>
        <v>701.45764705451347</v>
      </c>
      <c r="AF86">
        <v>25</v>
      </c>
      <c r="AG86">
        <v>0</v>
      </c>
      <c r="AH86">
        <v>19</v>
      </c>
      <c r="AI86">
        <v>2726</v>
      </c>
      <c r="AJ86">
        <v>130</v>
      </c>
      <c r="AK86">
        <v>3.42</v>
      </c>
      <c r="AL86">
        <v>1.0620000000000001</v>
      </c>
      <c r="AM86">
        <v>7.3</v>
      </c>
      <c r="AN86">
        <v>1</v>
      </c>
      <c r="AO86">
        <v>2.2999999999999998</v>
      </c>
      <c r="AP86">
        <v>9.6</v>
      </c>
      <c r="AQ86" s="16">
        <f>AP86*Adjustments!$N$11</f>
        <v>8.1338494410071398</v>
      </c>
      <c r="AR86">
        <v>4.1900000000000004</v>
      </c>
    </row>
    <row r="87" spans="1:44" x14ac:dyDescent="0.45">
      <c r="A87">
        <v>86</v>
      </c>
      <c r="B87" t="s">
        <v>961</v>
      </c>
      <c r="C87">
        <v>2017</v>
      </c>
      <c r="D87">
        <v>2024</v>
      </c>
      <c r="E87" t="str">
        <f t="shared" si="3"/>
        <v>2017-2024</v>
      </c>
      <c r="F87" t="s">
        <v>1100</v>
      </c>
      <c r="G87">
        <v>47</v>
      </c>
      <c r="H87" s="15">
        <f>G87*Adjustments!$N$3</f>
        <v>52.642711491045453</v>
      </c>
      <c r="I87">
        <v>39</v>
      </c>
      <c r="J87" s="15">
        <f>I87*Adjustments!$N$3</f>
        <v>43.682249960654737</v>
      </c>
      <c r="K87">
        <v>0.54700000000000004</v>
      </c>
      <c r="L87">
        <v>86</v>
      </c>
      <c r="M87" s="15">
        <f>L87*Adjustments!$N$3</f>
        <v>96.32496145170019</v>
      </c>
      <c r="N87">
        <v>3.69</v>
      </c>
      <c r="O87">
        <v>146</v>
      </c>
      <c r="P87">
        <v>140</v>
      </c>
      <c r="Q87" s="15">
        <f>P87*Adjustments!$N$4</f>
        <v>142.81442566909863</v>
      </c>
      <c r="R87">
        <v>0</v>
      </c>
      <c r="S87">
        <v>0</v>
      </c>
      <c r="T87">
        <v>0</v>
      </c>
      <c r="U87">
        <v>756.2</v>
      </c>
      <c r="V87" s="14">
        <f>U87*Adjustments!$N$6</f>
        <v>869.39352090573936</v>
      </c>
      <c r="W87">
        <v>629</v>
      </c>
      <c r="X87">
        <v>328</v>
      </c>
      <c r="Y87">
        <v>310</v>
      </c>
      <c r="Z87">
        <v>101</v>
      </c>
      <c r="AA87">
        <v>268</v>
      </c>
      <c r="AB87">
        <v>9</v>
      </c>
      <c r="AC87">
        <v>863</v>
      </c>
      <c r="AD87" s="14">
        <f t="shared" si="4"/>
        <v>994.97258503656849</v>
      </c>
      <c r="AE87" s="14">
        <f t="shared" si="5"/>
        <v>843.01637548095016</v>
      </c>
      <c r="AF87">
        <v>48</v>
      </c>
      <c r="AG87">
        <v>0</v>
      </c>
      <c r="AH87">
        <v>29</v>
      </c>
      <c r="AI87">
        <v>3139</v>
      </c>
      <c r="AJ87">
        <v>111</v>
      </c>
      <c r="AK87">
        <v>3.9</v>
      </c>
      <c r="AL87">
        <v>1.1850000000000001</v>
      </c>
      <c r="AM87">
        <v>7.5</v>
      </c>
      <c r="AN87">
        <v>1.2</v>
      </c>
      <c r="AO87">
        <v>3.2</v>
      </c>
      <c r="AP87">
        <v>10.3</v>
      </c>
      <c r="AQ87" s="16">
        <f>AP87*Adjustments!$N$11</f>
        <v>8.7269426294139105</v>
      </c>
      <c r="AR87">
        <v>3.22</v>
      </c>
    </row>
    <row r="88" spans="1:44" x14ac:dyDescent="0.45">
      <c r="A88">
        <v>87</v>
      </c>
      <c r="B88" t="s">
        <v>845</v>
      </c>
      <c r="C88">
        <v>2018</v>
      </c>
      <c r="D88">
        <v>2024</v>
      </c>
      <c r="E88" t="str">
        <f t="shared" si="3"/>
        <v>2018-2024</v>
      </c>
      <c r="F88" t="s">
        <v>1124</v>
      </c>
      <c r="G88">
        <v>47</v>
      </c>
      <c r="H88" s="15">
        <f>G88*Adjustments!$N$3</f>
        <v>52.642711491045453</v>
      </c>
      <c r="I88">
        <v>46</v>
      </c>
      <c r="J88" s="15">
        <f>I88*Adjustments!$N$3</f>
        <v>51.522653799746614</v>
      </c>
      <c r="K88">
        <v>0.505</v>
      </c>
      <c r="L88">
        <v>93</v>
      </c>
      <c r="M88" s="15">
        <f>L88*Adjustments!$N$3</f>
        <v>104.16536529079207</v>
      </c>
      <c r="N88">
        <v>4.0199999999999996</v>
      </c>
      <c r="O88">
        <v>144</v>
      </c>
      <c r="P88">
        <v>144</v>
      </c>
      <c r="Q88" s="15">
        <f>P88*Adjustments!$N$4</f>
        <v>146.89483783107286</v>
      </c>
      <c r="R88">
        <v>1</v>
      </c>
      <c r="S88">
        <v>1</v>
      </c>
      <c r="T88">
        <v>0</v>
      </c>
      <c r="U88">
        <v>803</v>
      </c>
      <c r="V88" s="14">
        <f>U88*Adjustments!$N$6</f>
        <v>923.19888559548883</v>
      </c>
      <c r="W88">
        <v>735</v>
      </c>
      <c r="X88">
        <v>373</v>
      </c>
      <c r="Y88">
        <v>359</v>
      </c>
      <c r="Z88">
        <v>100</v>
      </c>
      <c r="AA88">
        <v>212</v>
      </c>
      <c r="AB88">
        <v>12</v>
      </c>
      <c r="AC88">
        <v>839</v>
      </c>
      <c r="AD88" s="14">
        <f t="shared" si="4"/>
        <v>964.22994717751055</v>
      </c>
      <c r="AE88" s="14">
        <f t="shared" si="5"/>
        <v>816.9688767554311</v>
      </c>
      <c r="AF88">
        <v>44</v>
      </c>
      <c r="AG88">
        <v>2</v>
      </c>
      <c r="AH88">
        <v>23</v>
      </c>
      <c r="AI88">
        <v>3324</v>
      </c>
      <c r="AJ88">
        <v>104</v>
      </c>
      <c r="AK88">
        <v>3.67</v>
      </c>
      <c r="AL88">
        <v>1.179</v>
      </c>
      <c r="AM88">
        <v>8.1999999999999993</v>
      </c>
      <c r="AN88">
        <v>1.1000000000000001</v>
      </c>
      <c r="AO88">
        <v>2.4</v>
      </c>
      <c r="AP88">
        <v>9.4</v>
      </c>
      <c r="AQ88" s="16">
        <f>AP88*Adjustments!$N$11</f>
        <v>7.9643942443194913</v>
      </c>
      <c r="AR88">
        <v>3.96</v>
      </c>
    </row>
    <row r="89" spans="1:44" x14ac:dyDescent="0.45">
      <c r="A89">
        <v>88</v>
      </c>
      <c r="B89" t="s">
        <v>960</v>
      </c>
      <c r="C89">
        <v>2016</v>
      </c>
      <c r="D89">
        <v>2024</v>
      </c>
      <c r="E89" t="str">
        <f t="shared" si="3"/>
        <v>2016-2024</v>
      </c>
      <c r="F89" t="s">
        <v>1079</v>
      </c>
      <c r="G89">
        <v>46</v>
      </c>
      <c r="H89" s="15">
        <f>G89*Adjustments!$N$3</f>
        <v>51.522653799746614</v>
      </c>
      <c r="I89">
        <v>51</v>
      </c>
      <c r="J89" s="15">
        <f>I89*Adjustments!$N$3</f>
        <v>57.122942256240805</v>
      </c>
      <c r="K89">
        <v>0.47399999999999998</v>
      </c>
      <c r="L89">
        <v>97</v>
      </c>
      <c r="M89" s="15">
        <f>L89*Adjustments!$N$3</f>
        <v>108.64559605598741</v>
      </c>
      <c r="N89">
        <v>4.01</v>
      </c>
      <c r="O89">
        <v>257</v>
      </c>
      <c r="P89">
        <v>113</v>
      </c>
      <c r="Q89" s="15">
        <f>P89*Adjustments!$N$4</f>
        <v>115.27164357577246</v>
      </c>
      <c r="R89">
        <v>1</v>
      </c>
      <c r="S89">
        <v>0</v>
      </c>
      <c r="T89">
        <v>6</v>
      </c>
      <c r="U89">
        <v>769.1</v>
      </c>
      <c r="V89" s="14">
        <f>U89*Adjustments!$N$6</f>
        <v>884.22448681381127</v>
      </c>
      <c r="W89">
        <v>702</v>
      </c>
      <c r="X89">
        <v>379</v>
      </c>
      <c r="Y89">
        <v>343</v>
      </c>
      <c r="Z89">
        <v>105</v>
      </c>
      <c r="AA89">
        <v>283</v>
      </c>
      <c r="AB89">
        <v>6</v>
      </c>
      <c r="AC89">
        <v>710</v>
      </c>
      <c r="AD89" s="14">
        <f t="shared" si="4"/>
        <v>815.45147117273712</v>
      </c>
      <c r="AE89" s="14">
        <f t="shared" si="5"/>
        <v>690.91244718404346</v>
      </c>
      <c r="AF89">
        <v>22</v>
      </c>
      <c r="AG89">
        <v>7</v>
      </c>
      <c r="AH89">
        <v>32</v>
      </c>
      <c r="AI89">
        <v>3251</v>
      </c>
      <c r="AJ89">
        <v>108</v>
      </c>
      <c r="AK89">
        <v>4.3</v>
      </c>
      <c r="AL89">
        <v>1.28</v>
      </c>
      <c r="AM89">
        <v>8.1999999999999993</v>
      </c>
      <c r="AN89">
        <v>1.2</v>
      </c>
      <c r="AO89">
        <v>3.3</v>
      </c>
      <c r="AP89">
        <v>8.3000000000000007</v>
      </c>
      <c r="AQ89" s="16">
        <f>AP89*Adjustments!$N$11</f>
        <v>7.0323906625374235</v>
      </c>
      <c r="AR89">
        <v>2.5099999999999998</v>
      </c>
    </row>
    <row r="90" spans="1:44" x14ac:dyDescent="0.45">
      <c r="A90">
        <v>89</v>
      </c>
      <c r="B90" t="s">
        <v>1019</v>
      </c>
      <c r="C90">
        <v>2012</v>
      </c>
      <c r="D90">
        <v>2024</v>
      </c>
      <c r="E90" t="str">
        <f t="shared" si="3"/>
        <v>2012-2023</v>
      </c>
      <c r="F90" t="s">
        <v>1080</v>
      </c>
      <c r="G90">
        <v>46</v>
      </c>
      <c r="H90" s="15">
        <f>G90*Adjustments!$N$3</f>
        <v>51.522653799746614</v>
      </c>
      <c r="I90">
        <v>64</v>
      </c>
      <c r="J90" s="15">
        <f>I90*Adjustments!$N$3</f>
        <v>71.683692243125719</v>
      </c>
      <c r="K90">
        <v>0.41799999999999998</v>
      </c>
      <c r="L90">
        <v>110</v>
      </c>
      <c r="M90" s="15">
        <f>L90*Adjustments!$N$3</f>
        <v>123.20634604287233</v>
      </c>
      <c r="N90">
        <v>4.1399999999999997</v>
      </c>
      <c r="O90">
        <v>230</v>
      </c>
      <c r="P90">
        <v>133</v>
      </c>
      <c r="Q90" s="15">
        <f>P90*Adjustments!$N$4</f>
        <v>135.6737043856437</v>
      </c>
      <c r="R90">
        <v>5</v>
      </c>
      <c r="S90">
        <v>5</v>
      </c>
      <c r="T90">
        <v>2</v>
      </c>
      <c r="U90">
        <v>849.2</v>
      </c>
      <c r="V90" s="14">
        <f>U90*Adjustments!$N$6</f>
        <v>976.31443791742106</v>
      </c>
      <c r="W90">
        <v>797</v>
      </c>
      <c r="X90">
        <v>422</v>
      </c>
      <c r="Y90">
        <v>391</v>
      </c>
      <c r="Z90">
        <v>95</v>
      </c>
      <c r="AA90">
        <v>338</v>
      </c>
      <c r="AB90">
        <v>20</v>
      </c>
      <c r="AC90">
        <v>716</v>
      </c>
      <c r="AD90" s="14">
        <f t="shared" si="4"/>
        <v>824.4433031302666</v>
      </c>
      <c r="AE90" s="14">
        <f t="shared" si="5"/>
        <v>698.53101044877076</v>
      </c>
      <c r="AF90">
        <v>26</v>
      </c>
      <c r="AG90">
        <v>3</v>
      </c>
      <c r="AH90">
        <v>18</v>
      </c>
      <c r="AI90">
        <v>3637</v>
      </c>
      <c r="AJ90">
        <v>97</v>
      </c>
      <c r="AK90">
        <v>4.18</v>
      </c>
      <c r="AL90">
        <v>1.3360000000000001</v>
      </c>
      <c r="AM90">
        <v>8.4</v>
      </c>
      <c r="AN90">
        <v>1</v>
      </c>
      <c r="AO90">
        <v>3.6</v>
      </c>
      <c r="AP90">
        <v>7.6</v>
      </c>
      <c r="AQ90" s="16">
        <f>AP90*Adjustments!$N$11</f>
        <v>6.4392974741306519</v>
      </c>
      <c r="AR90">
        <v>2.12</v>
      </c>
    </row>
    <row r="91" spans="1:44" x14ac:dyDescent="0.45">
      <c r="A91">
        <v>90</v>
      </c>
      <c r="B91" t="s">
        <v>935</v>
      </c>
      <c r="C91">
        <v>2017</v>
      </c>
      <c r="D91">
        <v>2023</v>
      </c>
      <c r="E91" t="str">
        <f t="shared" si="3"/>
        <v>2017-2024</v>
      </c>
      <c r="F91" t="s">
        <v>1104</v>
      </c>
      <c r="G91">
        <v>46</v>
      </c>
      <c r="H91" s="15">
        <f>G91*Adjustments!$N$3</f>
        <v>51.522653799746614</v>
      </c>
      <c r="I91">
        <v>26</v>
      </c>
      <c r="J91" s="15">
        <f>I91*Adjustments!$N$3</f>
        <v>29.121499973769822</v>
      </c>
      <c r="K91">
        <v>0.63900000000000001</v>
      </c>
      <c r="L91">
        <v>72</v>
      </c>
      <c r="M91" s="15">
        <f>L91*Adjustments!$N$3</f>
        <v>80.644153773516436</v>
      </c>
      <c r="N91">
        <v>3.1</v>
      </c>
      <c r="O91">
        <v>130</v>
      </c>
      <c r="P91">
        <v>115</v>
      </c>
      <c r="Q91" s="15">
        <f>P91*Adjustments!$N$4</f>
        <v>117.31184965675958</v>
      </c>
      <c r="R91">
        <v>2</v>
      </c>
      <c r="S91">
        <v>1</v>
      </c>
      <c r="T91">
        <v>1</v>
      </c>
      <c r="U91">
        <v>680.1</v>
      </c>
      <c r="V91" s="14">
        <f>U91*Adjustments!$N$6</f>
        <v>781.90231892091151</v>
      </c>
      <c r="W91">
        <v>535</v>
      </c>
      <c r="X91">
        <v>243</v>
      </c>
      <c r="Y91">
        <v>234</v>
      </c>
      <c r="Z91">
        <v>75</v>
      </c>
      <c r="AA91">
        <v>176</v>
      </c>
      <c r="AB91">
        <v>1</v>
      </c>
      <c r="AC91">
        <v>788</v>
      </c>
      <c r="AD91" s="14">
        <f t="shared" si="4"/>
        <v>903.53156853083112</v>
      </c>
      <c r="AE91" s="14">
        <f t="shared" si="5"/>
        <v>765.54059829445896</v>
      </c>
      <c r="AF91">
        <v>29</v>
      </c>
      <c r="AG91">
        <v>1</v>
      </c>
      <c r="AH91">
        <v>7</v>
      </c>
      <c r="AI91">
        <v>2727</v>
      </c>
      <c r="AJ91">
        <v>137</v>
      </c>
      <c r="AK91">
        <v>3.19</v>
      </c>
      <c r="AL91">
        <v>1.0449999999999999</v>
      </c>
      <c r="AM91">
        <v>7.1</v>
      </c>
      <c r="AN91">
        <v>1</v>
      </c>
      <c r="AO91">
        <v>2.2999999999999998</v>
      </c>
      <c r="AP91">
        <v>10.4</v>
      </c>
      <c r="AQ91" s="16">
        <f>AP91*Adjustments!$N$11</f>
        <v>8.8116702277577357</v>
      </c>
      <c r="AR91">
        <v>4.4800000000000004</v>
      </c>
    </row>
    <row r="92" spans="1:44" x14ac:dyDescent="0.45">
      <c r="A92">
        <v>91</v>
      </c>
      <c r="B92" t="s">
        <v>898</v>
      </c>
      <c r="C92">
        <v>2019</v>
      </c>
      <c r="D92">
        <v>2024</v>
      </c>
      <c r="E92" t="str">
        <f t="shared" si="3"/>
        <v>2019-2024</v>
      </c>
      <c r="F92" t="s">
        <v>1119</v>
      </c>
      <c r="G92">
        <v>45</v>
      </c>
      <c r="H92" s="15">
        <f>G92*Adjustments!$N$3</f>
        <v>50.402596108447774</v>
      </c>
      <c r="I92">
        <v>36</v>
      </c>
      <c r="J92" s="15">
        <f>I92*Adjustments!$N$3</f>
        <v>40.322076886758218</v>
      </c>
      <c r="K92">
        <v>0.55600000000000005</v>
      </c>
      <c r="L92">
        <v>81</v>
      </c>
      <c r="M92" s="15">
        <f>L92*Adjustments!$N$3</f>
        <v>90.724672995205992</v>
      </c>
      <c r="N92">
        <v>3.22</v>
      </c>
      <c r="O92">
        <v>129</v>
      </c>
      <c r="P92">
        <v>129</v>
      </c>
      <c r="Q92" s="15">
        <f>P92*Adjustments!$N$4</f>
        <v>131.59329222366944</v>
      </c>
      <c r="R92">
        <v>2</v>
      </c>
      <c r="S92">
        <v>2</v>
      </c>
      <c r="T92">
        <v>0</v>
      </c>
      <c r="U92">
        <v>740.1</v>
      </c>
      <c r="V92" s="14">
        <f>U92*Adjustments!$N$6</f>
        <v>850.88355570264173</v>
      </c>
      <c r="W92">
        <v>597</v>
      </c>
      <c r="X92">
        <v>282</v>
      </c>
      <c r="Y92">
        <v>265</v>
      </c>
      <c r="Z92">
        <v>80</v>
      </c>
      <c r="AA92">
        <v>224</v>
      </c>
      <c r="AB92">
        <v>2</v>
      </c>
      <c r="AC92">
        <v>804</v>
      </c>
      <c r="AD92" s="14">
        <f t="shared" si="4"/>
        <v>926.5176495428766</v>
      </c>
      <c r="AE92" s="14">
        <f t="shared" si="5"/>
        <v>785.01615268933074</v>
      </c>
      <c r="AF92">
        <v>29</v>
      </c>
      <c r="AG92">
        <v>1</v>
      </c>
      <c r="AH92">
        <v>30</v>
      </c>
      <c r="AI92">
        <v>3003</v>
      </c>
      <c r="AJ92">
        <v>131</v>
      </c>
      <c r="AK92">
        <v>3.44</v>
      </c>
      <c r="AL92">
        <v>1.109</v>
      </c>
      <c r="AM92">
        <v>7.3</v>
      </c>
      <c r="AN92">
        <v>1</v>
      </c>
      <c r="AO92">
        <v>2.7</v>
      </c>
      <c r="AP92">
        <v>9.8000000000000007</v>
      </c>
      <c r="AQ92" s="16">
        <f>AP92*Adjustments!$N$11</f>
        <v>8.3033046376947883</v>
      </c>
      <c r="AR92">
        <v>3.59</v>
      </c>
    </row>
    <row r="93" spans="1:44" x14ac:dyDescent="0.45">
      <c r="A93">
        <v>92</v>
      </c>
      <c r="B93" t="s">
        <v>1126</v>
      </c>
      <c r="C93">
        <v>2015</v>
      </c>
      <c r="D93">
        <v>2024</v>
      </c>
      <c r="E93" t="str">
        <f t="shared" si="3"/>
        <v>2015-2023</v>
      </c>
      <c r="F93" t="s">
        <v>1087</v>
      </c>
      <c r="G93">
        <v>45</v>
      </c>
      <c r="H93" s="15">
        <f>G93*Adjustments!$N$3</f>
        <v>50.402596108447774</v>
      </c>
      <c r="I93">
        <v>42</v>
      </c>
      <c r="J93" s="15">
        <f>I93*Adjustments!$N$3</f>
        <v>47.042423034551256</v>
      </c>
      <c r="K93">
        <v>0.51700000000000002</v>
      </c>
      <c r="L93">
        <v>87</v>
      </c>
      <c r="M93" s="15">
        <f>L93*Adjustments!$N$3</f>
        <v>97.44501914299903</v>
      </c>
      <c r="N93">
        <v>4.0199999999999996</v>
      </c>
      <c r="O93">
        <v>357</v>
      </c>
      <c r="P93">
        <v>84</v>
      </c>
      <c r="Q93" s="15">
        <f>P93*Adjustments!$N$4</f>
        <v>85.688655401459172</v>
      </c>
      <c r="R93">
        <v>1</v>
      </c>
      <c r="S93">
        <v>1</v>
      </c>
      <c r="T93">
        <v>15</v>
      </c>
      <c r="U93">
        <v>811</v>
      </c>
      <c r="V93" s="14">
        <f>U93*Adjustments!$N$6</f>
        <v>932.39638383305282</v>
      </c>
      <c r="W93">
        <v>734</v>
      </c>
      <c r="X93">
        <v>380</v>
      </c>
      <c r="Y93">
        <v>362</v>
      </c>
      <c r="Z93">
        <v>95</v>
      </c>
      <c r="AA93">
        <v>328</v>
      </c>
      <c r="AB93">
        <v>15</v>
      </c>
      <c r="AC93">
        <v>664</v>
      </c>
      <c r="AD93" s="14">
        <f t="shared" si="4"/>
        <v>766.6370267071768</v>
      </c>
      <c r="AE93" s="14">
        <f t="shared" si="5"/>
        <v>649.5531407434944</v>
      </c>
      <c r="AF93">
        <v>33</v>
      </c>
      <c r="AG93">
        <v>5</v>
      </c>
      <c r="AH93">
        <v>39</v>
      </c>
      <c r="AI93">
        <v>3422</v>
      </c>
      <c r="AJ93">
        <v>107</v>
      </c>
      <c r="AK93">
        <v>4.4000000000000004</v>
      </c>
      <c r="AL93">
        <v>1.3089999999999999</v>
      </c>
      <c r="AM93">
        <v>8.1</v>
      </c>
      <c r="AN93">
        <v>1.1000000000000001</v>
      </c>
      <c r="AO93">
        <v>3.6</v>
      </c>
      <c r="AP93">
        <v>7.4</v>
      </c>
      <c r="AQ93" s="16">
        <f>AP93*Adjustments!$N$11</f>
        <v>6.2698422774430043</v>
      </c>
      <c r="AR93">
        <v>2.02</v>
      </c>
    </row>
    <row r="94" spans="1:44" x14ac:dyDescent="0.45">
      <c r="A94">
        <v>93</v>
      </c>
      <c r="B94" t="s">
        <v>957</v>
      </c>
      <c r="C94">
        <v>2015</v>
      </c>
      <c r="D94">
        <v>2023</v>
      </c>
      <c r="E94" t="str">
        <f t="shared" si="3"/>
        <v>2015-2024</v>
      </c>
      <c r="F94" t="s">
        <v>1092</v>
      </c>
      <c r="G94">
        <v>44</v>
      </c>
      <c r="H94" s="15">
        <f>G94*Adjustments!$N$3</f>
        <v>49.282538417148935</v>
      </c>
      <c r="I94">
        <v>67</v>
      </c>
      <c r="J94" s="15">
        <f>I94*Adjustments!$N$3</f>
        <v>75.043865317022238</v>
      </c>
      <c r="K94">
        <v>0.39600000000000002</v>
      </c>
      <c r="L94">
        <v>111</v>
      </c>
      <c r="M94" s="15">
        <f>L94*Adjustments!$N$3</f>
        <v>124.32640373417117</v>
      </c>
      <c r="N94">
        <v>4.9400000000000004</v>
      </c>
      <c r="O94">
        <v>174</v>
      </c>
      <c r="P94">
        <v>160</v>
      </c>
      <c r="Q94" s="15">
        <f>P94*Adjustments!$N$4</f>
        <v>163.21648647896984</v>
      </c>
      <c r="R94">
        <v>2</v>
      </c>
      <c r="S94">
        <v>1</v>
      </c>
      <c r="T94">
        <v>0</v>
      </c>
      <c r="U94">
        <v>868.2</v>
      </c>
      <c r="V94" s="14">
        <f>U94*Adjustments!$N$6</f>
        <v>998.1584962316357</v>
      </c>
      <c r="W94">
        <v>867</v>
      </c>
      <c r="X94">
        <v>504</v>
      </c>
      <c r="Y94">
        <v>477</v>
      </c>
      <c r="Z94">
        <v>153</v>
      </c>
      <c r="AA94">
        <v>281</v>
      </c>
      <c r="AB94">
        <v>7</v>
      </c>
      <c r="AC94">
        <v>845</v>
      </c>
      <c r="AD94" s="14">
        <f t="shared" si="4"/>
        <v>975.97719631537711</v>
      </c>
      <c r="AE94" s="14">
        <f t="shared" si="5"/>
        <v>826.92203882141109</v>
      </c>
      <c r="AF94">
        <v>42</v>
      </c>
      <c r="AG94">
        <v>6</v>
      </c>
      <c r="AH94">
        <v>30</v>
      </c>
      <c r="AI94">
        <v>3730</v>
      </c>
      <c r="AJ94">
        <v>90</v>
      </c>
      <c r="AK94">
        <v>4.6399999999999997</v>
      </c>
      <c r="AL94">
        <v>1.3220000000000001</v>
      </c>
      <c r="AM94">
        <v>9</v>
      </c>
      <c r="AN94">
        <v>1.6</v>
      </c>
      <c r="AO94">
        <v>2.9</v>
      </c>
      <c r="AP94">
        <v>8.8000000000000007</v>
      </c>
      <c r="AQ94" s="16">
        <f>AP94*Adjustments!$N$11</f>
        <v>7.4560286542565457</v>
      </c>
      <c r="AR94">
        <v>3.01</v>
      </c>
    </row>
    <row r="95" spans="1:44" x14ac:dyDescent="0.45">
      <c r="A95">
        <v>94</v>
      </c>
      <c r="B95" t="s">
        <v>893</v>
      </c>
      <c r="C95">
        <v>2017</v>
      </c>
      <c r="D95">
        <v>2024</v>
      </c>
      <c r="E95" t="str">
        <f t="shared" si="3"/>
        <v>2017-2019</v>
      </c>
      <c r="F95" t="s">
        <v>1095</v>
      </c>
      <c r="G95">
        <v>44</v>
      </c>
      <c r="H95" s="15">
        <f>G95*Adjustments!$N$3</f>
        <v>49.282538417148935</v>
      </c>
      <c r="I95">
        <v>39</v>
      </c>
      <c r="J95" s="15">
        <f>I95*Adjustments!$N$3</f>
        <v>43.682249960654737</v>
      </c>
      <c r="K95">
        <v>0.53</v>
      </c>
      <c r="L95">
        <v>83</v>
      </c>
      <c r="M95" s="15">
        <f>L95*Adjustments!$N$3</f>
        <v>92.964788377803671</v>
      </c>
      <c r="N95">
        <v>3.9</v>
      </c>
      <c r="O95">
        <v>154</v>
      </c>
      <c r="P95">
        <v>153</v>
      </c>
      <c r="Q95" s="15">
        <f>P95*Adjustments!$N$4</f>
        <v>156.07576519551492</v>
      </c>
      <c r="R95">
        <v>1</v>
      </c>
      <c r="S95">
        <v>1</v>
      </c>
      <c r="T95">
        <v>0</v>
      </c>
      <c r="U95">
        <v>820.2</v>
      </c>
      <c r="V95" s="14">
        <f>U95*Adjustments!$N$6</f>
        <v>942.97350680625152</v>
      </c>
      <c r="W95">
        <v>793</v>
      </c>
      <c r="X95">
        <v>382</v>
      </c>
      <c r="Y95">
        <v>356</v>
      </c>
      <c r="Z95">
        <v>98</v>
      </c>
      <c r="AA95">
        <v>230</v>
      </c>
      <c r="AB95">
        <v>0</v>
      </c>
      <c r="AC95">
        <v>750</v>
      </c>
      <c r="AD95" s="14">
        <f t="shared" si="4"/>
        <v>859.15363953458473</v>
      </c>
      <c r="AE95" s="14">
        <f t="shared" si="5"/>
        <v>727.94024486121168</v>
      </c>
      <c r="AF95">
        <v>17</v>
      </c>
      <c r="AG95">
        <v>2</v>
      </c>
      <c r="AH95">
        <v>36</v>
      </c>
      <c r="AI95">
        <v>3437</v>
      </c>
      <c r="AJ95">
        <v>109</v>
      </c>
      <c r="AK95">
        <v>3.8</v>
      </c>
      <c r="AL95">
        <v>1.2470000000000001</v>
      </c>
      <c r="AM95">
        <v>8.6999999999999993</v>
      </c>
      <c r="AN95">
        <v>1.1000000000000001</v>
      </c>
      <c r="AO95">
        <v>2.5</v>
      </c>
      <c r="AP95">
        <v>8.1999999999999993</v>
      </c>
      <c r="AQ95" s="16">
        <f>AP95*Adjustments!$N$11</f>
        <v>6.9476630641935984</v>
      </c>
      <c r="AR95">
        <v>3.26</v>
      </c>
    </row>
    <row r="96" spans="1:44" x14ac:dyDescent="0.45">
      <c r="A96">
        <v>95</v>
      </c>
      <c r="B96" t="s">
        <v>992</v>
      </c>
      <c r="C96">
        <v>2012</v>
      </c>
      <c r="D96">
        <v>2019</v>
      </c>
      <c r="E96" t="str">
        <f t="shared" si="3"/>
        <v>2012-2024</v>
      </c>
      <c r="F96" t="s">
        <v>1096</v>
      </c>
      <c r="G96">
        <v>44</v>
      </c>
      <c r="H96" s="15">
        <f>G96*Adjustments!$N$3</f>
        <v>49.282538417148935</v>
      </c>
      <c r="I96">
        <v>40</v>
      </c>
      <c r="J96" s="15">
        <f>I96*Adjustments!$N$3</f>
        <v>44.802307651953576</v>
      </c>
      <c r="K96">
        <v>0.52400000000000002</v>
      </c>
      <c r="L96">
        <v>84</v>
      </c>
      <c r="M96" s="15">
        <f>L96*Adjustments!$N$3</f>
        <v>94.084846069102511</v>
      </c>
      <c r="N96">
        <v>4.5599999999999996</v>
      </c>
      <c r="O96">
        <v>156</v>
      </c>
      <c r="P96">
        <v>140</v>
      </c>
      <c r="Q96" s="15">
        <f>P96*Adjustments!$N$4</f>
        <v>142.81442566909863</v>
      </c>
      <c r="R96">
        <v>0</v>
      </c>
      <c r="S96">
        <v>0</v>
      </c>
      <c r="T96">
        <v>0</v>
      </c>
      <c r="U96">
        <v>803.1</v>
      </c>
      <c r="V96" s="14">
        <f>U96*Adjustments!$N$6</f>
        <v>923.31385432345837</v>
      </c>
      <c r="W96">
        <v>747</v>
      </c>
      <c r="X96">
        <v>430</v>
      </c>
      <c r="Y96">
        <v>407</v>
      </c>
      <c r="Z96">
        <v>143</v>
      </c>
      <c r="AA96">
        <v>312</v>
      </c>
      <c r="AB96">
        <v>15</v>
      </c>
      <c r="AC96">
        <v>681</v>
      </c>
      <c r="AD96" s="14">
        <f t="shared" si="4"/>
        <v>779.68725476203144</v>
      </c>
      <c r="AE96" s="14">
        <f t="shared" si="5"/>
        <v>660.61028555276459</v>
      </c>
      <c r="AF96">
        <v>37</v>
      </c>
      <c r="AG96">
        <v>1</v>
      </c>
      <c r="AH96">
        <v>19</v>
      </c>
      <c r="AI96">
        <v>3434</v>
      </c>
      <c r="AJ96">
        <v>88</v>
      </c>
      <c r="AK96">
        <v>5.05</v>
      </c>
      <c r="AL96">
        <v>1.3180000000000001</v>
      </c>
      <c r="AM96">
        <v>8.4</v>
      </c>
      <c r="AN96">
        <v>1.6</v>
      </c>
      <c r="AO96">
        <v>3.5</v>
      </c>
      <c r="AP96">
        <v>7.6</v>
      </c>
      <c r="AQ96" s="16">
        <f>AP96*Adjustments!$N$11</f>
        <v>6.4392974741306519</v>
      </c>
      <c r="AR96">
        <v>2.1800000000000002</v>
      </c>
    </row>
    <row r="97" spans="1:44" x14ac:dyDescent="0.45">
      <c r="A97">
        <v>96</v>
      </c>
      <c r="B97" t="s">
        <v>1127</v>
      </c>
      <c r="C97">
        <v>2012</v>
      </c>
      <c r="D97">
        <v>2024</v>
      </c>
      <c r="E97" t="str">
        <f t="shared" si="3"/>
        <v>2012-2024</v>
      </c>
      <c r="F97" t="s">
        <v>1075</v>
      </c>
      <c r="G97">
        <v>43</v>
      </c>
      <c r="H97" s="15">
        <f>G97*Adjustments!$N$3</f>
        <v>48.162480725850095</v>
      </c>
      <c r="I97">
        <v>45</v>
      </c>
      <c r="J97" s="15">
        <f>I97*Adjustments!$N$3</f>
        <v>50.402596108447774</v>
      </c>
      <c r="K97">
        <v>0.48899999999999999</v>
      </c>
      <c r="L97">
        <v>88</v>
      </c>
      <c r="M97" s="15">
        <f>L97*Adjustments!$N$3</f>
        <v>98.565076834297869</v>
      </c>
      <c r="N97">
        <v>4.37</v>
      </c>
      <c r="O97">
        <v>325</v>
      </c>
      <c r="P97">
        <v>96</v>
      </c>
      <c r="Q97" s="15">
        <f>P97*Adjustments!$N$4</f>
        <v>97.929891887381913</v>
      </c>
      <c r="R97">
        <v>0</v>
      </c>
      <c r="S97">
        <v>0</v>
      </c>
      <c r="T97">
        <v>5</v>
      </c>
      <c r="U97">
        <v>844.1</v>
      </c>
      <c r="V97" s="14">
        <f>U97*Adjustments!$N$6</f>
        <v>970.45103279097395</v>
      </c>
      <c r="W97">
        <v>826</v>
      </c>
      <c r="X97">
        <v>441</v>
      </c>
      <c r="Y97">
        <v>410</v>
      </c>
      <c r="Z97">
        <v>130</v>
      </c>
      <c r="AA97">
        <v>224</v>
      </c>
      <c r="AB97">
        <v>11</v>
      </c>
      <c r="AC97">
        <v>639</v>
      </c>
      <c r="AD97" s="14">
        <f t="shared" si="4"/>
        <v>733.22966921984698</v>
      </c>
      <c r="AE97" s="14">
        <f t="shared" si="5"/>
        <v>621.2478890743439</v>
      </c>
      <c r="AF97">
        <v>43</v>
      </c>
      <c r="AG97">
        <v>1</v>
      </c>
      <c r="AH97">
        <v>18</v>
      </c>
      <c r="AI97">
        <v>3546</v>
      </c>
      <c r="AJ97">
        <v>91</v>
      </c>
      <c r="AK97">
        <v>4.58</v>
      </c>
      <c r="AL97">
        <v>1.244</v>
      </c>
      <c r="AM97">
        <v>8.8000000000000007</v>
      </c>
      <c r="AN97">
        <v>1.4</v>
      </c>
      <c r="AO97">
        <v>2.4</v>
      </c>
      <c r="AP97">
        <v>6.8</v>
      </c>
      <c r="AQ97" s="16">
        <f>AP97*Adjustments!$N$11</f>
        <v>5.7614766873800569</v>
      </c>
      <c r="AR97">
        <v>2.85</v>
      </c>
    </row>
    <row r="98" spans="1:44" x14ac:dyDescent="0.45">
      <c r="A98">
        <v>97</v>
      </c>
      <c r="B98" t="s">
        <v>1128</v>
      </c>
      <c r="C98">
        <v>2011</v>
      </c>
      <c r="D98">
        <v>2024</v>
      </c>
      <c r="E98" t="str">
        <f t="shared" si="3"/>
        <v>2011-2024</v>
      </c>
      <c r="F98" t="s">
        <v>1129</v>
      </c>
      <c r="G98">
        <v>43</v>
      </c>
      <c r="H98" s="15">
        <f>G98*Adjustments!$N$3</f>
        <v>48.162480725850095</v>
      </c>
      <c r="I98">
        <v>46</v>
      </c>
      <c r="J98" s="15">
        <f>I98*Adjustments!$N$3</f>
        <v>51.522653799746614</v>
      </c>
      <c r="K98">
        <v>0.48299999999999998</v>
      </c>
      <c r="L98">
        <v>89</v>
      </c>
      <c r="M98" s="15">
        <f>L98*Adjustments!$N$3</f>
        <v>99.685134525596709</v>
      </c>
      <c r="N98">
        <v>3.96</v>
      </c>
      <c r="O98">
        <v>796</v>
      </c>
      <c r="P98">
        <v>2</v>
      </c>
      <c r="Q98" s="15">
        <f>P98*Adjustments!$N$4</f>
        <v>2.0402060809871232</v>
      </c>
      <c r="R98">
        <v>0</v>
      </c>
      <c r="S98">
        <v>0</v>
      </c>
      <c r="T98">
        <v>19</v>
      </c>
      <c r="U98">
        <v>764.1</v>
      </c>
      <c r="V98" s="14">
        <f>U98*Adjustments!$N$6</f>
        <v>878.47605041533382</v>
      </c>
      <c r="W98">
        <v>723</v>
      </c>
      <c r="X98">
        <v>377</v>
      </c>
      <c r="Y98">
        <v>336</v>
      </c>
      <c r="Z98">
        <v>82</v>
      </c>
      <c r="AA98">
        <v>299</v>
      </c>
      <c r="AB98">
        <v>21</v>
      </c>
      <c r="AC98">
        <v>681</v>
      </c>
      <c r="AD98" s="14">
        <f t="shared" si="4"/>
        <v>780.86760036918565</v>
      </c>
      <c r="AE98" s="14">
        <f t="shared" si="5"/>
        <v>661.61036403786329</v>
      </c>
      <c r="AF98">
        <v>32</v>
      </c>
      <c r="AG98">
        <v>2</v>
      </c>
      <c r="AH98">
        <v>41</v>
      </c>
      <c r="AI98">
        <v>3270</v>
      </c>
      <c r="AJ98">
        <v>109</v>
      </c>
      <c r="AK98">
        <v>4.05</v>
      </c>
      <c r="AL98">
        <v>1.337</v>
      </c>
      <c r="AM98">
        <v>8.5</v>
      </c>
      <c r="AN98">
        <v>1</v>
      </c>
      <c r="AO98">
        <v>3.5</v>
      </c>
      <c r="AP98">
        <v>8</v>
      </c>
      <c r="AQ98" s="16">
        <f>AP98*Adjustments!$N$11</f>
        <v>6.7782078675059498</v>
      </c>
      <c r="AR98">
        <v>2.2799999999999998</v>
      </c>
    </row>
    <row r="99" spans="1:44" x14ac:dyDescent="0.45">
      <c r="A99">
        <v>98</v>
      </c>
      <c r="B99" t="s">
        <v>974</v>
      </c>
      <c r="C99">
        <v>2015</v>
      </c>
      <c r="D99">
        <v>2024</v>
      </c>
      <c r="E99" t="str">
        <f t="shared" si="3"/>
        <v>2015-2023</v>
      </c>
      <c r="F99" t="s">
        <v>1087</v>
      </c>
      <c r="G99">
        <v>42</v>
      </c>
      <c r="H99" s="15">
        <f>G99*Adjustments!$N$3</f>
        <v>47.042423034551256</v>
      </c>
      <c r="I99">
        <v>74</v>
      </c>
      <c r="J99" s="15">
        <f>I99*Adjustments!$N$3</f>
        <v>82.884269156114115</v>
      </c>
      <c r="K99">
        <v>0.36199999999999999</v>
      </c>
      <c r="L99">
        <v>116</v>
      </c>
      <c r="M99" s="15">
        <f>L99*Adjustments!$N$3</f>
        <v>129.92669219066536</v>
      </c>
      <c r="N99">
        <v>4.7300000000000004</v>
      </c>
      <c r="O99">
        <v>221</v>
      </c>
      <c r="P99">
        <v>149</v>
      </c>
      <c r="Q99" s="15">
        <f>P99*Adjustments!$N$4</f>
        <v>151.99535303354068</v>
      </c>
      <c r="R99">
        <v>1</v>
      </c>
      <c r="S99">
        <v>0</v>
      </c>
      <c r="T99">
        <v>5</v>
      </c>
      <c r="U99">
        <v>907.1</v>
      </c>
      <c r="V99" s="14">
        <f>U99*Adjustments!$N$6</f>
        <v>1042.8813314117906</v>
      </c>
      <c r="W99">
        <v>928</v>
      </c>
      <c r="X99">
        <v>513</v>
      </c>
      <c r="Y99">
        <v>477</v>
      </c>
      <c r="Z99">
        <v>123</v>
      </c>
      <c r="AA99">
        <v>336</v>
      </c>
      <c r="AB99">
        <v>24</v>
      </c>
      <c r="AC99">
        <v>612</v>
      </c>
      <c r="AD99" s="14">
        <f t="shared" si="4"/>
        <v>706.84179129021356</v>
      </c>
      <c r="AE99" s="14">
        <f t="shared" si="5"/>
        <v>598.89007385066554</v>
      </c>
      <c r="AF99">
        <v>46</v>
      </c>
      <c r="AG99">
        <v>3</v>
      </c>
      <c r="AH99">
        <v>22</v>
      </c>
      <c r="AI99">
        <v>3925</v>
      </c>
      <c r="AJ99">
        <v>87</v>
      </c>
      <c r="AK99">
        <v>4.84</v>
      </c>
      <c r="AL99">
        <v>1.393</v>
      </c>
      <c r="AM99">
        <v>9.1999999999999993</v>
      </c>
      <c r="AN99">
        <v>1.2</v>
      </c>
      <c r="AO99">
        <v>3.3</v>
      </c>
      <c r="AP99">
        <v>6.1</v>
      </c>
      <c r="AQ99" s="16">
        <f>AP99*Adjustments!$N$11</f>
        <v>5.1683834989732862</v>
      </c>
      <c r="AR99">
        <v>1.82</v>
      </c>
    </row>
    <row r="100" spans="1:44" x14ac:dyDescent="0.45">
      <c r="A100">
        <v>99</v>
      </c>
      <c r="B100" t="s">
        <v>1130</v>
      </c>
      <c r="C100">
        <v>2017</v>
      </c>
      <c r="D100">
        <v>2023</v>
      </c>
      <c r="E100" t="str">
        <f t="shared" si="3"/>
        <v>2017-2024</v>
      </c>
      <c r="F100" t="s">
        <v>1131</v>
      </c>
      <c r="G100">
        <v>41</v>
      </c>
      <c r="H100" s="15">
        <f>G100*Adjustments!$N$3</f>
        <v>45.922365343252416</v>
      </c>
      <c r="I100">
        <v>55</v>
      </c>
      <c r="J100" s="15">
        <f>I100*Adjustments!$N$3</f>
        <v>61.603173021436163</v>
      </c>
      <c r="K100">
        <v>0.42699999999999999</v>
      </c>
      <c r="L100">
        <v>96</v>
      </c>
      <c r="M100" s="15">
        <f>L100*Adjustments!$N$3</f>
        <v>107.52553836468857</v>
      </c>
      <c r="N100">
        <v>3.32</v>
      </c>
      <c r="O100">
        <v>146</v>
      </c>
      <c r="P100">
        <v>138</v>
      </c>
      <c r="Q100" s="15">
        <f>P100*Adjustments!$N$4</f>
        <v>140.77421958811149</v>
      </c>
      <c r="R100">
        <v>12</v>
      </c>
      <c r="S100">
        <v>4</v>
      </c>
      <c r="T100">
        <v>0</v>
      </c>
      <c r="U100">
        <v>900.2</v>
      </c>
      <c r="V100" s="14">
        <f>U100*Adjustments!$N$6</f>
        <v>1034.9484891818918</v>
      </c>
      <c r="W100">
        <v>769</v>
      </c>
      <c r="X100">
        <v>378</v>
      </c>
      <c r="Y100">
        <v>332</v>
      </c>
      <c r="Z100">
        <v>91</v>
      </c>
      <c r="AA100">
        <v>273</v>
      </c>
      <c r="AB100">
        <v>8</v>
      </c>
      <c r="AC100">
        <v>789</v>
      </c>
      <c r="AD100" s="14">
        <f t="shared" si="4"/>
        <v>908.45478494854945</v>
      </c>
      <c r="AE100" s="14">
        <f t="shared" si="5"/>
        <v>769.71192132646047</v>
      </c>
      <c r="AF100">
        <v>35</v>
      </c>
      <c r="AG100">
        <v>4</v>
      </c>
      <c r="AH100">
        <v>18</v>
      </c>
      <c r="AI100">
        <v>3680</v>
      </c>
      <c r="AJ100">
        <v>129</v>
      </c>
      <c r="AK100">
        <v>3.77</v>
      </c>
      <c r="AL100">
        <v>1.157</v>
      </c>
      <c r="AM100">
        <v>7.7</v>
      </c>
      <c r="AN100">
        <v>0.9</v>
      </c>
      <c r="AO100">
        <v>2.7</v>
      </c>
      <c r="AP100">
        <v>7.9</v>
      </c>
      <c r="AQ100" s="16">
        <f>AP100*Adjustments!$N$11</f>
        <v>6.6934802691621256</v>
      </c>
      <c r="AR100">
        <v>2.89</v>
      </c>
    </row>
    <row r="101" spans="1:44" x14ac:dyDescent="0.45">
      <c r="A101">
        <v>100</v>
      </c>
      <c r="B101" t="s">
        <v>932</v>
      </c>
      <c r="C101">
        <v>2015</v>
      </c>
      <c r="D101">
        <v>2024</v>
      </c>
      <c r="E101" t="str">
        <f t="shared" si="3"/>
        <v>2015-2024</v>
      </c>
      <c r="F101" t="s">
        <v>1074</v>
      </c>
      <c r="G101">
        <v>41</v>
      </c>
      <c r="H101" s="15">
        <f>G101*Adjustments!$N$3</f>
        <v>45.922365343252416</v>
      </c>
      <c r="I101">
        <v>41</v>
      </c>
      <c r="J101" s="15">
        <f>I101*Adjustments!$N$3</f>
        <v>45.922365343252416</v>
      </c>
      <c r="K101">
        <v>0.5</v>
      </c>
      <c r="L101">
        <v>82</v>
      </c>
      <c r="M101" s="15">
        <f>L101*Adjustments!$N$3</f>
        <v>91.844730686504832</v>
      </c>
      <c r="N101">
        <v>3.93</v>
      </c>
      <c r="O101">
        <v>146</v>
      </c>
      <c r="P101">
        <v>115</v>
      </c>
      <c r="Q101" s="15">
        <f>P101*Adjustments!$N$4</f>
        <v>117.31184965675958</v>
      </c>
      <c r="R101">
        <v>0</v>
      </c>
      <c r="S101">
        <v>0</v>
      </c>
      <c r="T101">
        <v>0</v>
      </c>
      <c r="U101">
        <v>671</v>
      </c>
      <c r="V101" s="14">
        <f>U101*Adjustments!$N$6</f>
        <v>771.44016467568247</v>
      </c>
      <c r="W101">
        <v>640</v>
      </c>
      <c r="X101">
        <v>328</v>
      </c>
      <c r="Y101">
        <v>293</v>
      </c>
      <c r="Z101">
        <v>82</v>
      </c>
      <c r="AA101">
        <v>230</v>
      </c>
      <c r="AB101">
        <v>6</v>
      </c>
      <c r="AC101">
        <v>674</v>
      </c>
      <c r="AD101" s="14">
        <f t="shared" si="4"/>
        <v>771.44016467568247</v>
      </c>
      <c r="AE101" s="14">
        <f t="shared" si="5"/>
        <v>653.62272418934958</v>
      </c>
      <c r="AF101">
        <v>28</v>
      </c>
      <c r="AG101">
        <v>0</v>
      </c>
      <c r="AH101">
        <v>33</v>
      </c>
      <c r="AI101">
        <v>2858</v>
      </c>
      <c r="AJ101">
        <v>104</v>
      </c>
      <c r="AK101">
        <v>3.9</v>
      </c>
      <c r="AL101">
        <v>1.2969999999999999</v>
      </c>
      <c r="AM101">
        <v>8.6</v>
      </c>
      <c r="AN101">
        <v>1.1000000000000001</v>
      </c>
      <c r="AO101">
        <v>3.1</v>
      </c>
      <c r="AP101">
        <v>9</v>
      </c>
      <c r="AQ101" s="16">
        <f>AP101*Adjustments!$N$11</f>
        <v>7.6254838509441933</v>
      </c>
      <c r="AR101">
        <v>2.93</v>
      </c>
    </row>
    <row r="102" spans="1:44" x14ac:dyDescent="0.45">
      <c r="A102">
        <v>101</v>
      </c>
      <c r="B102" t="s">
        <v>854</v>
      </c>
      <c r="C102">
        <v>2019</v>
      </c>
      <c r="D102">
        <v>2024</v>
      </c>
      <c r="E102" t="str">
        <f t="shared" si="3"/>
        <v>2019-2024</v>
      </c>
      <c r="F102" t="s">
        <v>1132</v>
      </c>
      <c r="G102">
        <v>41</v>
      </c>
      <c r="H102" s="15">
        <f>G102*Adjustments!$N$3</f>
        <v>45.922365343252416</v>
      </c>
      <c r="I102">
        <v>30</v>
      </c>
      <c r="J102" s="15">
        <f>I102*Adjustments!$N$3</f>
        <v>33.60173073896518</v>
      </c>
      <c r="K102">
        <v>0.57699999999999996</v>
      </c>
      <c r="L102">
        <v>71</v>
      </c>
      <c r="M102" s="15">
        <f>L102*Adjustments!$N$3</f>
        <v>79.524096082217596</v>
      </c>
      <c r="N102">
        <v>3.88</v>
      </c>
      <c r="O102">
        <v>151</v>
      </c>
      <c r="P102">
        <v>113</v>
      </c>
      <c r="Q102" s="15">
        <f>P102*Adjustments!$N$4</f>
        <v>115.27164357577246</v>
      </c>
      <c r="R102">
        <v>0</v>
      </c>
      <c r="S102">
        <v>0</v>
      </c>
      <c r="T102">
        <v>1</v>
      </c>
      <c r="U102">
        <v>673</v>
      </c>
      <c r="V102" s="14">
        <f>U102*Adjustments!$N$6</f>
        <v>773.73953923507349</v>
      </c>
      <c r="W102">
        <v>654</v>
      </c>
      <c r="X102">
        <v>312</v>
      </c>
      <c r="Y102">
        <v>290</v>
      </c>
      <c r="Z102">
        <v>81</v>
      </c>
      <c r="AA102">
        <v>204</v>
      </c>
      <c r="AB102">
        <v>3</v>
      </c>
      <c r="AC102">
        <v>505</v>
      </c>
      <c r="AD102" s="14">
        <f t="shared" si="4"/>
        <v>584.60320742205556</v>
      </c>
      <c r="AE102" s="14">
        <f t="shared" si="5"/>
        <v>495.32025748967368</v>
      </c>
      <c r="AF102">
        <v>39</v>
      </c>
      <c r="AG102">
        <v>1</v>
      </c>
      <c r="AH102">
        <v>19</v>
      </c>
      <c r="AI102">
        <v>2842</v>
      </c>
      <c r="AJ102">
        <v>108</v>
      </c>
      <c r="AK102">
        <v>4.32</v>
      </c>
      <c r="AL102">
        <v>1.2749999999999999</v>
      </c>
      <c r="AM102">
        <v>8.6999999999999993</v>
      </c>
      <c r="AN102">
        <v>1.1000000000000001</v>
      </c>
      <c r="AO102">
        <v>2.7</v>
      </c>
      <c r="AP102">
        <v>6.8</v>
      </c>
      <c r="AQ102" s="16">
        <f>AP102*Adjustments!$N$11</f>
        <v>5.7614766873800569</v>
      </c>
      <c r="AR102">
        <v>2.48</v>
      </c>
    </row>
    <row r="103" spans="1:44" x14ac:dyDescent="0.45">
      <c r="A103">
        <v>102</v>
      </c>
      <c r="B103" t="s">
        <v>963</v>
      </c>
      <c r="C103">
        <v>2018</v>
      </c>
      <c r="D103">
        <v>2024</v>
      </c>
      <c r="E103" t="str">
        <f t="shared" si="3"/>
        <v>2018-2024</v>
      </c>
      <c r="F103" t="s">
        <v>1102</v>
      </c>
      <c r="G103">
        <v>40</v>
      </c>
      <c r="H103" s="15">
        <f>G103*Adjustments!$N$3</f>
        <v>44.802307651953576</v>
      </c>
      <c r="I103">
        <v>32</v>
      </c>
      <c r="J103" s="15">
        <f>I103*Adjustments!$N$3</f>
        <v>35.84184612156286</v>
      </c>
      <c r="K103">
        <v>0.55600000000000005</v>
      </c>
      <c r="L103">
        <v>72</v>
      </c>
      <c r="M103" s="15">
        <f>L103*Adjustments!$N$3</f>
        <v>80.644153773516436</v>
      </c>
      <c r="N103">
        <v>4.1500000000000004</v>
      </c>
      <c r="O103">
        <v>131</v>
      </c>
      <c r="P103">
        <v>96</v>
      </c>
      <c r="Q103" s="15">
        <f>P103*Adjustments!$N$4</f>
        <v>97.929891887381913</v>
      </c>
      <c r="R103">
        <v>0</v>
      </c>
      <c r="S103">
        <v>0</v>
      </c>
      <c r="T103">
        <v>1</v>
      </c>
      <c r="U103">
        <v>557</v>
      </c>
      <c r="V103" s="14">
        <f>U103*Adjustments!$N$6</f>
        <v>640.37581479039511</v>
      </c>
      <c r="W103">
        <v>535</v>
      </c>
      <c r="X103">
        <v>282</v>
      </c>
      <c r="Y103">
        <v>257</v>
      </c>
      <c r="Z103">
        <v>55</v>
      </c>
      <c r="AA103">
        <v>261</v>
      </c>
      <c r="AB103">
        <v>9</v>
      </c>
      <c r="AC103">
        <v>363</v>
      </c>
      <c r="AD103" s="14">
        <f t="shared" si="4"/>
        <v>419.80192302925906</v>
      </c>
      <c r="AE103" s="14">
        <f t="shared" si="5"/>
        <v>355.68808718388135</v>
      </c>
      <c r="AF103">
        <v>32</v>
      </c>
      <c r="AG103">
        <v>0</v>
      </c>
      <c r="AH103">
        <v>20</v>
      </c>
      <c r="AI103">
        <v>2401</v>
      </c>
      <c r="AJ103">
        <v>101</v>
      </c>
      <c r="AK103">
        <v>4.74</v>
      </c>
      <c r="AL103">
        <v>1.429</v>
      </c>
      <c r="AM103">
        <v>8.6</v>
      </c>
      <c r="AN103">
        <v>0.9</v>
      </c>
      <c r="AO103">
        <v>4.2</v>
      </c>
      <c r="AP103">
        <v>5.9</v>
      </c>
      <c r="AQ103" s="16">
        <f>AP103*Adjustments!$N$11</f>
        <v>4.9989283022856386</v>
      </c>
      <c r="AR103">
        <v>1.39</v>
      </c>
    </row>
    <row r="104" spans="1:44" x14ac:dyDescent="0.45">
      <c r="A104">
        <v>103</v>
      </c>
      <c r="B104" t="s">
        <v>1133</v>
      </c>
      <c r="C104">
        <v>2014</v>
      </c>
      <c r="D104">
        <v>2024</v>
      </c>
      <c r="E104" t="str">
        <f t="shared" si="3"/>
        <v>2014-2024</v>
      </c>
      <c r="F104" t="s">
        <v>1094</v>
      </c>
      <c r="G104">
        <v>40</v>
      </c>
      <c r="H104" s="15">
        <f>G104*Adjustments!$N$3</f>
        <v>44.802307651953576</v>
      </c>
      <c r="I104">
        <v>38</v>
      </c>
      <c r="J104" s="15">
        <f>I104*Adjustments!$N$3</f>
        <v>42.562192269355897</v>
      </c>
      <c r="K104">
        <v>0.51300000000000001</v>
      </c>
      <c r="L104">
        <v>78</v>
      </c>
      <c r="M104" s="15">
        <f>L104*Adjustments!$N$3</f>
        <v>87.364499921309474</v>
      </c>
      <c r="N104">
        <v>3.29</v>
      </c>
      <c r="O104">
        <v>579</v>
      </c>
      <c r="P104">
        <v>0</v>
      </c>
      <c r="Q104" s="15">
        <f>P104*Adjustments!$N$4</f>
        <v>0</v>
      </c>
      <c r="R104">
        <v>0</v>
      </c>
      <c r="S104">
        <v>0</v>
      </c>
      <c r="T104">
        <v>101</v>
      </c>
      <c r="U104">
        <v>572.1</v>
      </c>
      <c r="V104" s="14">
        <f>U104*Adjustments!$N$6</f>
        <v>657.73609271379723</v>
      </c>
      <c r="W104">
        <v>452</v>
      </c>
      <c r="X104">
        <v>231</v>
      </c>
      <c r="Y104">
        <v>209</v>
      </c>
      <c r="Z104">
        <v>73</v>
      </c>
      <c r="AA104">
        <v>221</v>
      </c>
      <c r="AB104">
        <v>15</v>
      </c>
      <c r="AC104">
        <v>709</v>
      </c>
      <c r="AD104" s="14">
        <f t="shared" si="4"/>
        <v>811.2078476803498</v>
      </c>
      <c r="AE104" s="14">
        <f t="shared" si="5"/>
        <v>687.31692691618935</v>
      </c>
      <c r="AF104">
        <v>34</v>
      </c>
      <c r="AG104">
        <v>9</v>
      </c>
      <c r="AH104">
        <v>33</v>
      </c>
      <c r="AI104">
        <v>2387</v>
      </c>
      <c r="AJ104">
        <v>128</v>
      </c>
      <c r="AK104">
        <v>3.69</v>
      </c>
      <c r="AL104">
        <v>1.1759999999999999</v>
      </c>
      <c r="AM104">
        <v>7.1</v>
      </c>
      <c r="AN104">
        <v>1.1000000000000001</v>
      </c>
      <c r="AO104">
        <v>3.5</v>
      </c>
      <c r="AP104">
        <v>11.1</v>
      </c>
      <c r="AQ104" s="16">
        <f>AP104*Adjustments!$N$11</f>
        <v>9.4047634161645046</v>
      </c>
      <c r="AR104">
        <v>3.21</v>
      </c>
    </row>
    <row r="105" spans="1:44" x14ac:dyDescent="0.45">
      <c r="A105">
        <v>104</v>
      </c>
      <c r="B105" t="s">
        <v>1134</v>
      </c>
      <c r="C105">
        <v>2010</v>
      </c>
      <c r="D105">
        <v>2024</v>
      </c>
      <c r="E105" t="str">
        <f t="shared" si="3"/>
        <v>2010-2024</v>
      </c>
      <c r="F105" t="s">
        <v>1135</v>
      </c>
      <c r="G105">
        <v>40</v>
      </c>
      <c r="H105" s="15">
        <f>G105*Adjustments!$N$3</f>
        <v>44.802307651953576</v>
      </c>
      <c r="I105">
        <v>43</v>
      </c>
      <c r="J105" s="15">
        <f>I105*Adjustments!$N$3</f>
        <v>48.162480725850095</v>
      </c>
      <c r="K105">
        <v>0.48199999999999998</v>
      </c>
      <c r="L105">
        <v>83</v>
      </c>
      <c r="M105" s="15">
        <f>L105*Adjustments!$N$3</f>
        <v>92.964788377803671</v>
      </c>
      <c r="N105">
        <v>3.5</v>
      </c>
      <c r="O105">
        <v>699</v>
      </c>
      <c r="P105">
        <v>3</v>
      </c>
      <c r="Q105" s="15">
        <f>P105*Adjustments!$N$4</f>
        <v>3.0603091214806848</v>
      </c>
      <c r="R105">
        <v>0</v>
      </c>
      <c r="S105">
        <v>0</v>
      </c>
      <c r="T105">
        <v>46</v>
      </c>
      <c r="U105">
        <v>721</v>
      </c>
      <c r="V105" s="14">
        <f>U105*Adjustments!$N$6</f>
        <v>828.92452866045755</v>
      </c>
      <c r="W105">
        <v>608</v>
      </c>
      <c r="X105">
        <v>300</v>
      </c>
      <c r="Y105">
        <v>280</v>
      </c>
      <c r="Z105">
        <v>70</v>
      </c>
      <c r="AA105">
        <v>315</v>
      </c>
      <c r="AB105">
        <v>31</v>
      </c>
      <c r="AC105">
        <v>833</v>
      </c>
      <c r="AD105" s="14">
        <f t="shared" si="4"/>
        <v>957.86834422986215</v>
      </c>
      <c r="AE105" s="14">
        <f t="shared" si="5"/>
        <v>811.57884336171867</v>
      </c>
      <c r="AF105">
        <v>48</v>
      </c>
      <c r="AG105">
        <v>5</v>
      </c>
      <c r="AH105">
        <v>63</v>
      </c>
      <c r="AI105">
        <v>3060</v>
      </c>
      <c r="AJ105">
        <v>127</v>
      </c>
      <c r="AK105">
        <v>3.61</v>
      </c>
      <c r="AL105">
        <v>1.28</v>
      </c>
      <c r="AM105">
        <v>7.6</v>
      </c>
      <c r="AN105">
        <v>0.9</v>
      </c>
      <c r="AO105">
        <v>3.9</v>
      </c>
      <c r="AP105">
        <v>10.4</v>
      </c>
      <c r="AQ105" s="16">
        <f>AP105*Adjustments!$N$11</f>
        <v>8.8116702277577357</v>
      </c>
      <c r="AR105">
        <v>2.64</v>
      </c>
    </row>
    <row r="106" spans="1:44" x14ac:dyDescent="0.45">
      <c r="A106">
        <v>105</v>
      </c>
      <c r="B106" t="s">
        <v>1136</v>
      </c>
      <c r="C106">
        <v>2016</v>
      </c>
      <c r="D106">
        <v>2024</v>
      </c>
      <c r="E106" t="str">
        <f t="shared" si="3"/>
        <v>2016-2024</v>
      </c>
      <c r="F106" t="s">
        <v>1108</v>
      </c>
      <c r="G106">
        <v>40</v>
      </c>
      <c r="H106" s="15">
        <f>G106*Adjustments!$N$3</f>
        <v>44.802307651953576</v>
      </c>
      <c r="I106">
        <v>22</v>
      </c>
      <c r="J106" s="15">
        <f>I106*Adjustments!$N$3</f>
        <v>24.641269208574467</v>
      </c>
      <c r="K106">
        <v>0.64500000000000002</v>
      </c>
      <c r="L106">
        <v>62</v>
      </c>
      <c r="M106" s="15">
        <f>L106*Adjustments!$N$3</f>
        <v>69.44357686052804</v>
      </c>
      <c r="N106">
        <v>3.51</v>
      </c>
      <c r="O106">
        <v>288</v>
      </c>
      <c r="P106">
        <v>44</v>
      </c>
      <c r="Q106" s="15">
        <f>P106*Adjustments!$N$4</f>
        <v>44.884533781716712</v>
      </c>
      <c r="R106">
        <v>0</v>
      </c>
      <c r="S106">
        <v>0</v>
      </c>
      <c r="T106">
        <v>1</v>
      </c>
      <c r="U106">
        <v>512.20000000000005</v>
      </c>
      <c r="V106" s="14">
        <f>U106*Adjustments!$N$6</f>
        <v>588.86982466003667</v>
      </c>
      <c r="W106">
        <v>492</v>
      </c>
      <c r="X106">
        <v>234</v>
      </c>
      <c r="Y106">
        <v>200</v>
      </c>
      <c r="Z106">
        <v>63</v>
      </c>
      <c r="AA106">
        <v>133</v>
      </c>
      <c r="AB106">
        <v>7</v>
      </c>
      <c r="AC106">
        <v>432</v>
      </c>
      <c r="AD106" s="14">
        <f t="shared" si="4"/>
        <v>497.26785193514206</v>
      </c>
      <c r="AE106" s="14">
        <f t="shared" si="5"/>
        <v>421.32310828057047</v>
      </c>
      <c r="AF106">
        <v>17</v>
      </c>
      <c r="AG106">
        <v>1</v>
      </c>
      <c r="AH106">
        <v>7</v>
      </c>
      <c r="AI106">
        <v>2129</v>
      </c>
      <c r="AJ106">
        <v>123</v>
      </c>
      <c r="AK106">
        <v>3.96</v>
      </c>
      <c r="AL106">
        <v>1.2190000000000001</v>
      </c>
      <c r="AM106">
        <v>8.6</v>
      </c>
      <c r="AN106">
        <v>1.1000000000000001</v>
      </c>
      <c r="AO106">
        <v>2.2999999999999998</v>
      </c>
      <c r="AP106">
        <v>7.6</v>
      </c>
      <c r="AQ106" s="16">
        <f>AP106*Adjustments!$N$11</f>
        <v>6.4392974741306519</v>
      </c>
      <c r="AR106">
        <v>3.25</v>
      </c>
    </row>
    <row r="107" spans="1:44" x14ac:dyDescent="0.45">
      <c r="A107">
        <v>106</v>
      </c>
      <c r="B107" t="s">
        <v>956</v>
      </c>
      <c r="C107">
        <v>2017</v>
      </c>
      <c r="D107">
        <v>2024</v>
      </c>
      <c r="E107" t="str">
        <f t="shared" si="3"/>
        <v>2017-2023</v>
      </c>
      <c r="F107" t="s">
        <v>1095</v>
      </c>
      <c r="G107">
        <v>39</v>
      </c>
      <c r="H107" s="15">
        <f>G107*Adjustments!$N$3</f>
        <v>43.682249960654737</v>
      </c>
      <c r="I107">
        <v>45</v>
      </c>
      <c r="J107" s="15">
        <f>I107*Adjustments!$N$3</f>
        <v>50.402596108447774</v>
      </c>
      <c r="K107">
        <v>0.46400000000000002</v>
      </c>
      <c r="L107">
        <v>84</v>
      </c>
      <c r="M107" s="15">
        <f>L107*Adjustments!$N$3</f>
        <v>94.084846069102511</v>
      </c>
      <c r="N107">
        <v>4.5999999999999996</v>
      </c>
      <c r="O107">
        <v>174</v>
      </c>
      <c r="P107">
        <v>111</v>
      </c>
      <c r="Q107" s="15">
        <f>P107*Adjustments!$N$4</f>
        <v>113.23143749478534</v>
      </c>
      <c r="R107">
        <v>1</v>
      </c>
      <c r="S107">
        <v>0</v>
      </c>
      <c r="T107">
        <v>2</v>
      </c>
      <c r="U107">
        <v>729</v>
      </c>
      <c r="V107" s="14">
        <f>U107*Adjustments!$N$6</f>
        <v>838.12202689802166</v>
      </c>
      <c r="W107">
        <v>776</v>
      </c>
      <c r="X107">
        <v>400</v>
      </c>
      <c r="Y107">
        <v>373</v>
      </c>
      <c r="Z107">
        <v>119</v>
      </c>
      <c r="AA107">
        <v>194</v>
      </c>
      <c r="AB107">
        <v>5</v>
      </c>
      <c r="AC107">
        <v>677</v>
      </c>
      <c r="AD107" s="14">
        <f t="shared" si="4"/>
        <v>782.24722510482025</v>
      </c>
      <c r="AE107" s="14">
        <f t="shared" si="5"/>
        <v>662.77928694252375</v>
      </c>
      <c r="AF107">
        <v>47</v>
      </c>
      <c r="AG107">
        <v>2</v>
      </c>
      <c r="AH107">
        <v>27</v>
      </c>
      <c r="AI107">
        <v>3141</v>
      </c>
      <c r="AJ107">
        <v>96</v>
      </c>
      <c r="AK107">
        <v>4.43</v>
      </c>
      <c r="AL107">
        <v>1.331</v>
      </c>
      <c r="AM107">
        <v>9.6</v>
      </c>
      <c r="AN107">
        <v>1.5</v>
      </c>
      <c r="AO107">
        <v>2.4</v>
      </c>
      <c r="AP107">
        <v>8.4</v>
      </c>
      <c r="AQ107" s="16">
        <f>AP107*Adjustments!$N$11</f>
        <v>7.1171182608812478</v>
      </c>
      <c r="AR107">
        <v>3.49</v>
      </c>
    </row>
    <row r="108" spans="1:44" x14ac:dyDescent="0.45">
      <c r="A108">
        <v>107</v>
      </c>
      <c r="B108" t="s">
        <v>1137</v>
      </c>
      <c r="C108">
        <v>2017</v>
      </c>
      <c r="D108">
        <v>2023</v>
      </c>
      <c r="E108" t="str">
        <f t="shared" si="3"/>
        <v>2017-2024</v>
      </c>
      <c r="F108" t="s">
        <v>1124</v>
      </c>
      <c r="G108">
        <v>39</v>
      </c>
      <c r="H108" s="15">
        <f>G108*Adjustments!$N$3</f>
        <v>43.682249960654737</v>
      </c>
      <c r="I108">
        <v>43</v>
      </c>
      <c r="J108" s="15">
        <f>I108*Adjustments!$N$3</f>
        <v>48.162480725850095</v>
      </c>
      <c r="K108">
        <v>0.47599999999999998</v>
      </c>
      <c r="L108">
        <v>82</v>
      </c>
      <c r="M108" s="15">
        <f>L108*Adjustments!$N$3</f>
        <v>91.844730686504832</v>
      </c>
      <c r="N108">
        <v>4.87</v>
      </c>
      <c r="O108">
        <v>145</v>
      </c>
      <c r="P108">
        <v>119</v>
      </c>
      <c r="Q108" s="15">
        <f>P108*Adjustments!$N$4</f>
        <v>121.39226181873383</v>
      </c>
      <c r="R108">
        <v>1</v>
      </c>
      <c r="S108">
        <v>0</v>
      </c>
      <c r="T108">
        <v>0</v>
      </c>
      <c r="U108">
        <v>679.2</v>
      </c>
      <c r="V108" s="14">
        <f>U108*Adjustments!$N$6</f>
        <v>780.86760036918565</v>
      </c>
      <c r="W108">
        <v>772</v>
      </c>
      <c r="X108">
        <v>389</v>
      </c>
      <c r="Y108">
        <v>368</v>
      </c>
      <c r="Z108">
        <v>80</v>
      </c>
      <c r="AA108">
        <v>209</v>
      </c>
      <c r="AB108">
        <v>8</v>
      </c>
      <c r="AC108">
        <v>451</v>
      </c>
      <c r="AD108" s="14">
        <f t="shared" si="4"/>
        <v>520.57840024612381</v>
      </c>
      <c r="AE108" s="14">
        <f t="shared" si="5"/>
        <v>441.07357602524223</v>
      </c>
      <c r="AF108">
        <v>27</v>
      </c>
      <c r="AG108">
        <v>7</v>
      </c>
      <c r="AH108">
        <v>8</v>
      </c>
      <c r="AI108">
        <v>2952</v>
      </c>
      <c r="AJ108">
        <v>101</v>
      </c>
      <c r="AK108">
        <v>4.41</v>
      </c>
      <c r="AL108">
        <v>1.4430000000000001</v>
      </c>
      <c r="AM108">
        <v>10.199999999999999</v>
      </c>
      <c r="AN108">
        <v>1.1000000000000001</v>
      </c>
      <c r="AO108">
        <v>2.8</v>
      </c>
      <c r="AP108">
        <v>6</v>
      </c>
      <c r="AQ108" s="16">
        <f>AP108*Adjustments!$N$11</f>
        <v>5.0836559006294628</v>
      </c>
      <c r="AR108">
        <v>2.16</v>
      </c>
    </row>
    <row r="109" spans="1:44" x14ac:dyDescent="0.45">
      <c r="A109">
        <v>108</v>
      </c>
      <c r="B109" t="s">
        <v>1138</v>
      </c>
      <c r="C109">
        <v>2016</v>
      </c>
      <c r="D109">
        <v>2024</v>
      </c>
      <c r="E109" t="str">
        <f t="shared" si="3"/>
        <v>2016-2024</v>
      </c>
      <c r="F109" t="s">
        <v>1103</v>
      </c>
      <c r="G109">
        <v>39</v>
      </c>
      <c r="H109" s="15">
        <f>G109*Adjustments!$N$3</f>
        <v>43.682249960654737</v>
      </c>
      <c r="I109">
        <v>27</v>
      </c>
      <c r="J109" s="15">
        <f>I109*Adjustments!$N$3</f>
        <v>30.241557665068662</v>
      </c>
      <c r="K109">
        <v>0.59099999999999997</v>
      </c>
      <c r="L109">
        <v>66</v>
      </c>
      <c r="M109" s="15">
        <f>L109*Adjustments!$N$3</f>
        <v>73.923807625723398</v>
      </c>
      <c r="N109">
        <v>4.45</v>
      </c>
      <c r="O109">
        <v>338</v>
      </c>
      <c r="P109">
        <v>42</v>
      </c>
      <c r="Q109" s="15">
        <f>P109*Adjustments!$N$4</f>
        <v>42.844327700729586</v>
      </c>
      <c r="R109">
        <v>1</v>
      </c>
      <c r="S109">
        <v>1</v>
      </c>
      <c r="T109">
        <v>16</v>
      </c>
      <c r="U109">
        <v>582</v>
      </c>
      <c r="V109" s="14">
        <f>U109*Adjustments!$N$6</f>
        <v>669.11799678278271</v>
      </c>
      <c r="W109">
        <v>578</v>
      </c>
      <c r="X109">
        <v>313</v>
      </c>
      <c r="Y109">
        <v>288</v>
      </c>
      <c r="Z109">
        <v>64</v>
      </c>
      <c r="AA109">
        <v>240</v>
      </c>
      <c r="AB109">
        <v>6</v>
      </c>
      <c r="AC109">
        <v>537</v>
      </c>
      <c r="AD109" s="14">
        <f t="shared" si="4"/>
        <v>617.0754859218996</v>
      </c>
      <c r="AE109" s="14">
        <f t="shared" si="5"/>
        <v>522.83323919010957</v>
      </c>
      <c r="AF109">
        <v>9</v>
      </c>
      <c r="AG109">
        <v>0</v>
      </c>
      <c r="AH109">
        <v>24</v>
      </c>
      <c r="AI109">
        <v>2512</v>
      </c>
      <c r="AJ109">
        <v>94</v>
      </c>
      <c r="AK109">
        <v>4.05</v>
      </c>
      <c r="AL109">
        <v>1.405</v>
      </c>
      <c r="AM109">
        <v>8.9</v>
      </c>
      <c r="AN109">
        <v>1</v>
      </c>
      <c r="AO109">
        <v>3.7</v>
      </c>
      <c r="AP109">
        <v>8.3000000000000007</v>
      </c>
      <c r="AQ109" s="16">
        <f>AP109*Adjustments!$N$11</f>
        <v>7.0323906625374235</v>
      </c>
      <c r="AR109">
        <v>2.2400000000000002</v>
      </c>
    </row>
    <row r="110" spans="1:44" x14ac:dyDescent="0.45">
      <c r="A110">
        <v>109</v>
      </c>
      <c r="B110" t="s">
        <v>1139</v>
      </c>
      <c r="C110">
        <v>2016</v>
      </c>
      <c r="D110">
        <v>2024</v>
      </c>
      <c r="E110" t="str">
        <f t="shared" si="3"/>
        <v>2016-2024</v>
      </c>
      <c r="F110" t="s">
        <v>1108</v>
      </c>
      <c r="G110">
        <v>39</v>
      </c>
      <c r="H110" s="15">
        <f>G110*Adjustments!$N$3</f>
        <v>43.682249960654737</v>
      </c>
      <c r="I110">
        <v>52</v>
      </c>
      <c r="J110" s="15">
        <f>I110*Adjustments!$N$3</f>
        <v>58.242999947539644</v>
      </c>
      <c r="K110">
        <v>0.42899999999999999</v>
      </c>
      <c r="L110">
        <v>91</v>
      </c>
      <c r="M110" s="15">
        <f>L110*Adjustments!$N$3</f>
        <v>101.92524990819439</v>
      </c>
      <c r="N110">
        <v>4.09</v>
      </c>
      <c r="O110">
        <v>237</v>
      </c>
      <c r="P110">
        <v>126</v>
      </c>
      <c r="Q110" s="15">
        <f>P110*Adjustments!$N$4</f>
        <v>128.53298310218875</v>
      </c>
      <c r="R110">
        <v>0</v>
      </c>
      <c r="S110">
        <v>0</v>
      </c>
      <c r="T110">
        <v>4</v>
      </c>
      <c r="U110">
        <v>816.2</v>
      </c>
      <c r="V110" s="14">
        <f>U110*Adjustments!$N$6</f>
        <v>938.37475768746947</v>
      </c>
      <c r="W110">
        <v>825</v>
      </c>
      <c r="X110">
        <v>398</v>
      </c>
      <c r="Y110">
        <v>371</v>
      </c>
      <c r="Z110">
        <v>123</v>
      </c>
      <c r="AA110">
        <v>187</v>
      </c>
      <c r="AB110">
        <v>11</v>
      </c>
      <c r="AC110">
        <v>727</v>
      </c>
      <c r="AD110" s="14">
        <f t="shared" si="4"/>
        <v>834.1108957221951</v>
      </c>
      <c r="AE110" s="14">
        <f t="shared" si="5"/>
        <v>706.72212946957723</v>
      </c>
      <c r="AF110">
        <v>12</v>
      </c>
      <c r="AG110">
        <v>2</v>
      </c>
      <c r="AH110">
        <v>20</v>
      </c>
      <c r="AI110">
        <v>3416</v>
      </c>
      <c r="AJ110">
        <v>100</v>
      </c>
      <c r="AK110">
        <v>4.08</v>
      </c>
      <c r="AL110">
        <v>1.2390000000000001</v>
      </c>
      <c r="AM110">
        <v>9.1</v>
      </c>
      <c r="AN110">
        <v>1.4</v>
      </c>
      <c r="AO110">
        <v>2.1</v>
      </c>
      <c r="AP110">
        <v>8</v>
      </c>
      <c r="AQ110" s="16">
        <f>AP110*Adjustments!$N$11</f>
        <v>6.7782078675059498</v>
      </c>
      <c r="AR110">
        <v>3.89</v>
      </c>
    </row>
    <row r="111" spans="1:44" x14ac:dyDescent="0.45">
      <c r="A111">
        <v>110</v>
      </c>
      <c r="B111" t="s">
        <v>846</v>
      </c>
      <c r="C111">
        <v>2018</v>
      </c>
      <c r="D111">
        <v>2024</v>
      </c>
      <c r="E111" t="str">
        <f t="shared" si="3"/>
        <v>2018-2024</v>
      </c>
      <c r="F111" t="s">
        <v>1124</v>
      </c>
      <c r="G111">
        <v>39</v>
      </c>
      <c r="H111" s="15">
        <f>G111*Adjustments!$N$3</f>
        <v>43.682249960654737</v>
      </c>
      <c r="I111">
        <v>24</v>
      </c>
      <c r="J111" s="15">
        <f>I111*Adjustments!$N$3</f>
        <v>26.881384591172143</v>
      </c>
      <c r="K111">
        <v>0.61899999999999999</v>
      </c>
      <c r="L111">
        <v>63</v>
      </c>
      <c r="M111" s="15">
        <f>L111*Adjustments!$N$3</f>
        <v>70.56363455182688</v>
      </c>
      <c r="N111">
        <v>3.25</v>
      </c>
      <c r="O111">
        <v>152</v>
      </c>
      <c r="P111">
        <v>84</v>
      </c>
      <c r="Q111" s="15">
        <f>P111*Adjustments!$N$4</f>
        <v>85.688655401459172</v>
      </c>
      <c r="R111">
        <v>2</v>
      </c>
      <c r="S111">
        <v>2</v>
      </c>
      <c r="T111">
        <v>4</v>
      </c>
      <c r="U111">
        <v>562</v>
      </c>
      <c r="V111" s="14">
        <f>U111*Adjustments!$N$6</f>
        <v>646.12425118887268</v>
      </c>
      <c r="W111">
        <v>521</v>
      </c>
      <c r="X111">
        <v>230</v>
      </c>
      <c r="Y111">
        <v>203</v>
      </c>
      <c r="Z111">
        <v>51</v>
      </c>
      <c r="AA111">
        <v>184</v>
      </c>
      <c r="AB111">
        <v>7</v>
      </c>
      <c r="AC111">
        <v>515</v>
      </c>
      <c r="AD111" s="14">
        <f t="shared" si="4"/>
        <v>588.69098441652829</v>
      </c>
      <c r="AE111" s="14">
        <f t="shared" si="5"/>
        <v>498.78373276274192</v>
      </c>
      <c r="AF111">
        <v>16</v>
      </c>
      <c r="AG111">
        <v>6</v>
      </c>
      <c r="AH111">
        <v>11</v>
      </c>
      <c r="AI111">
        <v>2350</v>
      </c>
      <c r="AJ111">
        <v>128</v>
      </c>
      <c r="AK111">
        <v>3.59</v>
      </c>
      <c r="AL111">
        <v>1.254</v>
      </c>
      <c r="AM111">
        <v>8.3000000000000007</v>
      </c>
      <c r="AN111">
        <v>0.8</v>
      </c>
      <c r="AO111">
        <v>2.9</v>
      </c>
      <c r="AP111">
        <v>8.1999999999999993</v>
      </c>
      <c r="AQ111" s="16">
        <f>AP111*Adjustments!$N$11</f>
        <v>6.9476630641935984</v>
      </c>
      <c r="AR111">
        <v>2.8</v>
      </c>
    </row>
    <row r="112" spans="1:44" x14ac:dyDescent="0.45">
      <c r="A112">
        <v>111</v>
      </c>
      <c r="B112" t="s">
        <v>872</v>
      </c>
      <c r="C112">
        <v>2021</v>
      </c>
      <c r="D112">
        <v>2024</v>
      </c>
      <c r="E112" t="str">
        <f t="shared" si="3"/>
        <v>2021-2024</v>
      </c>
      <c r="F112" t="s">
        <v>1140</v>
      </c>
      <c r="G112">
        <v>38</v>
      </c>
      <c r="H112" s="15">
        <f>G112*Adjustments!$N$3</f>
        <v>42.562192269355897</v>
      </c>
      <c r="I112">
        <v>23</v>
      </c>
      <c r="J112" s="15">
        <f>I112*Adjustments!$N$3</f>
        <v>25.761326899873307</v>
      </c>
      <c r="K112">
        <v>0.623</v>
      </c>
      <c r="L112">
        <v>61</v>
      </c>
      <c r="M112" s="15">
        <f>L112*Adjustments!$N$3</f>
        <v>68.323519169229201</v>
      </c>
      <c r="N112">
        <v>3.59</v>
      </c>
      <c r="O112">
        <v>107</v>
      </c>
      <c r="P112">
        <v>107</v>
      </c>
      <c r="Q112" s="15">
        <f>P112*Adjustments!$N$4</f>
        <v>109.15102533281109</v>
      </c>
      <c r="R112">
        <v>1</v>
      </c>
      <c r="S112">
        <v>1</v>
      </c>
      <c r="T112">
        <v>0</v>
      </c>
      <c r="U112">
        <v>621</v>
      </c>
      <c r="V112" s="14">
        <f>U112*Adjustments!$N$6</f>
        <v>713.95580069090727</v>
      </c>
      <c r="W112">
        <v>539</v>
      </c>
      <c r="X112">
        <v>258</v>
      </c>
      <c r="Y112">
        <v>248</v>
      </c>
      <c r="Z112">
        <v>80</v>
      </c>
      <c r="AA112">
        <v>138</v>
      </c>
      <c r="AB112">
        <v>6</v>
      </c>
      <c r="AC112">
        <v>606</v>
      </c>
      <c r="AD112" s="14">
        <f t="shared" si="4"/>
        <v>698.09011623110939</v>
      </c>
      <c r="AE112" s="14">
        <f t="shared" si="5"/>
        <v>591.47498975823112</v>
      </c>
      <c r="AF112">
        <v>16</v>
      </c>
      <c r="AG112">
        <v>0</v>
      </c>
      <c r="AH112">
        <v>24</v>
      </c>
      <c r="AI112">
        <v>2516</v>
      </c>
      <c r="AJ112">
        <v>108</v>
      </c>
      <c r="AK112">
        <v>3.65</v>
      </c>
      <c r="AL112">
        <v>1.0900000000000001</v>
      </c>
      <c r="AM112">
        <v>7.8</v>
      </c>
      <c r="AN112">
        <v>1.2</v>
      </c>
      <c r="AO112">
        <v>2</v>
      </c>
      <c r="AP112">
        <v>8.8000000000000007</v>
      </c>
      <c r="AQ112" s="16">
        <f>AP112*Adjustments!$N$11</f>
        <v>7.4560286542565457</v>
      </c>
      <c r="AR112">
        <v>4.3899999999999997</v>
      </c>
    </row>
    <row r="113" spans="1:44" x14ac:dyDescent="0.45">
      <c r="A113">
        <v>112</v>
      </c>
      <c r="B113" t="s">
        <v>838</v>
      </c>
      <c r="C113">
        <v>2016</v>
      </c>
      <c r="D113">
        <v>2024</v>
      </c>
      <c r="E113" t="str">
        <f t="shared" si="3"/>
        <v>2016-2024</v>
      </c>
      <c r="F113" t="s">
        <v>1079</v>
      </c>
      <c r="G113">
        <v>38</v>
      </c>
      <c r="H113" s="15">
        <f>G113*Adjustments!$N$3</f>
        <v>42.562192269355897</v>
      </c>
      <c r="I113">
        <v>32</v>
      </c>
      <c r="J113" s="15">
        <f>I113*Adjustments!$N$3</f>
        <v>35.84184612156286</v>
      </c>
      <c r="K113">
        <v>0.54300000000000004</v>
      </c>
      <c r="L113">
        <v>70</v>
      </c>
      <c r="M113" s="15">
        <f>L113*Adjustments!$N$3</f>
        <v>78.404038390918757</v>
      </c>
      <c r="N113">
        <v>3.82</v>
      </c>
      <c r="O113">
        <v>145</v>
      </c>
      <c r="P113">
        <v>106</v>
      </c>
      <c r="Q113" s="15">
        <f>P113*Adjustments!$N$4</f>
        <v>108.13092229231754</v>
      </c>
      <c r="R113">
        <v>0</v>
      </c>
      <c r="S113">
        <v>0</v>
      </c>
      <c r="T113">
        <v>0</v>
      </c>
      <c r="U113">
        <v>638.20000000000005</v>
      </c>
      <c r="V113" s="14">
        <f>U113*Adjustments!$N$6</f>
        <v>733.73042190166996</v>
      </c>
      <c r="W113">
        <v>499</v>
      </c>
      <c r="X113">
        <v>290</v>
      </c>
      <c r="Y113">
        <v>271</v>
      </c>
      <c r="Z113">
        <v>81</v>
      </c>
      <c r="AA113">
        <v>241</v>
      </c>
      <c r="AB113">
        <v>5</v>
      </c>
      <c r="AC113">
        <v>821</v>
      </c>
      <c r="AD113" s="14">
        <f t="shared" si="4"/>
        <v>945.69698822881901</v>
      </c>
      <c r="AE113" s="14">
        <f t="shared" si="5"/>
        <v>801.26634573615786</v>
      </c>
      <c r="AF113">
        <v>10</v>
      </c>
      <c r="AG113">
        <v>4</v>
      </c>
      <c r="AH113">
        <v>57</v>
      </c>
      <c r="AI113">
        <v>2622</v>
      </c>
      <c r="AJ113">
        <v>108</v>
      </c>
      <c r="AK113">
        <v>3.44</v>
      </c>
      <c r="AL113">
        <v>1.159</v>
      </c>
      <c r="AM113">
        <v>7</v>
      </c>
      <c r="AN113">
        <v>1.1000000000000001</v>
      </c>
      <c r="AO113">
        <v>3.4</v>
      </c>
      <c r="AP113">
        <v>11.6</v>
      </c>
      <c r="AQ113" s="16">
        <f>AP113*Adjustments!$N$11</f>
        <v>9.8284014078836268</v>
      </c>
      <c r="AR113">
        <v>3.41</v>
      </c>
    </row>
    <row r="114" spans="1:44" x14ac:dyDescent="0.45">
      <c r="A114">
        <v>113</v>
      </c>
      <c r="B114" t="s">
        <v>1141</v>
      </c>
      <c r="C114">
        <v>2016</v>
      </c>
      <c r="D114">
        <v>2024</v>
      </c>
      <c r="E114" t="str">
        <f t="shared" si="3"/>
        <v>2016-2024</v>
      </c>
      <c r="F114" t="s">
        <v>1103</v>
      </c>
      <c r="G114">
        <v>38</v>
      </c>
      <c r="H114" s="15">
        <f>G114*Adjustments!$N$3</f>
        <v>42.562192269355897</v>
      </c>
      <c r="I114">
        <v>23</v>
      </c>
      <c r="J114" s="15">
        <f>I114*Adjustments!$N$3</f>
        <v>25.761326899873307</v>
      </c>
      <c r="K114">
        <v>0.623</v>
      </c>
      <c r="L114">
        <v>61</v>
      </c>
      <c r="M114" s="15">
        <f>L114*Adjustments!$N$3</f>
        <v>68.323519169229201</v>
      </c>
      <c r="N114">
        <v>3.14</v>
      </c>
      <c r="O114">
        <v>307</v>
      </c>
      <c r="P114">
        <v>24</v>
      </c>
      <c r="Q114" s="15">
        <f>P114*Adjustments!$N$4</f>
        <v>24.482472971845478</v>
      </c>
      <c r="R114">
        <v>0</v>
      </c>
      <c r="S114">
        <v>0</v>
      </c>
      <c r="T114">
        <v>15</v>
      </c>
      <c r="U114">
        <v>418.2</v>
      </c>
      <c r="V114" s="14">
        <f>U114*Adjustments!$N$6</f>
        <v>480.79922036865929</v>
      </c>
      <c r="W114">
        <v>325</v>
      </c>
      <c r="X114">
        <v>162</v>
      </c>
      <c r="Y114">
        <v>146</v>
      </c>
      <c r="Z114">
        <v>60</v>
      </c>
      <c r="AA114">
        <v>106</v>
      </c>
      <c r="AB114">
        <v>8</v>
      </c>
      <c r="AC114">
        <v>531</v>
      </c>
      <c r="AD114" s="14">
        <f t="shared" si="4"/>
        <v>609.01234580030177</v>
      </c>
      <c r="AE114" s="14">
        <f t="shared" si="5"/>
        <v>516.00153421398238</v>
      </c>
      <c r="AF114">
        <v>11</v>
      </c>
      <c r="AG114">
        <v>0</v>
      </c>
      <c r="AH114">
        <v>17</v>
      </c>
      <c r="AI114">
        <v>1661</v>
      </c>
      <c r="AJ114">
        <v>138</v>
      </c>
      <c r="AK114">
        <v>3.34</v>
      </c>
      <c r="AL114">
        <v>1.0289999999999999</v>
      </c>
      <c r="AM114">
        <v>7</v>
      </c>
      <c r="AN114">
        <v>1.3</v>
      </c>
      <c r="AO114">
        <v>2.2999999999999998</v>
      </c>
      <c r="AP114">
        <v>11.4</v>
      </c>
      <c r="AQ114" s="16">
        <f>AP114*Adjustments!$N$11</f>
        <v>9.6589462111959783</v>
      </c>
      <c r="AR114">
        <v>5.01</v>
      </c>
    </row>
    <row r="115" spans="1:44" x14ac:dyDescent="0.45">
      <c r="A115">
        <v>114</v>
      </c>
      <c r="B115" t="s">
        <v>958</v>
      </c>
      <c r="C115">
        <v>2018</v>
      </c>
      <c r="D115">
        <v>2024</v>
      </c>
      <c r="E115" t="str">
        <f t="shared" si="3"/>
        <v>2018-2024</v>
      </c>
      <c r="F115" t="s">
        <v>1124</v>
      </c>
      <c r="G115">
        <v>38</v>
      </c>
      <c r="H115" s="15">
        <f>G115*Adjustments!$N$3</f>
        <v>42.562192269355897</v>
      </c>
      <c r="I115">
        <v>55</v>
      </c>
      <c r="J115" s="15">
        <f>I115*Adjustments!$N$3</f>
        <v>61.603173021436163</v>
      </c>
      <c r="K115">
        <v>0.40899999999999997</v>
      </c>
      <c r="L115">
        <v>93</v>
      </c>
      <c r="M115" s="15">
        <f>L115*Adjustments!$N$3</f>
        <v>104.16536529079207</v>
      </c>
      <c r="N115">
        <v>4.3099999999999996</v>
      </c>
      <c r="O115">
        <v>164</v>
      </c>
      <c r="P115">
        <v>116</v>
      </c>
      <c r="Q115" s="15">
        <f>P115*Adjustments!$N$4</f>
        <v>118.33195269725314</v>
      </c>
      <c r="R115">
        <v>2</v>
      </c>
      <c r="S115">
        <v>1</v>
      </c>
      <c r="T115">
        <v>2</v>
      </c>
      <c r="U115">
        <v>712.1</v>
      </c>
      <c r="V115" s="14">
        <f>U115*Adjustments!$N$6</f>
        <v>818.69231187116759</v>
      </c>
      <c r="W115">
        <v>714</v>
      </c>
      <c r="X115">
        <v>367</v>
      </c>
      <c r="Y115">
        <v>341</v>
      </c>
      <c r="Z115">
        <v>68</v>
      </c>
      <c r="AA115">
        <v>314</v>
      </c>
      <c r="AB115">
        <v>5</v>
      </c>
      <c r="AC115">
        <v>530</v>
      </c>
      <c r="AD115" s="14">
        <f t="shared" si="4"/>
        <v>609.47094328186927</v>
      </c>
      <c r="AE115" s="14">
        <f t="shared" si="5"/>
        <v>516.39009284617987</v>
      </c>
      <c r="AF115">
        <v>26</v>
      </c>
      <c r="AG115">
        <v>1</v>
      </c>
      <c r="AH115">
        <v>44</v>
      </c>
      <c r="AI115">
        <v>3097</v>
      </c>
      <c r="AJ115">
        <v>104</v>
      </c>
      <c r="AK115">
        <v>4.3600000000000003</v>
      </c>
      <c r="AL115">
        <v>1.4430000000000001</v>
      </c>
      <c r="AM115">
        <v>9</v>
      </c>
      <c r="AN115">
        <v>0.9</v>
      </c>
      <c r="AO115">
        <v>4</v>
      </c>
      <c r="AP115">
        <v>6.7</v>
      </c>
      <c r="AQ115" s="16">
        <f>AP115*Adjustments!$N$11</f>
        <v>5.6767490890362335</v>
      </c>
      <c r="AR115">
        <v>1.69</v>
      </c>
    </row>
    <row r="116" spans="1:44" x14ac:dyDescent="0.45">
      <c r="A116">
        <v>115</v>
      </c>
      <c r="B116" t="s">
        <v>922</v>
      </c>
      <c r="C116">
        <v>2018</v>
      </c>
      <c r="D116">
        <v>2024</v>
      </c>
      <c r="E116" t="str">
        <f t="shared" si="3"/>
        <v>2018-2022</v>
      </c>
      <c r="F116" t="s">
        <v>1102</v>
      </c>
      <c r="G116">
        <v>38</v>
      </c>
      <c r="H116" s="15">
        <f>G116*Adjustments!$N$3</f>
        <v>42.562192269355897</v>
      </c>
      <c r="I116">
        <v>19</v>
      </c>
      <c r="J116" s="15">
        <f>I116*Adjustments!$N$3</f>
        <v>21.281096134677949</v>
      </c>
      <c r="K116">
        <v>0.66700000000000004</v>
      </c>
      <c r="L116">
        <v>57</v>
      </c>
      <c r="M116" s="15">
        <f>L116*Adjustments!$N$3</f>
        <v>63.843288404033842</v>
      </c>
      <c r="N116">
        <v>3.01</v>
      </c>
      <c r="O116">
        <v>86</v>
      </c>
      <c r="P116">
        <v>86</v>
      </c>
      <c r="Q116" s="15">
        <f>P116*Adjustments!$N$4</f>
        <v>87.728861482446291</v>
      </c>
      <c r="R116">
        <v>1</v>
      </c>
      <c r="S116">
        <v>1</v>
      </c>
      <c r="T116">
        <v>0</v>
      </c>
      <c r="U116">
        <v>481.2</v>
      </c>
      <c r="V116" s="14">
        <f>U116*Adjustments!$N$6</f>
        <v>553.22951898947599</v>
      </c>
      <c r="W116">
        <v>348</v>
      </c>
      <c r="X116">
        <v>169</v>
      </c>
      <c r="Y116">
        <v>161</v>
      </c>
      <c r="Z116">
        <v>53</v>
      </c>
      <c r="AA116">
        <v>173</v>
      </c>
      <c r="AB116">
        <v>2</v>
      </c>
      <c r="AC116">
        <v>608</v>
      </c>
      <c r="AD116" s="14">
        <f t="shared" si="4"/>
        <v>700.75739072000295</v>
      </c>
      <c r="AE116" s="14">
        <f t="shared" si="5"/>
        <v>593.73490737390807</v>
      </c>
      <c r="AF116">
        <v>24</v>
      </c>
      <c r="AG116">
        <v>2</v>
      </c>
      <c r="AH116">
        <v>42</v>
      </c>
      <c r="AI116">
        <v>1951</v>
      </c>
      <c r="AJ116">
        <v>143</v>
      </c>
      <c r="AK116">
        <v>3.31</v>
      </c>
      <c r="AL116">
        <v>1.0820000000000001</v>
      </c>
      <c r="AM116">
        <v>6.5</v>
      </c>
      <c r="AN116">
        <v>1</v>
      </c>
      <c r="AO116">
        <v>3.2</v>
      </c>
      <c r="AP116">
        <v>11.4</v>
      </c>
      <c r="AQ116" s="16">
        <f>AP116*Adjustments!$N$11</f>
        <v>9.6589462111959783</v>
      </c>
      <c r="AR116">
        <v>3.51</v>
      </c>
    </row>
    <row r="117" spans="1:44" x14ac:dyDescent="0.45">
      <c r="A117">
        <v>116</v>
      </c>
      <c r="B117" t="s">
        <v>1010</v>
      </c>
      <c r="C117">
        <v>2014</v>
      </c>
      <c r="D117">
        <v>2022</v>
      </c>
      <c r="E117" t="str">
        <f t="shared" si="3"/>
        <v>2014-2024</v>
      </c>
      <c r="F117" t="s">
        <v>1142</v>
      </c>
      <c r="G117">
        <v>38</v>
      </c>
      <c r="H117" s="15">
        <f>G117*Adjustments!$N$3</f>
        <v>42.562192269355897</v>
      </c>
      <c r="I117">
        <v>38</v>
      </c>
      <c r="J117" s="15">
        <f>I117*Adjustments!$N$3</f>
        <v>42.562192269355897</v>
      </c>
      <c r="K117">
        <v>0.5</v>
      </c>
      <c r="L117">
        <v>76</v>
      </c>
      <c r="M117" s="15">
        <f>L117*Adjustments!$N$3</f>
        <v>85.124384538711794</v>
      </c>
      <c r="N117">
        <v>4.16</v>
      </c>
      <c r="O117">
        <v>174</v>
      </c>
      <c r="P117">
        <v>113</v>
      </c>
      <c r="Q117" s="15">
        <f>P117*Adjustments!$N$4</f>
        <v>115.27164357577246</v>
      </c>
      <c r="R117">
        <v>0</v>
      </c>
      <c r="S117">
        <v>0</v>
      </c>
      <c r="T117">
        <v>3</v>
      </c>
      <c r="U117">
        <v>685</v>
      </c>
      <c r="V117" s="14">
        <f>U117*Adjustments!$N$6</f>
        <v>787.53578659141942</v>
      </c>
      <c r="W117">
        <v>652</v>
      </c>
      <c r="X117">
        <v>345</v>
      </c>
      <c r="Y117">
        <v>317</v>
      </c>
      <c r="Z117">
        <v>72</v>
      </c>
      <c r="AA117">
        <v>292</v>
      </c>
      <c r="AB117">
        <v>7</v>
      </c>
      <c r="AC117">
        <v>541</v>
      </c>
      <c r="AD117" s="14">
        <f t="shared" si="4"/>
        <v>621.27823164434187</v>
      </c>
      <c r="AE117" s="14">
        <f t="shared" si="5"/>
        <v>526.3941247052328</v>
      </c>
      <c r="AF117">
        <v>37</v>
      </c>
      <c r="AG117">
        <v>1</v>
      </c>
      <c r="AH117">
        <v>28</v>
      </c>
      <c r="AI117">
        <v>2958</v>
      </c>
      <c r="AJ117">
        <v>102</v>
      </c>
      <c r="AK117">
        <v>4.3899999999999997</v>
      </c>
      <c r="AL117">
        <v>1.3779999999999999</v>
      </c>
      <c r="AM117">
        <v>8.6</v>
      </c>
      <c r="AN117">
        <v>0.9</v>
      </c>
      <c r="AO117">
        <v>3.8</v>
      </c>
      <c r="AP117">
        <v>7.1</v>
      </c>
      <c r="AQ117" s="16">
        <f>AP117*Adjustments!$N$11</f>
        <v>6.0156594824115306</v>
      </c>
      <c r="AR117">
        <v>1.85</v>
      </c>
    </row>
    <row r="118" spans="1:44" x14ac:dyDescent="0.45">
      <c r="A118">
        <v>117</v>
      </c>
      <c r="B118" t="s">
        <v>1143</v>
      </c>
      <c r="C118">
        <v>2014</v>
      </c>
      <c r="D118">
        <v>2024</v>
      </c>
      <c r="E118" t="str">
        <f t="shared" si="3"/>
        <v>2014-2023</v>
      </c>
      <c r="F118" t="s">
        <v>1106</v>
      </c>
      <c r="G118">
        <v>38</v>
      </c>
      <c r="H118" s="15">
        <f>G118*Adjustments!$N$3</f>
        <v>42.562192269355897</v>
      </c>
      <c r="I118">
        <v>33</v>
      </c>
      <c r="J118" s="15">
        <f>I118*Adjustments!$N$3</f>
        <v>36.961903812861699</v>
      </c>
      <c r="K118">
        <v>0.53500000000000003</v>
      </c>
      <c r="L118">
        <v>71</v>
      </c>
      <c r="M118" s="15">
        <f>L118*Adjustments!$N$3</f>
        <v>79.524096082217596</v>
      </c>
      <c r="N118">
        <v>2.85</v>
      </c>
      <c r="O118">
        <v>472</v>
      </c>
      <c r="P118">
        <v>7</v>
      </c>
      <c r="Q118" s="15">
        <f>P118*Adjustments!$N$4</f>
        <v>7.1407212834549316</v>
      </c>
      <c r="R118">
        <v>0</v>
      </c>
      <c r="S118">
        <v>0</v>
      </c>
      <c r="T118">
        <v>80</v>
      </c>
      <c r="U118">
        <v>523.20000000000005</v>
      </c>
      <c r="V118" s="14">
        <f>U118*Adjustments!$N$6</f>
        <v>601.5163847366872</v>
      </c>
      <c r="W118">
        <v>439</v>
      </c>
      <c r="X118">
        <v>191</v>
      </c>
      <c r="Y118">
        <v>166</v>
      </c>
      <c r="Z118">
        <v>36</v>
      </c>
      <c r="AA118">
        <v>200</v>
      </c>
      <c r="AB118">
        <v>22</v>
      </c>
      <c r="AC118">
        <v>530</v>
      </c>
      <c r="AD118" s="14">
        <f t="shared" si="4"/>
        <v>608.19990012265043</v>
      </c>
      <c r="AE118" s="14">
        <f t="shared" si="5"/>
        <v>515.31316850346025</v>
      </c>
      <c r="AF118">
        <v>16</v>
      </c>
      <c r="AG118">
        <v>0</v>
      </c>
      <c r="AH118">
        <v>23</v>
      </c>
      <c r="AI118">
        <v>2157</v>
      </c>
      <c r="AJ118">
        <v>146</v>
      </c>
      <c r="AK118">
        <v>3.27</v>
      </c>
      <c r="AL118">
        <v>1.22</v>
      </c>
      <c r="AM118">
        <v>7.5</v>
      </c>
      <c r="AN118">
        <v>0.6</v>
      </c>
      <c r="AO118">
        <v>3.4</v>
      </c>
      <c r="AP118">
        <v>9.1</v>
      </c>
      <c r="AQ118" s="16">
        <f>AP118*Adjustments!$N$11</f>
        <v>7.7102114492880176</v>
      </c>
      <c r="AR118">
        <v>2.65</v>
      </c>
    </row>
    <row r="119" spans="1:44" x14ac:dyDescent="0.45">
      <c r="A119">
        <v>118</v>
      </c>
      <c r="B119" t="s">
        <v>997</v>
      </c>
      <c r="C119">
        <v>2016</v>
      </c>
      <c r="D119">
        <v>2023</v>
      </c>
      <c r="E119" t="str">
        <f t="shared" si="3"/>
        <v>2016-2023</v>
      </c>
      <c r="F119" t="s">
        <v>1096</v>
      </c>
      <c r="G119">
        <v>37</v>
      </c>
      <c r="H119" s="15">
        <f>G119*Adjustments!$N$3</f>
        <v>41.442134578057058</v>
      </c>
      <c r="I119">
        <v>50</v>
      </c>
      <c r="J119" s="15">
        <f>I119*Adjustments!$N$3</f>
        <v>56.002884564941965</v>
      </c>
      <c r="K119">
        <v>0.42499999999999999</v>
      </c>
      <c r="L119">
        <v>87</v>
      </c>
      <c r="M119" s="15">
        <f>L119*Adjustments!$N$3</f>
        <v>97.44501914299903</v>
      </c>
      <c r="N119">
        <v>3.94</v>
      </c>
      <c r="O119">
        <v>262</v>
      </c>
      <c r="P119">
        <v>90</v>
      </c>
      <c r="Q119" s="15">
        <f>P119*Adjustments!$N$4</f>
        <v>91.809273644420543</v>
      </c>
      <c r="R119">
        <v>2</v>
      </c>
      <c r="S119">
        <v>1</v>
      </c>
      <c r="T119">
        <v>19</v>
      </c>
      <c r="U119">
        <v>674</v>
      </c>
      <c r="V119" s="14">
        <f>U119*Adjustments!$N$6</f>
        <v>774.88922651476889</v>
      </c>
      <c r="W119">
        <v>635</v>
      </c>
      <c r="X119">
        <v>322</v>
      </c>
      <c r="Y119">
        <v>295</v>
      </c>
      <c r="Z119">
        <v>74</v>
      </c>
      <c r="AA119">
        <v>216</v>
      </c>
      <c r="AB119">
        <v>12</v>
      </c>
      <c r="AC119">
        <v>575</v>
      </c>
      <c r="AD119" s="14">
        <f t="shared" si="4"/>
        <v>662.9607826848578</v>
      </c>
      <c r="AE119" s="14">
        <f t="shared" si="5"/>
        <v>561.71074913030066</v>
      </c>
      <c r="AF119">
        <v>35</v>
      </c>
      <c r="AG119">
        <v>2</v>
      </c>
      <c r="AH119">
        <v>15</v>
      </c>
      <c r="AI119">
        <v>2827</v>
      </c>
      <c r="AJ119">
        <v>111</v>
      </c>
      <c r="AK119">
        <v>4</v>
      </c>
      <c r="AL119">
        <v>1.2629999999999999</v>
      </c>
      <c r="AM119">
        <v>8.5</v>
      </c>
      <c r="AN119">
        <v>1</v>
      </c>
      <c r="AO119">
        <v>2.9</v>
      </c>
      <c r="AP119">
        <v>7.7</v>
      </c>
      <c r="AQ119" s="16">
        <f>AP119*Adjustments!$N$11</f>
        <v>6.524025072474477</v>
      </c>
      <c r="AR119">
        <v>2.66</v>
      </c>
    </row>
    <row r="120" spans="1:44" x14ac:dyDescent="0.45">
      <c r="A120">
        <v>119</v>
      </c>
      <c r="B120" t="s">
        <v>1016</v>
      </c>
      <c r="C120">
        <v>2014</v>
      </c>
      <c r="D120">
        <v>2023</v>
      </c>
      <c r="E120" t="str">
        <f t="shared" si="3"/>
        <v>2014-2024</v>
      </c>
      <c r="F120" t="s">
        <v>1087</v>
      </c>
      <c r="G120">
        <v>37</v>
      </c>
      <c r="H120" s="15">
        <f>G120*Adjustments!$N$3</f>
        <v>41.442134578057058</v>
      </c>
      <c r="I120">
        <v>43</v>
      </c>
      <c r="J120" s="15">
        <f>I120*Adjustments!$N$3</f>
        <v>48.162480725850095</v>
      </c>
      <c r="K120">
        <v>0.46300000000000002</v>
      </c>
      <c r="L120">
        <v>80</v>
      </c>
      <c r="M120" s="15">
        <f>L120*Adjustments!$N$3</f>
        <v>89.604615303907153</v>
      </c>
      <c r="N120">
        <v>3.95</v>
      </c>
      <c r="O120">
        <v>280</v>
      </c>
      <c r="P120">
        <v>80</v>
      </c>
      <c r="Q120" s="15">
        <f>P120*Adjustments!$N$4</f>
        <v>81.608243239484921</v>
      </c>
      <c r="R120">
        <v>3</v>
      </c>
      <c r="S120">
        <v>1</v>
      </c>
      <c r="T120">
        <v>24</v>
      </c>
      <c r="U120">
        <v>652</v>
      </c>
      <c r="V120" s="14">
        <f>U120*Adjustments!$N$6</f>
        <v>749.59610636146783</v>
      </c>
      <c r="W120">
        <v>650</v>
      </c>
      <c r="X120">
        <v>312</v>
      </c>
      <c r="Y120">
        <v>286</v>
      </c>
      <c r="Z120">
        <v>77</v>
      </c>
      <c r="AA120">
        <v>220</v>
      </c>
      <c r="AB120">
        <v>6</v>
      </c>
      <c r="AC120">
        <v>494</v>
      </c>
      <c r="AD120" s="14">
        <f t="shared" si="4"/>
        <v>566.36150258422015</v>
      </c>
      <c r="AE120" s="14">
        <f t="shared" si="5"/>
        <v>479.86449908360646</v>
      </c>
      <c r="AF120">
        <v>33</v>
      </c>
      <c r="AG120">
        <v>1</v>
      </c>
      <c r="AH120">
        <v>23</v>
      </c>
      <c r="AI120">
        <v>2774</v>
      </c>
      <c r="AJ120">
        <v>104</v>
      </c>
      <c r="AK120">
        <v>4.34</v>
      </c>
      <c r="AL120">
        <v>1.3340000000000001</v>
      </c>
      <c r="AM120">
        <v>9</v>
      </c>
      <c r="AN120">
        <v>1.1000000000000001</v>
      </c>
      <c r="AO120">
        <v>3</v>
      </c>
      <c r="AP120">
        <v>6.8</v>
      </c>
      <c r="AQ120" s="16">
        <f>AP120*Adjustments!$N$11</f>
        <v>5.7614766873800569</v>
      </c>
      <c r="AR120">
        <v>2.25</v>
      </c>
    </row>
    <row r="121" spans="1:44" x14ac:dyDescent="0.45">
      <c r="A121">
        <v>120</v>
      </c>
      <c r="B121" t="s">
        <v>862</v>
      </c>
      <c r="C121">
        <v>2019</v>
      </c>
      <c r="D121">
        <v>2024</v>
      </c>
      <c r="E121" t="str">
        <f t="shared" si="3"/>
        <v>2019-2023</v>
      </c>
      <c r="F121" t="s">
        <v>1144</v>
      </c>
      <c r="G121">
        <v>36</v>
      </c>
      <c r="H121" s="15">
        <f>G121*Adjustments!$N$3</f>
        <v>40.322076886758218</v>
      </c>
      <c r="I121">
        <v>45</v>
      </c>
      <c r="J121" s="15">
        <f>I121*Adjustments!$N$3</f>
        <v>50.402596108447774</v>
      </c>
      <c r="K121">
        <v>0.44400000000000001</v>
      </c>
      <c r="L121">
        <v>81</v>
      </c>
      <c r="M121" s="15">
        <f>L121*Adjustments!$N$3</f>
        <v>90.724672995205992</v>
      </c>
      <c r="N121">
        <v>4.6100000000000003</v>
      </c>
      <c r="O121">
        <v>153</v>
      </c>
      <c r="P121">
        <v>141</v>
      </c>
      <c r="Q121" s="15">
        <f>P121*Adjustments!$N$4</f>
        <v>143.83452870959218</v>
      </c>
      <c r="R121">
        <v>1</v>
      </c>
      <c r="S121">
        <v>1</v>
      </c>
      <c r="T121">
        <v>1</v>
      </c>
      <c r="U121">
        <v>735.1</v>
      </c>
      <c r="V121" s="14">
        <f>U121*Adjustments!$N$6</f>
        <v>845.13511930416416</v>
      </c>
      <c r="W121">
        <v>745</v>
      </c>
      <c r="X121">
        <v>410</v>
      </c>
      <c r="Y121">
        <v>377</v>
      </c>
      <c r="Z121">
        <v>131</v>
      </c>
      <c r="AA121">
        <v>261</v>
      </c>
      <c r="AB121">
        <v>0</v>
      </c>
      <c r="AC121">
        <v>742</v>
      </c>
      <c r="AD121" s="14">
        <f t="shared" si="4"/>
        <v>854.52550951865487</v>
      </c>
      <c r="AE121" s="14">
        <f t="shared" si="5"/>
        <v>724.01894145048459</v>
      </c>
      <c r="AF121">
        <v>24</v>
      </c>
      <c r="AG121">
        <v>1</v>
      </c>
      <c r="AH121">
        <v>24</v>
      </c>
      <c r="AI121">
        <v>3161</v>
      </c>
      <c r="AJ121">
        <v>90</v>
      </c>
      <c r="AK121">
        <v>4.6500000000000004</v>
      </c>
      <c r="AL121">
        <v>1.3680000000000001</v>
      </c>
      <c r="AM121">
        <v>9.1</v>
      </c>
      <c r="AN121">
        <v>1.6</v>
      </c>
      <c r="AO121">
        <v>3.2</v>
      </c>
      <c r="AP121">
        <v>9.1</v>
      </c>
      <c r="AQ121" s="16">
        <f>AP121*Adjustments!$N$11</f>
        <v>7.7102114492880176</v>
      </c>
      <c r="AR121">
        <v>2.84</v>
      </c>
    </row>
    <row r="122" spans="1:44" x14ac:dyDescent="0.45">
      <c r="A122">
        <v>121</v>
      </c>
      <c r="B122" t="s">
        <v>1145</v>
      </c>
      <c r="C122">
        <v>2018</v>
      </c>
      <c r="D122">
        <v>2023</v>
      </c>
      <c r="E122" t="str">
        <f t="shared" si="3"/>
        <v>2018-2024</v>
      </c>
      <c r="F122" t="s">
        <v>1119</v>
      </c>
      <c r="G122">
        <v>36</v>
      </c>
      <c r="H122" s="15">
        <f>G122*Adjustments!$N$3</f>
        <v>40.322076886758218</v>
      </c>
      <c r="I122">
        <v>37</v>
      </c>
      <c r="J122" s="15">
        <f>I122*Adjustments!$N$3</f>
        <v>41.442134578057058</v>
      </c>
      <c r="K122">
        <v>0.49299999999999999</v>
      </c>
      <c r="L122">
        <v>73</v>
      </c>
      <c r="M122" s="15">
        <f>L122*Adjustments!$N$3</f>
        <v>81.764211464815276</v>
      </c>
      <c r="N122">
        <v>4.3</v>
      </c>
      <c r="O122">
        <v>120</v>
      </c>
      <c r="P122">
        <v>112</v>
      </c>
      <c r="Q122" s="15">
        <f>P122*Adjustments!$N$4</f>
        <v>114.25154053527891</v>
      </c>
      <c r="R122">
        <v>0</v>
      </c>
      <c r="S122">
        <v>0</v>
      </c>
      <c r="T122">
        <v>0</v>
      </c>
      <c r="U122">
        <v>596.20000000000005</v>
      </c>
      <c r="V122" s="14">
        <f>U122*Adjustments!$N$6</f>
        <v>685.44355615445886</v>
      </c>
      <c r="W122">
        <v>585</v>
      </c>
      <c r="X122">
        <v>315</v>
      </c>
      <c r="Y122">
        <v>285</v>
      </c>
      <c r="Z122">
        <v>96</v>
      </c>
      <c r="AA122">
        <v>230</v>
      </c>
      <c r="AB122">
        <v>7</v>
      </c>
      <c r="AC122">
        <v>567</v>
      </c>
      <c r="AD122" s="14">
        <f t="shared" si="4"/>
        <v>654.97939810314961</v>
      </c>
      <c r="AE122" s="14">
        <f t="shared" si="5"/>
        <v>554.94831365963501</v>
      </c>
      <c r="AF122">
        <v>17</v>
      </c>
      <c r="AG122">
        <v>4</v>
      </c>
      <c r="AH122">
        <v>14</v>
      </c>
      <c r="AI122">
        <v>2577</v>
      </c>
      <c r="AJ122">
        <v>95</v>
      </c>
      <c r="AK122">
        <v>4.5999999999999996</v>
      </c>
      <c r="AL122">
        <v>1.3660000000000001</v>
      </c>
      <c r="AM122">
        <v>8.8000000000000007</v>
      </c>
      <c r="AN122">
        <v>1.4</v>
      </c>
      <c r="AO122">
        <v>3.5</v>
      </c>
      <c r="AP122">
        <v>8.6</v>
      </c>
      <c r="AQ122" s="16">
        <f>AP122*Adjustments!$N$11</f>
        <v>7.2865734575688954</v>
      </c>
      <c r="AR122">
        <v>2.4700000000000002</v>
      </c>
    </row>
    <row r="123" spans="1:44" x14ac:dyDescent="0.45">
      <c r="A123">
        <v>122</v>
      </c>
      <c r="B123" t="s">
        <v>849</v>
      </c>
      <c r="C123">
        <v>2019</v>
      </c>
      <c r="D123">
        <v>2024</v>
      </c>
      <c r="E123" t="str">
        <f t="shared" si="3"/>
        <v>2019-2023</v>
      </c>
      <c r="F123" t="s">
        <v>1119</v>
      </c>
      <c r="G123">
        <v>35</v>
      </c>
      <c r="H123" s="15">
        <f>G123*Adjustments!$N$3</f>
        <v>39.202019195459378</v>
      </c>
      <c r="I123">
        <v>43</v>
      </c>
      <c r="J123" s="15">
        <f>I123*Adjustments!$N$3</f>
        <v>48.162480725850095</v>
      </c>
      <c r="K123">
        <v>0.44900000000000001</v>
      </c>
      <c r="L123">
        <v>78</v>
      </c>
      <c r="M123" s="15">
        <f>L123*Adjustments!$N$3</f>
        <v>87.364499921309474</v>
      </c>
      <c r="N123">
        <v>4.4800000000000004</v>
      </c>
      <c r="O123">
        <v>120</v>
      </c>
      <c r="P123">
        <v>118</v>
      </c>
      <c r="Q123" s="15">
        <f>P123*Adjustments!$N$4</f>
        <v>120.37215877824026</v>
      </c>
      <c r="R123">
        <v>2</v>
      </c>
      <c r="S123">
        <v>1</v>
      </c>
      <c r="T123">
        <v>0</v>
      </c>
      <c r="U123">
        <v>635</v>
      </c>
      <c r="V123" s="14">
        <f>U123*Adjustments!$N$6</f>
        <v>730.05142260664434</v>
      </c>
      <c r="W123">
        <v>670</v>
      </c>
      <c r="X123">
        <v>337</v>
      </c>
      <c r="Y123">
        <v>316</v>
      </c>
      <c r="Z123">
        <v>70</v>
      </c>
      <c r="AA123">
        <v>225</v>
      </c>
      <c r="AB123">
        <v>2</v>
      </c>
      <c r="AC123">
        <v>623</v>
      </c>
      <c r="AD123" s="14">
        <f t="shared" si="4"/>
        <v>713.82805765983016</v>
      </c>
      <c r="AE123" s="14">
        <f t="shared" si="5"/>
        <v>604.80936955954394</v>
      </c>
      <c r="AF123">
        <v>44</v>
      </c>
      <c r="AG123">
        <v>3</v>
      </c>
      <c r="AH123">
        <v>13</v>
      </c>
      <c r="AI123">
        <v>2771</v>
      </c>
      <c r="AJ123">
        <v>95</v>
      </c>
      <c r="AK123">
        <v>3.93</v>
      </c>
      <c r="AL123">
        <v>1.409</v>
      </c>
      <c r="AM123">
        <v>9.5</v>
      </c>
      <c r="AN123">
        <v>1</v>
      </c>
      <c r="AO123">
        <v>3.2</v>
      </c>
      <c r="AP123">
        <v>8.8000000000000007</v>
      </c>
      <c r="AQ123" s="16">
        <f>AP123*Adjustments!$N$11</f>
        <v>7.4560286542565457</v>
      </c>
      <c r="AR123">
        <v>2.77</v>
      </c>
    </row>
    <row r="124" spans="1:44" x14ac:dyDescent="0.45">
      <c r="A124">
        <v>123</v>
      </c>
      <c r="B124" t="s">
        <v>1146</v>
      </c>
      <c r="C124">
        <v>2019</v>
      </c>
      <c r="D124">
        <v>2023</v>
      </c>
      <c r="E124" t="str">
        <f t="shared" si="3"/>
        <v>2019-2024</v>
      </c>
      <c r="F124" t="s">
        <v>1147</v>
      </c>
      <c r="G124">
        <v>34</v>
      </c>
      <c r="H124" s="15">
        <f>G124*Adjustments!$N$3</f>
        <v>38.081961504160539</v>
      </c>
      <c r="I124">
        <v>11</v>
      </c>
      <c r="J124" s="15">
        <f>I124*Adjustments!$N$3</f>
        <v>12.320634604287234</v>
      </c>
      <c r="K124">
        <v>0.75600000000000001</v>
      </c>
      <c r="L124">
        <v>45</v>
      </c>
      <c r="M124" s="15">
        <f>L124*Adjustments!$N$3</f>
        <v>50.402596108447774</v>
      </c>
      <c r="N124">
        <v>3.19</v>
      </c>
      <c r="O124">
        <v>79</v>
      </c>
      <c r="P124">
        <v>71</v>
      </c>
      <c r="Q124" s="15">
        <f>P124*Adjustments!$N$4</f>
        <v>72.427315875042879</v>
      </c>
      <c r="R124">
        <v>0</v>
      </c>
      <c r="S124">
        <v>0</v>
      </c>
      <c r="T124">
        <v>1</v>
      </c>
      <c r="U124">
        <v>375.2</v>
      </c>
      <c r="V124" s="14">
        <f>U124*Adjustments!$N$6</f>
        <v>431.36266734175268</v>
      </c>
      <c r="W124">
        <v>264</v>
      </c>
      <c r="X124">
        <v>141</v>
      </c>
      <c r="Y124">
        <v>133</v>
      </c>
      <c r="Z124">
        <v>44</v>
      </c>
      <c r="AA124">
        <v>131</v>
      </c>
      <c r="AB124">
        <v>2</v>
      </c>
      <c r="AC124">
        <v>349</v>
      </c>
      <c r="AD124" s="14">
        <f t="shared" si="4"/>
        <v>402.60515618563585</v>
      </c>
      <c r="AE124" s="14">
        <f t="shared" si="5"/>
        <v>341.11767964449234</v>
      </c>
      <c r="AF124">
        <v>13</v>
      </c>
      <c r="AG124">
        <v>0</v>
      </c>
      <c r="AH124">
        <v>16</v>
      </c>
      <c r="AI124">
        <v>1511</v>
      </c>
      <c r="AJ124">
        <v>132</v>
      </c>
      <c r="AK124">
        <v>4</v>
      </c>
      <c r="AL124">
        <v>1.0509999999999999</v>
      </c>
      <c r="AM124">
        <v>6.3</v>
      </c>
      <c r="AN124">
        <v>1.1000000000000001</v>
      </c>
      <c r="AO124">
        <v>3.1</v>
      </c>
      <c r="AP124">
        <v>8.4</v>
      </c>
      <c r="AQ124" s="16">
        <f>AP124*Adjustments!$N$11</f>
        <v>7.1171182608812478</v>
      </c>
      <c r="AR124">
        <v>2.66</v>
      </c>
    </row>
    <row r="125" spans="1:44" x14ac:dyDescent="0.45">
      <c r="A125">
        <v>124</v>
      </c>
      <c r="B125" t="s">
        <v>1148</v>
      </c>
      <c r="C125">
        <v>2012</v>
      </c>
      <c r="D125">
        <v>2024</v>
      </c>
      <c r="E125" t="str">
        <f t="shared" si="3"/>
        <v>2012-2024</v>
      </c>
      <c r="F125" t="s">
        <v>1073</v>
      </c>
      <c r="G125">
        <v>34</v>
      </c>
      <c r="H125" s="15">
        <f>G125*Adjustments!$N$3</f>
        <v>38.081961504160539</v>
      </c>
      <c r="I125">
        <v>25</v>
      </c>
      <c r="J125" s="15">
        <f>I125*Adjustments!$N$3</f>
        <v>28.001442282470983</v>
      </c>
      <c r="K125">
        <v>0.57599999999999996</v>
      </c>
      <c r="L125">
        <v>59</v>
      </c>
      <c r="M125" s="15">
        <f>L125*Adjustments!$N$3</f>
        <v>66.083403786631521</v>
      </c>
      <c r="N125">
        <v>3.48</v>
      </c>
      <c r="O125">
        <v>557</v>
      </c>
      <c r="P125">
        <v>0</v>
      </c>
      <c r="Q125" s="15">
        <f>P125*Adjustments!$N$4</f>
        <v>0</v>
      </c>
      <c r="R125">
        <v>0</v>
      </c>
      <c r="S125">
        <v>0</v>
      </c>
      <c r="T125">
        <v>19</v>
      </c>
      <c r="U125">
        <v>489.1</v>
      </c>
      <c r="V125" s="14">
        <f>U125*Adjustments!$N$6</f>
        <v>562.31204849907044</v>
      </c>
      <c r="W125">
        <v>418</v>
      </c>
      <c r="X125">
        <v>200</v>
      </c>
      <c r="Y125">
        <v>189</v>
      </c>
      <c r="Z125">
        <v>41</v>
      </c>
      <c r="AA125">
        <v>215</v>
      </c>
      <c r="AB125">
        <v>12</v>
      </c>
      <c r="AC125">
        <v>539</v>
      </c>
      <c r="AD125" s="14">
        <f t="shared" si="4"/>
        <v>618.54325334897749</v>
      </c>
      <c r="AE125" s="14">
        <f t="shared" si="5"/>
        <v>524.07684328034566</v>
      </c>
      <c r="AF125">
        <v>16</v>
      </c>
      <c r="AG125">
        <v>2</v>
      </c>
      <c r="AH125">
        <v>37</v>
      </c>
      <c r="AI125">
        <v>2071</v>
      </c>
      <c r="AJ125">
        <v>118</v>
      </c>
      <c r="AK125">
        <v>3.44</v>
      </c>
      <c r="AL125">
        <v>1.294</v>
      </c>
      <c r="AM125">
        <v>7.7</v>
      </c>
      <c r="AN125">
        <v>0.8</v>
      </c>
      <c r="AO125">
        <v>4</v>
      </c>
      <c r="AP125">
        <v>9.9</v>
      </c>
      <c r="AQ125" s="16">
        <f>AP125*Adjustments!$N$11</f>
        <v>8.3880322360386135</v>
      </c>
      <c r="AR125">
        <v>2.5099999999999998</v>
      </c>
    </row>
    <row r="126" spans="1:44" x14ac:dyDescent="0.45">
      <c r="A126">
        <v>125</v>
      </c>
      <c r="B126" t="s">
        <v>1149</v>
      </c>
      <c r="C126">
        <v>2014</v>
      </c>
      <c r="D126">
        <v>2024</v>
      </c>
      <c r="E126" t="str">
        <f t="shared" si="3"/>
        <v>2014-2024</v>
      </c>
      <c r="F126" t="s">
        <v>1077</v>
      </c>
      <c r="G126">
        <v>33</v>
      </c>
      <c r="H126" s="15">
        <f>G126*Adjustments!$N$3</f>
        <v>36.961903812861699</v>
      </c>
      <c r="I126">
        <v>30</v>
      </c>
      <c r="J126" s="15">
        <f>I126*Adjustments!$N$3</f>
        <v>33.60173073896518</v>
      </c>
      <c r="K126">
        <v>0.52400000000000002</v>
      </c>
      <c r="L126">
        <v>63</v>
      </c>
      <c r="M126" s="15">
        <f>L126*Adjustments!$N$3</f>
        <v>70.56363455182688</v>
      </c>
      <c r="N126">
        <v>4.21</v>
      </c>
      <c r="O126">
        <v>467</v>
      </c>
      <c r="P126">
        <v>3</v>
      </c>
      <c r="Q126" s="15">
        <f>P126*Adjustments!$N$4</f>
        <v>3.0603091214806848</v>
      </c>
      <c r="R126">
        <v>0</v>
      </c>
      <c r="S126">
        <v>0</v>
      </c>
      <c r="T126">
        <v>47</v>
      </c>
      <c r="U126">
        <v>466.1</v>
      </c>
      <c r="V126" s="14">
        <f>U126*Adjustments!$N$6</f>
        <v>535.86924106607387</v>
      </c>
      <c r="W126">
        <v>420</v>
      </c>
      <c r="X126">
        <v>233</v>
      </c>
      <c r="Y126">
        <v>218</v>
      </c>
      <c r="Z126">
        <v>53</v>
      </c>
      <c r="AA126">
        <v>214</v>
      </c>
      <c r="AB126">
        <v>9</v>
      </c>
      <c r="AC126">
        <v>586</v>
      </c>
      <c r="AD126" s="14">
        <f t="shared" si="4"/>
        <v>672.81360267184834</v>
      </c>
      <c r="AE126" s="14">
        <f t="shared" si="5"/>
        <v>570.05880687441811</v>
      </c>
      <c r="AF126">
        <v>18</v>
      </c>
      <c r="AG126">
        <v>3</v>
      </c>
      <c r="AH126">
        <v>47</v>
      </c>
      <c r="AI126">
        <v>2021</v>
      </c>
      <c r="AJ126">
        <v>108</v>
      </c>
      <c r="AK126">
        <v>3.62</v>
      </c>
      <c r="AL126">
        <v>1.36</v>
      </c>
      <c r="AM126">
        <v>8.1</v>
      </c>
      <c r="AN126">
        <v>1</v>
      </c>
      <c r="AO126">
        <v>4.0999999999999996</v>
      </c>
      <c r="AP126">
        <v>11.3</v>
      </c>
      <c r="AQ126" s="16">
        <f>AP126*Adjustments!$N$11</f>
        <v>9.5742186128521549</v>
      </c>
      <c r="AR126">
        <v>2.74</v>
      </c>
    </row>
    <row r="127" spans="1:44" x14ac:dyDescent="0.45">
      <c r="A127">
        <v>126</v>
      </c>
      <c r="B127" t="s">
        <v>857</v>
      </c>
      <c r="C127">
        <v>2019</v>
      </c>
      <c r="D127">
        <v>2024</v>
      </c>
      <c r="E127" t="str">
        <f t="shared" si="3"/>
        <v>2019-2023</v>
      </c>
      <c r="F127" t="s">
        <v>1132</v>
      </c>
      <c r="G127">
        <v>33</v>
      </c>
      <c r="H127" s="15">
        <f>G127*Adjustments!$N$3</f>
        <v>36.961903812861699</v>
      </c>
      <c r="I127">
        <v>32</v>
      </c>
      <c r="J127" s="15">
        <f>I127*Adjustments!$N$3</f>
        <v>35.84184612156286</v>
      </c>
      <c r="K127">
        <v>0.50800000000000001</v>
      </c>
      <c r="L127">
        <v>65</v>
      </c>
      <c r="M127" s="15">
        <f>L127*Adjustments!$N$3</f>
        <v>72.803749934424559</v>
      </c>
      <c r="N127">
        <v>4.12</v>
      </c>
      <c r="O127">
        <v>104</v>
      </c>
      <c r="P127">
        <v>104</v>
      </c>
      <c r="Q127" s="15">
        <f>P127*Adjustments!$N$4</f>
        <v>106.0907162113304</v>
      </c>
      <c r="R127">
        <v>1</v>
      </c>
      <c r="S127">
        <v>0</v>
      </c>
      <c r="T127">
        <v>0</v>
      </c>
      <c r="U127">
        <v>567.1</v>
      </c>
      <c r="V127" s="14">
        <f>U127*Adjustments!$N$6</f>
        <v>651.98765631531967</v>
      </c>
      <c r="W127">
        <v>534</v>
      </c>
      <c r="X127">
        <v>273</v>
      </c>
      <c r="Y127">
        <v>260</v>
      </c>
      <c r="Z127">
        <v>83</v>
      </c>
      <c r="AA127">
        <v>148</v>
      </c>
      <c r="AB127">
        <v>1</v>
      </c>
      <c r="AC127">
        <v>520</v>
      </c>
      <c r="AD127" s="14">
        <f t="shared" si="4"/>
        <v>594.03319797618008</v>
      </c>
      <c r="AE127" s="14">
        <f t="shared" si="5"/>
        <v>503.31006201023291</v>
      </c>
      <c r="AF127">
        <v>24</v>
      </c>
      <c r="AG127">
        <v>2</v>
      </c>
      <c r="AH127">
        <v>12</v>
      </c>
      <c r="AI127">
        <v>2349</v>
      </c>
      <c r="AJ127">
        <v>102</v>
      </c>
      <c r="AK127">
        <v>4.16</v>
      </c>
      <c r="AL127">
        <v>1.202</v>
      </c>
      <c r="AM127">
        <v>8.5</v>
      </c>
      <c r="AN127">
        <v>1.3</v>
      </c>
      <c r="AO127">
        <v>2.2999999999999998</v>
      </c>
      <c r="AP127">
        <v>8.1999999999999993</v>
      </c>
      <c r="AQ127" s="16">
        <f>AP127*Adjustments!$N$11</f>
        <v>6.9476630641935984</v>
      </c>
      <c r="AR127">
        <v>3.51</v>
      </c>
    </row>
    <row r="128" spans="1:44" x14ac:dyDescent="0.45">
      <c r="A128">
        <v>127</v>
      </c>
      <c r="B128" t="s">
        <v>1150</v>
      </c>
      <c r="C128">
        <v>2011</v>
      </c>
      <c r="D128">
        <v>2023</v>
      </c>
      <c r="E128" t="str">
        <f t="shared" si="3"/>
        <v>2011-2024</v>
      </c>
      <c r="F128" t="s">
        <v>1075</v>
      </c>
      <c r="G128">
        <v>33</v>
      </c>
      <c r="H128" s="15">
        <f>G128*Adjustments!$N$3</f>
        <v>36.961903812861699</v>
      </c>
      <c r="I128">
        <v>34</v>
      </c>
      <c r="J128" s="15">
        <f>I128*Adjustments!$N$3</f>
        <v>38.081961504160539</v>
      </c>
      <c r="K128">
        <v>0.49299999999999999</v>
      </c>
      <c r="L128">
        <v>67</v>
      </c>
      <c r="M128" s="15">
        <f>L128*Adjustments!$N$3</f>
        <v>75.043865317022238</v>
      </c>
      <c r="N128">
        <v>3.82</v>
      </c>
      <c r="O128">
        <v>476</v>
      </c>
      <c r="P128">
        <v>44</v>
      </c>
      <c r="Q128" s="15">
        <f>P128*Adjustments!$N$4</f>
        <v>44.884533781716712</v>
      </c>
      <c r="R128">
        <v>1</v>
      </c>
      <c r="S128">
        <v>0</v>
      </c>
      <c r="T128">
        <v>116</v>
      </c>
      <c r="U128">
        <v>650</v>
      </c>
      <c r="V128" s="14">
        <f>U128*Adjustments!$N$6</f>
        <v>747.29673180207692</v>
      </c>
      <c r="W128">
        <v>618</v>
      </c>
      <c r="X128">
        <v>308</v>
      </c>
      <c r="Y128">
        <v>276</v>
      </c>
      <c r="Z128">
        <v>77</v>
      </c>
      <c r="AA128">
        <v>159</v>
      </c>
      <c r="AB128">
        <v>16</v>
      </c>
      <c r="AC128">
        <v>727</v>
      </c>
      <c r="AD128" s="14">
        <f t="shared" si="4"/>
        <v>838.63299902233064</v>
      </c>
      <c r="AE128" s="14">
        <f t="shared" si="5"/>
        <v>710.553598990409</v>
      </c>
      <c r="AF128">
        <v>19</v>
      </c>
      <c r="AG128">
        <v>0</v>
      </c>
      <c r="AH128">
        <v>42</v>
      </c>
      <c r="AI128">
        <v>2707</v>
      </c>
      <c r="AJ128">
        <v>109</v>
      </c>
      <c r="AK128">
        <v>3.26</v>
      </c>
      <c r="AL128">
        <v>1.1950000000000001</v>
      </c>
      <c r="AM128">
        <v>8.6</v>
      </c>
      <c r="AN128">
        <v>1.1000000000000001</v>
      </c>
      <c r="AO128">
        <v>2.2000000000000002</v>
      </c>
      <c r="AP128">
        <v>10.1</v>
      </c>
      <c r="AQ128" s="16">
        <f>AP128*Adjustments!$N$11</f>
        <v>8.557487432726262</v>
      </c>
      <c r="AR128">
        <v>4.57</v>
      </c>
    </row>
    <row r="129" spans="1:44" x14ac:dyDescent="0.45">
      <c r="A129">
        <v>128</v>
      </c>
      <c r="B129" t="s">
        <v>1151</v>
      </c>
      <c r="C129">
        <v>2015</v>
      </c>
      <c r="D129">
        <v>2024</v>
      </c>
      <c r="E129" t="str">
        <f t="shared" si="3"/>
        <v>2015-2024</v>
      </c>
      <c r="F129" t="s">
        <v>1152</v>
      </c>
      <c r="G129">
        <v>33</v>
      </c>
      <c r="H129" s="15">
        <f>G129*Adjustments!$N$3</f>
        <v>36.961903812861699</v>
      </c>
      <c r="I129">
        <v>48</v>
      </c>
      <c r="J129" s="15">
        <f>I129*Adjustments!$N$3</f>
        <v>53.762769182344286</v>
      </c>
      <c r="K129">
        <v>0.40699999999999997</v>
      </c>
      <c r="L129">
        <v>81</v>
      </c>
      <c r="M129" s="15">
        <f>L129*Adjustments!$N$3</f>
        <v>90.724672995205992</v>
      </c>
      <c r="N129">
        <v>2.92</v>
      </c>
      <c r="O129">
        <v>499</v>
      </c>
      <c r="P129">
        <v>21</v>
      </c>
      <c r="Q129" s="15">
        <f>P129*Adjustments!$N$4</f>
        <v>21.422163850364793</v>
      </c>
      <c r="R129">
        <v>0</v>
      </c>
      <c r="S129">
        <v>0</v>
      </c>
      <c r="T129">
        <v>211</v>
      </c>
      <c r="U129">
        <v>634</v>
      </c>
      <c r="V129" s="14">
        <f>U129*Adjustments!$N$6</f>
        <v>728.90173532694882</v>
      </c>
      <c r="W129">
        <v>501</v>
      </c>
      <c r="X129">
        <v>232</v>
      </c>
      <c r="Y129">
        <v>206</v>
      </c>
      <c r="Z129">
        <v>73</v>
      </c>
      <c r="AA129">
        <v>180</v>
      </c>
      <c r="AB129">
        <v>13</v>
      </c>
      <c r="AC129">
        <v>758</v>
      </c>
      <c r="AD129" s="14">
        <f t="shared" si="4"/>
        <v>874.68208239233866</v>
      </c>
      <c r="AE129" s="14">
        <f t="shared" si="5"/>
        <v>741.09712155477962</v>
      </c>
      <c r="AF129">
        <v>24</v>
      </c>
      <c r="AG129">
        <v>5</v>
      </c>
      <c r="AH129">
        <v>16</v>
      </c>
      <c r="AI129">
        <v>2570</v>
      </c>
      <c r="AJ129">
        <v>148</v>
      </c>
      <c r="AK129">
        <v>3.24</v>
      </c>
      <c r="AL129">
        <v>1.0740000000000001</v>
      </c>
      <c r="AM129">
        <v>7.1</v>
      </c>
      <c r="AN129">
        <v>1</v>
      </c>
      <c r="AO129">
        <v>2.6</v>
      </c>
      <c r="AP129">
        <v>10.8</v>
      </c>
      <c r="AQ129" s="16">
        <f>AP129*Adjustments!$N$11</f>
        <v>9.1505806211330327</v>
      </c>
      <c r="AR129">
        <v>4.21</v>
      </c>
    </row>
    <row r="130" spans="1:44" x14ac:dyDescent="0.45">
      <c r="A130">
        <v>129</v>
      </c>
      <c r="B130" t="s">
        <v>895</v>
      </c>
      <c r="C130">
        <v>2020</v>
      </c>
      <c r="D130">
        <v>2024</v>
      </c>
      <c r="E130" t="str">
        <f t="shared" si="3"/>
        <v>2020-2023</v>
      </c>
      <c r="F130" t="s">
        <v>1153</v>
      </c>
      <c r="G130">
        <v>33</v>
      </c>
      <c r="H130" s="15">
        <f>G130*Adjustments!$N$3</f>
        <v>36.961903812861699</v>
      </c>
      <c r="I130">
        <v>18</v>
      </c>
      <c r="J130" s="15">
        <f>I130*Adjustments!$N$3</f>
        <v>20.161038443379109</v>
      </c>
      <c r="K130">
        <v>0.64700000000000002</v>
      </c>
      <c r="L130">
        <v>51</v>
      </c>
      <c r="M130" s="15">
        <f>L130*Adjustments!$N$3</f>
        <v>57.122942256240805</v>
      </c>
      <c r="N130">
        <v>3.59</v>
      </c>
      <c r="O130">
        <v>116</v>
      </c>
      <c r="P130">
        <v>82</v>
      </c>
      <c r="Q130" s="15">
        <f>P130*Adjustments!$N$4</f>
        <v>83.648449320472054</v>
      </c>
      <c r="R130">
        <v>0</v>
      </c>
      <c r="S130">
        <v>0</v>
      </c>
      <c r="T130">
        <v>2</v>
      </c>
      <c r="U130">
        <v>501</v>
      </c>
      <c r="V130" s="14">
        <f>U130*Adjustments!$N$6</f>
        <v>575.99332712744695</v>
      </c>
      <c r="W130">
        <v>365</v>
      </c>
      <c r="X130">
        <v>207</v>
      </c>
      <c r="Y130">
        <v>200</v>
      </c>
      <c r="Z130">
        <v>73</v>
      </c>
      <c r="AA130">
        <v>204</v>
      </c>
      <c r="AB130">
        <v>1</v>
      </c>
      <c r="AC130">
        <v>564</v>
      </c>
      <c r="AD130" s="14">
        <f t="shared" si="4"/>
        <v>646.3925115541349</v>
      </c>
      <c r="AE130" s="14">
        <f t="shared" si="5"/>
        <v>547.67285091414601</v>
      </c>
      <c r="AF130">
        <v>22</v>
      </c>
      <c r="AG130">
        <v>3</v>
      </c>
      <c r="AH130">
        <v>20</v>
      </c>
      <c r="AI130">
        <v>2060</v>
      </c>
      <c r="AJ130">
        <v>115</v>
      </c>
      <c r="AK130">
        <v>4.18</v>
      </c>
      <c r="AL130">
        <v>1.1359999999999999</v>
      </c>
      <c r="AM130">
        <v>6.6</v>
      </c>
      <c r="AN130">
        <v>1.3</v>
      </c>
      <c r="AO130">
        <v>3.7</v>
      </c>
      <c r="AP130">
        <v>10.1</v>
      </c>
      <c r="AQ130" s="16">
        <f>AP130*Adjustments!$N$11</f>
        <v>8.557487432726262</v>
      </c>
      <c r="AR130">
        <v>2.76</v>
      </c>
    </row>
    <row r="131" spans="1:44" x14ac:dyDescent="0.45">
      <c r="A131">
        <v>130</v>
      </c>
      <c r="B131" t="s">
        <v>936</v>
      </c>
      <c r="C131">
        <v>2017</v>
      </c>
      <c r="D131">
        <v>2023</v>
      </c>
      <c r="E131" t="str">
        <f t="shared" ref="E131:E194" si="6">_xlfn.CONCAT(C131,"-",D132)</f>
        <v>2017-2023</v>
      </c>
      <c r="F131" t="s">
        <v>1124</v>
      </c>
      <c r="G131">
        <v>33</v>
      </c>
      <c r="H131" s="15">
        <f>G131*Adjustments!$N$3</f>
        <v>36.961903812861699</v>
      </c>
      <c r="I131">
        <v>41</v>
      </c>
      <c r="J131" s="15">
        <f>I131*Adjustments!$N$3</f>
        <v>45.922365343252416</v>
      </c>
      <c r="K131">
        <v>0.44600000000000001</v>
      </c>
      <c r="L131">
        <v>74</v>
      </c>
      <c r="M131" s="15">
        <f>L131*Adjustments!$N$3</f>
        <v>82.884269156114115</v>
      </c>
      <c r="N131">
        <v>4.3</v>
      </c>
      <c r="O131">
        <v>123</v>
      </c>
      <c r="P131">
        <v>122</v>
      </c>
      <c r="Q131" s="15">
        <f>P131*Adjustments!$N$4</f>
        <v>124.45257094021451</v>
      </c>
      <c r="R131">
        <v>0</v>
      </c>
      <c r="S131">
        <v>0</v>
      </c>
      <c r="T131">
        <v>0</v>
      </c>
      <c r="U131">
        <v>635.20000000000005</v>
      </c>
      <c r="V131" s="14">
        <f>U131*Adjustments!$N$6</f>
        <v>730.28136006258353</v>
      </c>
      <c r="W131">
        <v>598</v>
      </c>
      <c r="X131">
        <v>327</v>
      </c>
      <c r="Y131">
        <v>304</v>
      </c>
      <c r="Z131">
        <v>98</v>
      </c>
      <c r="AA131">
        <v>231</v>
      </c>
      <c r="AB131">
        <v>8</v>
      </c>
      <c r="AC131">
        <v>677</v>
      </c>
      <c r="AD131" s="14">
        <f t="shared" ref="AD131:AD194" si="7">(V131/9)*AP131</f>
        <v>778.96678406675585</v>
      </c>
      <c r="AE131" s="14">
        <f t="shared" ref="AE131:AE194" si="8">(V131/9)*AQ131</f>
        <v>659.99984803588654</v>
      </c>
      <c r="AF131">
        <v>29</v>
      </c>
      <c r="AG131">
        <v>3</v>
      </c>
      <c r="AH131">
        <v>13</v>
      </c>
      <c r="AI131">
        <v>2720</v>
      </c>
      <c r="AJ131">
        <v>105</v>
      </c>
      <c r="AK131">
        <v>4.2699999999999996</v>
      </c>
      <c r="AL131">
        <v>1.304</v>
      </c>
      <c r="AM131">
        <v>8.5</v>
      </c>
      <c r="AN131">
        <v>1.4</v>
      </c>
      <c r="AO131">
        <v>3.3</v>
      </c>
      <c r="AP131">
        <v>9.6</v>
      </c>
      <c r="AQ131" s="16">
        <f>AP131*Adjustments!$N$11</f>
        <v>8.1338494410071398</v>
      </c>
      <c r="AR131">
        <v>2.93</v>
      </c>
    </row>
    <row r="132" spans="1:44" x14ac:dyDescent="0.45">
      <c r="A132">
        <v>131</v>
      </c>
      <c r="B132" t="s">
        <v>923</v>
      </c>
      <c r="C132">
        <v>2021</v>
      </c>
      <c r="D132">
        <v>2023</v>
      </c>
      <c r="E132" t="str">
        <f t="shared" si="6"/>
        <v>2021-2024</v>
      </c>
      <c r="F132" t="s">
        <v>1154</v>
      </c>
      <c r="G132">
        <v>33</v>
      </c>
      <c r="H132" s="15">
        <f>G132*Adjustments!$N$3</f>
        <v>36.961903812861699</v>
      </c>
      <c r="I132">
        <v>16</v>
      </c>
      <c r="J132" s="15">
        <f>I132*Adjustments!$N$3</f>
        <v>17.92092306078143</v>
      </c>
      <c r="K132">
        <v>0.67300000000000004</v>
      </c>
      <c r="L132">
        <v>49</v>
      </c>
      <c r="M132" s="15">
        <f>L132*Adjustments!$N$3</f>
        <v>54.882826873643126</v>
      </c>
      <c r="N132">
        <v>3.02</v>
      </c>
      <c r="O132">
        <v>74</v>
      </c>
      <c r="P132">
        <v>74</v>
      </c>
      <c r="Q132" s="15">
        <f>P132*Adjustments!$N$4</f>
        <v>75.487624996523564</v>
      </c>
      <c r="R132">
        <v>0</v>
      </c>
      <c r="S132">
        <v>0</v>
      </c>
      <c r="T132">
        <v>0</v>
      </c>
      <c r="U132">
        <v>404.2</v>
      </c>
      <c r="V132" s="14">
        <f>U132*Adjustments!$N$6</f>
        <v>464.70359845292228</v>
      </c>
      <c r="W132">
        <v>331</v>
      </c>
      <c r="X132">
        <v>143</v>
      </c>
      <c r="Y132">
        <v>136</v>
      </c>
      <c r="Z132">
        <v>48</v>
      </c>
      <c r="AA132">
        <v>116</v>
      </c>
      <c r="AB132">
        <v>1</v>
      </c>
      <c r="AC132">
        <v>456</v>
      </c>
      <c r="AD132" s="14">
        <f t="shared" si="7"/>
        <v>521.50070493050157</v>
      </c>
      <c r="AE132" s="14">
        <f t="shared" si="8"/>
        <v>441.85502263372814</v>
      </c>
      <c r="AF132">
        <v>5</v>
      </c>
      <c r="AG132">
        <v>0</v>
      </c>
      <c r="AH132">
        <v>19</v>
      </c>
      <c r="AI132">
        <v>1627</v>
      </c>
      <c r="AJ132">
        <v>130</v>
      </c>
      <c r="AK132">
        <v>3.36</v>
      </c>
      <c r="AL132">
        <v>1.105</v>
      </c>
      <c r="AM132">
        <v>7.4</v>
      </c>
      <c r="AN132">
        <v>1.1000000000000001</v>
      </c>
      <c r="AO132">
        <v>2.6</v>
      </c>
      <c r="AP132">
        <v>10.1</v>
      </c>
      <c r="AQ132" s="16">
        <f>AP132*Adjustments!$N$11</f>
        <v>8.557487432726262</v>
      </c>
      <c r="AR132">
        <v>3.93</v>
      </c>
    </row>
    <row r="133" spans="1:44" x14ac:dyDescent="0.45">
      <c r="A133">
        <v>132</v>
      </c>
      <c r="B133" t="s">
        <v>1155</v>
      </c>
      <c r="C133">
        <v>2013</v>
      </c>
      <c r="D133">
        <v>2024</v>
      </c>
      <c r="E133" t="str">
        <f t="shared" si="6"/>
        <v>2013-2024</v>
      </c>
      <c r="F133" t="s">
        <v>1090</v>
      </c>
      <c r="G133">
        <v>33</v>
      </c>
      <c r="H133" s="15">
        <f>G133*Adjustments!$N$3</f>
        <v>36.961903812861699</v>
      </c>
      <c r="I133">
        <v>36</v>
      </c>
      <c r="J133" s="15">
        <f>I133*Adjustments!$N$3</f>
        <v>40.322076886758218</v>
      </c>
      <c r="K133">
        <v>0.47799999999999998</v>
      </c>
      <c r="L133">
        <v>69</v>
      </c>
      <c r="M133" s="15">
        <f>L133*Adjustments!$N$3</f>
        <v>77.283980699619917</v>
      </c>
      <c r="N133">
        <v>3.28</v>
      </c>
      <c r="O133">
        <v>601</v>
      </c>
      <c r="P133">
        <v>0</v>
      </c>
      <c r="Q133" s="15">
        <f>P133*Adjustments!$N$4</f>
        <v>0</v>
      </c>
      <c r="R133">
        <v>0</v>
      </c>
      <c r="S133">
        <v>0</v>
      </c>
      <c r="T133">
        <v>110</v>
      </c>
      <c r="U133">
        <v>628</v>
      </c>
      <c r="V133" s="14">
        <f>U133*Adjustments!$N$6</f>
        <v>722.00361164877586</v>
      </c>
      <c r="W133">
        <v>543</v>
      </c>
      <c r="X133">
        <v>257</v>
      </c>
      <c r="Y133">
        <v>229</v>
      </c>
      <c r="Z133">
        <v>58</v>
      </c>
      <c r="AA133">
        <v>183</v>
      </c>
      <c r="AB133">
        <v>14</v>
      </c>
      <c r="AC133">
        <v>675</v>
      </c>
      <c r="AD133" s="14">
        <f t="shared" si="7"/>
        <v>778.15944811034717</v>
      </c>
      <c r="AE133" s="14">
        <f t="shared" si="8"/>
        <v>659.31581166945534</v>
      </c>
      <c r="AF133">
        <v>11</v>
      </c>
      <c r="AG133">
        <v>0</v>
      </c>
      <c r="AH133">
        <v>46</v>
      </c>
      <c r="AI133">
        <v>2579</v>
      </c>
      <c r="AJ133">
        <v>129</v>
      </c>
      <c r="AK133">
        <v>3.13</v>
      </c>
      <c r="AL133">
        <v>1.1559999999999999</v>
      </c>
      <c r="AM133">
        <v>7.8</v>
      </c>
      <c r="AN133">
        <v>0.8</v>
      </c>
      <c r="AO133">
        <v>2.6</v>
      </c>
      <c r="AP133">
        <v>9.6999999999999993</v>
      </c>
      <c r="AQ133" s="16">
        <f>AP133*Adjustments!$N$11</f>
        <v>8.2185770393509632</v>
      </c>
      <c r="AR133">
        <v>3.69</v>
      </c>
    </row>
    <row r="134" spans="1:44" x14ac:dyDescent="0.45">
      <c r="A134">
        <v>133</v>
      </c>
      <c r="B134" t="s">
        <v>873</v>
      </c>
      <c r="C134">
        <v>2020</v>
      </c>
      <c r="D134">
        <v>2024</v>
      </c>
      <c r="E134" t="str">
        <f t="shared" si="6"/>
        <v>2020-2024</v>
      </c>
      <c r="F134" t="s">
        <v>1153</v>
      </c>
      <c r="G134">
        <v>33</v>
      </c>
      <c r="H134" s="15">
        <f>G134*Adjustments!$N$3</f>
        <v>36.961903812861699</v>
      </c>
      <c r="I134">
        <v>30</v>
      </c>
      <c r="J134" s="15">
        <f>I134*Adjustments!$N$3</f>
        <v>33.60173073896518</v>
      </c>
      <c r="K134">
        <v>0.52400000000000002</v>
      </c>
      <c r="L134">
        <v>63</v>
      </c>
      <c r="M134" s="15">
        <f>L134*Adjustments!$N$3</f>
        <v>70.56363455182688</v>
      </c>
      <c r="N134">
        <v>3.53</v>
      </c>
      <c r="O134">
        <v>93</v>
      </c>
      <c r="P134">
        <v>90</v>
      </c>
      <c r="Q134" s="15">
        <f>P134*Adjustments!$N$4</f>
        <v>91.809273644420543</v>
      </c>
      <c r="R134">
        <v>0</v>
      </c>
      <c r="S134">
        <v>0</v>
      </c>
      <c r="T134">
        <v>0</v>
      </c>
      <c r="U134">
        <v>489.1</v>
      </c>
      <c r="V134" s="14">
        <f>U134*Adjustments!$N$6</f>
        <v>562.31204849907044</v>
      </c>
      <c r="W134">
        <v>410</v>
      </c>
      <c r="X134">
        <v>210</v>
      </c>
      <c r="Y134">
        <v>192</v>
      </c>
      <c r="Z134">
        <v>66</v>
      </c>
      <c r="AA134">
        <v>124</v>
      </c>
      <c r="AB134">
        <v>0</v>
      </c>
      <c r="AC134">
        <v>552</v>
      </c>
      <c r="AD134" s="14">
        <f t="shared" si="7"/>
        <v>637.28698829894654</v>
      </c>
      <c r="AE134" s="14">
        <f t="shared" si="8"/>
        <v>539.95795974338637</v>
      </c>
      <c r="AF134">
        <v>18</v>
      </c>
      <c r="AG134">
        <v>0</v>
      </c>
      <c r="AH134">
        <v>7</v>
      </c>
      <c r="AI134">
        <v>1988</v>
      </c>
      <c r="AJ134">
        <v>119</v>
      </c>
      <c r="AK134">
        <v>3.54</v>
      </c>
      <c r="AL134">
        <v>1.091</v>
      </c>
      <c r="AM134">
        <v>7.5</v>
      </c>
      <c r="AN134">
        <v>1.2</v>
      </c>
      <c r="AO134">
        <v>2.2999999999999998</v>
      </c>
      <c r="AP134">
        <v>10.199999999999999</v>
      </c>
      <c r="AQ134" s="16">
        <f>AP134*Adjustments!$N$11</f>
        <v>8.6422150310700854</v>
      </c>
      <c r="AR134">
        <v>4.45</v>
      </c>
    </row>
    <row r="135" spans="1:44" x14ac:dyDescent="0.45">
      <c r="A135">
        <v>134</v>
      </c>
      <c r="B135" t="s">
        <v>1156</v>
      </c>
      <c r="C135">
        <v>2012</v>
      </c>
      <c r="D135">
        <v>2024</v>
      </c>
      <c r="E135" t="str">
        <f t="shared" si="6"/>
        <v>2012-2023</v>
      </c>
      <c r="F135" t="s">
        <v>1075</v>
      </c>
      <c r="G135">
        <v>33</v>
      </c>
      <c r="H135" s="15">
        <f>G135*Adjustments!$N$3</f>
        <v>36.961903812861699</v>
      </c>
      <c r="I135">
        <v>44</v>
      </c>
      <c r="J135" s="15">
        <f>I135*Adjustments!$N$3</f>
        <v>49.282538417148935</v>
      </c>
      <c r="K135">
        <v>0.42899999999999999</v>
      </c>
      <c r="L135">
        <v>77</v>
      </c>
      <c r="M135" s="15">
        <f>L135*Adjustments!$N$3</f>
        <v>86.244442230010634</v>
      </c>
      <c r="N135">
        <v>3.72</v>
      </c>
      <c r="O135">
        <v>604</v>
      </c>
      <c r="P135">
        <v>17</v>
      </c>
      <c r="Q135" s="15">
        <f>P135*Adjustments!$N$4</f>
        <v>17.341751688390548</v>
      </c>
      <c r="R135">
        <v>0</v>
      </c>
      <c r="S135">
        <v>0</v>
      </c>
      <c r="T135">
        <v>114</v>
      </c>
      <c r="U135">
        <v>638.20000000000005</v>
      </c>
      <c r="V135" s="14">
        <f>U135*Adjustments!$N$6</f>
        <v>733.73042190166996</v>
      </c>
      <c r="W135">
        <v>554</v>
      </c>
      <c r="X135">
        <v>298</v>
      </c>
      <c r="Y135">
        <v>264</v>
      </c>
      <c r="Z135">
        <v>81</v>
      </c>
      <c r="AA135">
        <v>233</v>
      </c>
      <c r="AB135">
        <v>26</v>
      </c>
      <c r="AC135">
        <v>736</v>
      </c>
      <c r="AD135" s="14">
        <f t="shared" si="7"/>
        <v>847.86626530859644</v>
      </c>
      <c r="AE135" s="14">
        <f t="shared" si="8"/>
        <v>718.37672376345199</v>
      </c>
      <c r="AF135">
        <v>15</v>
      </c>
      <c r="AG135">
        <v>3</v>
      </c>
      <c r="AH135">
        <v>30</v>
      </c>
      <c r="AI135">
        <v>2665</v>
      </c>
      <c r="AJ135">
        <v>111</v>
      </c>
      <c r="AK135">
        <v>3.66</v>
      </c>
      <c r="AL135">
        <v>1.232</v>
      </c>
      <c r="AM135">
        <v>7.8</v>
      </c>
      <c r="AN135">
        <v>1.1000000000000001</v>
      </c>
      <c r="AO135">
        <v>3.3</v>
      </c>
      <c r="AP135">
        <v>10.4</v>
      </c>
      <c r="AQ135" s="16">
        <f>AP135*Adjustments!$N$11</f>
        <v>8.8116702277577357</v>
      </c>
      <c r="AR135">
        <v>3.16</v>
      </c>
    </row>
    <row r="136" spans="1:44" x14ac:dyDescent="0.45">
      <c r="A136">
        <v>135</v>
      </c>
      <c r="B136" t="s">
        <v>1157</v>
      </c>
      <c r="C136">
        <v>2015</v>
      </c>
      <c r="D136">
        <v>2023</v>
      </c>
      <c r="E136" t="str">
        <f t="shared" si="6"/>
        <v>2015-2024</v>
      </c>
      <c r="F136" t="s">
        <v>1103</v>
      </c>
      <c r="G136">
        <v>32</v>
      </c>
      <c r="H136" s="15">
        <f>G136*Adjustments!$N$3</f>
        <v>35.84184612156286</v>
      </c>
      <c r="I136">
        <v>24</v>
      </c>
      <c r="J136" s="15">
        <f>I136*Adjustments!$N$3</f>
        <v>26.881384591172143</v>
      </c>
      <c r="K136">
        <v>0.57099999999999995</v>
      </c>
      <c r="L136">
        <v>56</v>
      </c>
      <c r="M136" s="15">
        <f>L136*Adjustments!$N$3</f>
        <v>62.723230712735003</v>
      </c>
      <c r="N136">
        <v>3.47</v>
      </c>
      <c r="O136">
        <v>425</v>
      </c>
      <c r="P136">
        <v>1</v>
      </c>
      <c r="Q136" s="15">
        <f>P136*Adjustments!$N$4</f>
        <v>1.0201030404935616</v>
      </c>
      <c r="R136">
        <v>0</v>
      </c>
      <c r="S136">
        <v>0</v>
      </c>
      <c r="T136">
        <v>31</v>
      </c>
      <c r="U136">
        <v>461.2</v>
      </c>
      <c r="V136" s="14">
        <f>U136*Adjustments!$N$6</f>
        <v>530.23577339556596</v>
      </c>
      <c r="W136">
        <v>365</v>
      </c>
      <c r="X136">
        <v>196</v>
      </c>
      <c r="Y136">
        <v>178</v>
      </c>
      <c r="Z136">
        <v>54</v>
      </c>
      <c r="AA136">
        <v>191</v>
      </c>
      <c r="AB136">
        <v>17</v>
      </c>
      <c r="AC136">
        <v>539</v>
      </c>
      <c r="AD136" s="14">
        <f t="shared" si="7"/>
        <v>618.60840229482699</v>
      </c>
      <c r="AE136" s="14">
        <f t="shared" si="8"/>
        <v>524.13204241751021</v>
      </c>
      <c r="AF136">
        <v>27</v>
      </c>
      <c r="AG136">
        <v>1</v>
      </c>
      <c r="AH136">
        <v>21</v>
      </c>
      <c r="AI136">
        <v>1913</v>
      </c>
      <c r="AJ136">
        <v>127</v>
      </c>
      <c r="AK136">
        <v>3.76</v>
      </c>
      <c r="AL136">
        <v>1.204</v>
      </c>
      <c r="AM136">
        <v>7.1</v>
      </c>
      <c r="AN136">
        <v>1.1000000000000001</v>
      </c>
      <c r="AO136">
        <v>3.7</v>
      </c>
      <c r="AP136">
        <v>10.5</v>
      </c>
      <c r="AQ136" s="16">
        <f>AP136*Adjustments!$N$11</f>
        <v>8.896397826101559</v>
      </c>
      <c r="AR136">
        <v>2.82</v>
      </c>
    </row>
    <row r="137" spans="1:44" x14ac:dyDescent="0.45">
      <c r="A137">
        <v>136</v>
      </c>
      <c r="B137" t="s">
        <v>844</v>
      </c>
      <c r="C137">
        <v>2018</v>
      </c>
      <c r="D137">
        <v>2024</v>
      </c>
      <c r="E137" t="str">
        <f t="shared" si="6"/>
        <v>2018-2024</v>
      </c>
      <c r="F137" t="s">
        <v>1104</v>
      </c>
      <c r="G137">
        <v>32</v>
      </c>
      <c r="H137" s="15">
        <f>G137*Adjustments!$N$3</f>
        <v>35.84184612156286</v>
      </c>
      <c r="I137">
        <v>33</v>
      </c>
      <c r="J137" s="15">
        <f>I137*Adjustments!$N$3</f>
        <v>36.961903812861699</v>
      </c>
      <c r="K137">
        <v>0.49199999999999999</v>
      </c>
      <c r="L137">
        <v>65</v>
      </c>
      <c r="M137" s="15">
        <f>L137*Adjustments!$N$3</f>
        <v>72.803749934424559</v>
      </c>
      <c r="N137">
        <v>4.83</v>
      </c>
      <c r="O137">
        <v>143</v>
      </c>
      <c r="P137">
        <v>99</v>
      </c>
      <c r="Q137" s="15">
        <f>P137*Adjustments!$N$4</f>
        <v>100.9902010088626</v>
      </c>
      <c r="R137">
        <v>0</v>
      </c>
      <c r="S137">
        <v>0</v>
      </c>
      <c r="T137">
        <v>0</v>
      </c>
      <c r="U137">
        <v>577.20000000000005</v>
      </c>
      <c r="V137" s="14">
        <f>U137*Adjustments!$N$6</f>
        <v>663.59949784024434</v>
      </c>
      <c r="W137">
        <v>601</v>
      </c>
      <c r="X137">
        <v>326</v>
      </c>
      <c r="Y137">
        <v>310</v>
      </c>
      <c r="Z137">
        <v>90</v>
      </c>
      <c r="AA137">
        <v>189</v>
      </c>
      <c r="AB137">
        <v>8</v>
      </c>
      <c r="AC137">
        <v>451</v>
      </c>
      <c r="AD137" s="14">
        <f t="shared" si="7"/>
        <v>516.13294276463444</v>
      </c>
      <c r="AE137" s="14">
        <f t="shared" si="8"/>
        <v>437.30704666578043</v>
      </c>
      <c r="AF137">
        <v>14</v>
      </c>
      <c r="AG137">
        <v>1</v>
      </c>
      <c r="AH137">
        <v>17</v>
      </c>
      <c r="AI137">
        <v>2467</v>
      </c>
      <c r="AJ137">
        <v>96</v>
      </c>
      <c r="AK137">
        <v>4.7</v>
      </c>
      <c r="AL137">
        <v>1.3680000000000001</v>
      </c>
      <c r="AM137">
        <v>9.4</v>
      </c>
      <c r="AN137">
        <v>1.4</v>
      </c>
      <c r="AO137">
        <v>2.9</v>
      </c>
      <c r="AP137">
        <v>7</v>
      </c>
      <c r="AQ137" s="16">
        <f>AP137*Adjustments!$N$11</f>
        <v>5.9309318840677063</v>
      </c>
      <c r="AR137">
        <v>2.39</v>
      </c>
    </row>
    <row r="138" spans="1:44" x14ac:dyDescent="0.45">
      <c r="A138">
        <v>137</v>
      </c>
      <c r="B138" t="s">
        <v>1158</v>
      </c>
      <c r="C138">
        <v>2015</v>
      </c>
      <c r="D138">
        <v>2024</v>
      </c>
      <c r="E138" t="str">
        <f t="shared" si="6"/>
        <v>2015-2024</v>
      </c>
      <c r="F138" t="s">
        <v>1074</v>
      </c>
      <c r="G138">
        <v>32</v>
      </c>
      <c r="H138" s="15">
        <f>G138*Adjustments!$N$3</f>
        <v>35.84184612156286</v>
      </c>
      <c r="I138">
        <v>39</v>
      </c>
      <c r="J138" s="15">
        <f>I138*Adjustments!$N$3</f>
        <v>43.682249960654737</v>
      </c>
      <c r="K138">
        <v>0.45100000000000001</v>
      </c>
      <c r="L138">
        <v>71</v>
      </c>
      <c r="M138" s="15">
        <f>L138*Adjustments!$N$3</f>
        <v>79.524096082217596</v>
      </c>
      <c r="N138">
        <v>4.18</v>
      </c>
      <c r="O138">
        <v>149</v>
      </c>
      <c r="P138">
        <v>104</v>
      </c>
      <c r="Q138" s="15">
        <f>P138*Adjustments!$N$4</f>
        <v>106.0907162113304</v>
      </c>
      <c r="R138">
        <v>1</v>
      </c>
      <c r="S138">
        <v>1</v>
      </c>
      <c r="T138">
        <v>1</v>
      </c>
      <c r="U138">
        <v>603</v>
      </c>
      <c r="V138" s="14">
        <f>U138*Adjustments!$N$6</f>
        <v>693.26142965638826</v>
      </c>
      <c r="W138">
        <v>587</v>
      </c>
      <c r="X138">
        <v>321</v>
      </c>
      <c r="Y138">
        <v>280</v>
      </c>
      <c r="Z138">
        <v>60</v>
      </c>
      <c r="AA138">
        <v>242</v>
      </c>
      <c r="AB138">
        <v>3</v>
      </c>
      <c r="AC138">
        <v>479</v>
      </c>
      <c r="AD138" s="14">
        <f t="shared" si="7"/>
        <v>546.90623895115073</v>
      </c>
      <c r="AE138" s="14">
        <f t="shared" si="8"/>
        <v>463.38052145584737</v>
      </c>
      <c r="AF138">
        <v>25</v>
      </c>
      <c r="AG138">
        <v>1</v>
      </c>
      <c r="AH138">
        <v>19</v>
      </c>
      <c r="AI138">
        <v>2594</v>
      </c>
      <c r="AJ138">
        <v>101</v>
      </c>
      <c r="AK138">
        <v>4.22</v>
      </c>
      <c r="AL138">
        <v>1.375</v>
      </c>
      <c r="AM138">
        <v>8.8000000000000007</v>
      </c>
      <c r="AN138">
        <v>0.9</v>
      </c>
      <c r="AO138">
        <v>3.6</v>
      </c>
      <c r="AP138">
        <v>7.1</v>
      </c>
      <c r="AQ138" s="16">
        <f>AP138*Adjustments!$N$11</f>
        <v>6.0156594824115306</v>
      </c>
      <c r="AR138">
        <v>1.98</v>
      </c>
    </row>
    <row r="139" spans="1:44" x14ac:dyDescent="0.45">
      <c r="A139">
        <v>138</v>
      </c>
      <c r="B139" t="s">
        <v>866</v>
      </c>
      <c r="C139">
        <v>2021</v>
      </c>
      <c r="D139">
        <v>2024</v>
      </c>
      <c r="E139" t="str">
        <f t="shared" si="6"/>
        <v>2021-2024</v>
      </c>
      <c r="F139" t="s">
        <v>1159</v>
      </c>
      <c r="G139">
        <v>32</v>
      </c>
      <c r="H139" s="15">
        <f>G139*Adjustments!$N$3</f>
        <v>35.84184612156286</v>
      </c>
      <c r="I139">
        <v>24</v>
      </c>
      <c r="J139" s="15">
        <f>I139*Adjustments!$N$3</f>
        <v>26.881384591172143</v>
      </c>
      <c r="K139">
        <v>0.57099999999999995</v>
      </c>
      <c r="L139">
        <v>56</v>
      </c>
      <c r="M139" s="15">
        <f>L139*Adjustments!$N$3</f>
        <v>62.723230712735003</v>
      </c>
      <c r="N139">
        <v>3.87</v>
      </c>
      <c r="O139">
        <v>79</v>
      </c>
      <c r="P139">
        <v>79</v>
      </c>
      <c r="Q139" s="15">
        <f>P139*Adjustments!$N$4</f>
        <v>80.588140198991368</v>
      </c>
      <c r="R139">
        <v>1</v>
      </c>
      <c r="S139">
        <v>1</v>
      </c>
      <c r="T139">
        <v>0</v>
      </c>
      <c r="U139">
        <v>444.2</v>
      </c>
      <c r="V139" s="14">
        <f>U139*Adjustments!$N$6</f>
        <v>510.69108964074235</v>
      </c>
      <c r="W139">
        <v>376</v>
      </c>
      <c r="X139">
        <v>199</v>
      </c>
      <c r="Y139">
        <v>191</v>
      </c>
      <c r="Z139">
        <v>72</v>
      </c>
      <c r="AA139">
        <v>102</v>
      </c>
      <c r="AB139">
        <v>0</v>
      </c>
      <c r="AC139">
        <v>496</v>
      </c>
      <c r="AD139" s="14">
        <f t="shared" si="7"/>
        <v>567.43454404526926</v>
      </c>
      <c r="AE139" s="14">
        <f t="shared" si="8"/>
        <v>480.77366134278697</v>
      </c>
      <c r="AF139">
        <v>20</v>
      </c>
      <c r="AG139">
        <v>1</v>
      </c>
      <c r="AH139">
        <v>8</v>
      </c>
      <c r="AI139">
        <v>1810</v>
      </c>
      <c r="AJ139">
        <v>106</v>
      </c>
      <c r="AK139">
        <v>3.88</v>
      </c>
      <c r="AL139">
        <v>1.075</v>
      </c>
      <c r="AM139">
        <v>7.6</v>
      </c>
      <c r="AN139">
        <v>1.5</v>
      </c>
      <c r="AO139">
        <v>2.1</v>
      </c>
      <c r="AP139">
        <v>10</v>
      </c>
      <c r="AQ139" s="16">
        <f>AP139*Adjustments!$N$11</f>
        <v>8.4727598343824368</v>
      </c>
      <c r="AR139">
        <v>4.8600000000000003</v>
      </c>
    </row>
    <row r="140" spans="1:44" x14ac:dyDescent="0.45">
      <c r="A140">
        <v>139</v>
      </c>
      <c r="B140" t="s">
        <v>877</v>
      </c>
      <c r="C140">
        <v>2020</v>
      </c>
      <c r="D140">
        <v>2024</v>
      </c>
      <c r="E140" t="str">
        <f t="shared" si="6"/>
        <v>2020-2024</v>
      </c>
      <c r="F140" t="s">
        <v>1153</v>
      </c>
      <c r="G140">
        <v>32</v>
      </c>
      <c r="H140" s="15">
        <f>G140*Adjustments!$N$3</f>
        <v>35.84184612156286</v>
      </c>
      <c r="I140">
        <v>36</v>
      </c>
      <c r="J140" s="15">
        <f>I140*Adjustments!$N$3</f>
        <v>40.322076886758218</v>
      </c>
      <c r="K140">
        <v>0.47099999999999997</v>
      </c>
      <c r="L140">
        <v>68</v>
      </c>
      <c r="M140" s="15">
        <f>L140*Adjustments!$N$3</f>
        <v>76.163923008321078</v>
      </c>
      <c r="N140">
        <v>4.2300000000000004</v>
      </c>
      <c r="O140">
        <v>113</v>
      </c>
      <c r="P140">
        <v>110</v>
      </c>
      <c r="Q140" s="15">
        <f>P140*Adjustments!$N$4</f>
        <v>112.21133445429177</v>
      </c>
      <c r="R140">
        <v>1</v>
      </c>
      <c r="S140">
        <v>0</v>
      </c>
      <c r="T140">
        <v>0</v>
      </c>
      <c r="U140">
        <v>607</v>
      </c>
      <c r="V140" s="14">
        <f>U140*Adjustments!$N$6</f>
        <v>697.8601787751702</v>
      </c>
      <c r="W140">
        <v>608</v>
      </c>
      <c r="X140">
        <v>306</v>
      </c>
      <c r="Y140">
        <v>285</v>
      </c>
      <c r="Z140">
        <v>71</v>
      </c>
      <c r="AA140">
        <v>191</v>
      </c>
      <c r="AB140">
        <v>1</v>
      </c>
      <c r="AC140">
        <v>571</v>
      </c>
      <c r="AD140" s="14">
        <f t="shared" si="7"/>
        <v>659.09016884321636</v>
      </c>
      <c r="AE140" s="14">
        <f t="shared" si="8"/>
        <v>558.43127098111427</v>
      </c>
      <c r="AF140">
        <v>39</v>
      </c>
      <c r="AG140">
        <v>3</v>
      </c>
      <c r="AH140">
        <v>15</v>
      </c>
      <c r="AI140">
        <v>2595</v>
      </c>
      <c r="AJ140">
        <v>104</v>
      </c>
      <c r="AK140">
        <v>3.96</v>
      </c>
      <c r="AL140">
        <v>1.3160000000000001</v>
      </c>
      <c r="AM140">
        <v>9</v>
      </c>
      <c r="AN140">
        <v>1.1000000000000001</v>
      </c>
      <c r="AO140">
        <v>2.8</v>
      </c>
      <c r="AP140">
        <v>8.5</v>
      </c>
      <c r="AQ140" s="16">
        <f>AP140*Adjustments!$N$11</f>
        <v>7.201845859225072</v>
      </c>
      <c r="AR140">
        <v>2.99</v>
      </c>
    </row>
    <row r="141" spans="1:44" x14ac:dyDescent="0.45">
      <c r="A141">
        <v>140</v>
      </c>
      <c r="B141" t="s">
        <v>903</v>
      </c>
      <c r="C141">
        <v>2021</v>
      </c>
      <c r="D141">
        <v>2024</v>
      </c>
      <c r="E141" t="str">
        <f t="shared" si="6"/>
        <v>2021-2023</v>
      </c>
      <c r="F141" t="s">
        <v>1160</v>
      </c>
      <c r="G141">
        <v>32</v>
      </c>
      <c r="H141" s="15">
        <f>G141*Adjustments!$N$3</f>
        <v>35.84184612156286</v>
      </c>
      <c r="I141">
        <v>10</v>
      </c>
      <c r="J141" s="15">
        <f>I141*Adjustments!$N$3</f>
        <v>11.200576912988394</v>
      </c>
      <c r="K141">
        <v>0.76200000000000001</v>
      </c>
      <c r="L141">
        <v>42</v>
      </c>
      <c r="M141" s="15">
        <f>L141*Adjustments!$N$3</f>
        <v>47.042423034551256</v>
      </c>
      <c r="N141">
        <v>3.47</v>
      </c>
      <c r="O141">
        <v>67</v>
      </c>
      <c r="P141">
        <v>54</v>
      </c>
      <c r="Q141" s="15">
        <f>P141*Adjustments!$N$4</f>
        <v>55.085564186652327</v>
      </c>
      <c r="R141">
        <v>0</v>
      </c>
      <c r="S141">
        <v>0</v>
      </c>
      <c r="T141">
        <v>0</v>
      </c>
      <c r="U141">
        <v>329.2</v>
      </c>
      <c r="V141" s="14">
        <f>U141*Adjustments!$N$6</f>
        <v>378.47705247575954</v>
      </c>
      <c r="W141">
        <v>244</v>
      </c>
      <c r="X141">
        <v>135</v>
      </c>
      <c r="Y141">
        <v>127</v>
      </c>
      <c r="Z141">
        <v>32</v>
      </c>
      <c r="AA141">
        <v>109</v>
      </c>
      <c r="AB141">
        <v>2</v>
      </c>
      <c r="AC141">
        <v>495</v>
      </c>
      <c r="AD141" s="14">
        <f t="shared" si="7"/>
        <v>567.71557871363927</v>
      </c>
      <c r="AE141" s="14">
        <f t="shared" si="8"/>
        <v>481.01177526781038</v>
      </c>
      <c r="AF141">
        <v>12</v>
      </c>
      <c r="AG141">
        <v>2</v>
      </c>
      <c r="AH141">
        <v>12</v>
      </c>
      <c r="AI141">
        <v>1342</v>
      </c>
      <c r="AJ141">
        <v>123</v>
      </c>
      <c r="AK141">
        <v>2.5499999999999998</v>
      </c>
      <c r="AL141">
        <v>1.071</v>
      </c>
      <c r="AM141">
        <v>6.7</v>
      </c>
      <c r="AN141">
        <v>0.9</v>
      </c>
      <c r="AO141">
        <v>3</v>
      </c>
      <c r="AP141">
        <v>13.5</v>
      </c>
      <c r="AQ141" s="16">
        <f>AP141*Adjustments!$N$11</f>
        <v>11.43822577641629</v>
      </c>
      <c r="AR141">
        <v>4.54</v>
      </c>
    </row>
    <row r="142" spans="1:44" x14ac:dyDescent="0.45">
      <c r="A142">
        <v>141</v>
      </c>
      <c r="B142" t="s">
        <v>1161</v>
      </c>
      <c r="C142">
        <v>2009</v>
      </c>
      <c r="D142">
        <v>2023</v>
      </c>
      <c r="E142" t="str">
        <f t="shared" si="6"/>
        <v>2009-2023</v>
      </c>
      <c r="F142" t="s">
        <v>1135</v>
      </c>
      <c r="G142">
        <v>31</v>
      </c>
      <c r="H142" s="15">
        <f>G142*Adjustments!$N$3</f>
        <v>34.72178843026402</v>
      </c>
      <c r="I142">
        <v>35</v>
      </c>
      <c r="J142" s="15">
        <f>I142*Adjustments!$N$3</f>
        <v>39.202019195459378</v>
      </c>
      <c r="K142">
        <v>0.47</v>
      </c>
      <c r="L142">
        <v>66</v>
      </c>
      <c r="M142" s="15">
        <f>L142*Adjustments!$N$3</f>
        <v>73.923807625723398</v>
      </c>
      <c r="N142">
        <v>3.74</v>
      </c>
      <c r="O142">
        <v>408</v>
      </c>
      <c r="P142">
        <v>10</v>
      </c>
      <c r="Q142" s="15">
        <f>P142*Adjustments!$N$4</f>
        <v>10.201030404935615</v>
      </c>
      <c r="R142">
        <v>0</v>
      </c>
      <c r="S142">
        <v>0</v>
      </c>
      <c r="T142">
        <v>66</v>
      </c>
      <c r="U142">
        <v>457.1</v>
      </c>
      <c r="V142" s="14">
        <f>U142*Adjustments!$N$6</f>
        <v>525.52205554881436</v>
      </c>
      <c r="W142">
        <v>354</v>
      </c>
      <c r="X142">
        <v>210</v>
      </c>
      <c r="Y142">
        <v>190</v>
      </c>
      <c r="Z142">
        <v>43</v>
      </c>
      <c r="AA142">
        <v>241</v>
      </c>
      <c r="AB142">
        <v>17</v>
      </c>
      <c r="AC142">
        <v>475</v>
      </c>
      <c r="AD142" s="14">
        <f t="shared" si="7"/>
        <v>543.03945740044151</v>
      </c>
      <c r="AE142" s="14">
        <f t="shared" si="8"/>
        <v>460.10429031472933</v>
      </c>
      <c r="AF142">
        <v>36</v>
      </c>
      <c r="AG142">
        <v>5</v>
      </c>
      <c r="AH142">
        <v>16</v>
      </c>
      <c r="AI142">
        <v>1965</v>
      </c>
      <c r="AJ142">
        <v>123</v>
      </c>
      <c r="AK142">
        <v>4.08</v>
      </c>
      <c r="AL142">
        <v>1.3009999999999999</v>
      </c>
      <c r="AM142">
        <v>7</v>
      </c>
      <c r="AN142">
        <v>0.8</v>
      </c>
      <c r="AO142">
        <v>4.7</v>
      </c>
      <c r="AP142">
        <v>9.3000000000000007</v>
      </c>
      <c r="AQ142" s="16">
        <f>AP142*Adjustments!$N$11</f>
        <v>7.879666645975667</v>
      </c>
      <c r="AR142">
        <v>1.97</v>
      </c>
    </row>
    <row r="143" spans="1:44" x14ac:dyDescent="0.45">
      <c r="A143">
        <v>142</v>
      </c>
      <c r="B143" t="s">
        <v>1162</v>
      </c>
      <c r="C143">
        <v>2017</v>
      </c>
      <c r="D143">
        <v>2023</v>
      </c>
      <c r="E143" t="str">
        <f t="shared" si="6"/>
        <v>2017-2024</v>
      </c>
      <c r="F143" t="s">
        <v>1104</v>
      </c>
      <c r="G143">
        <v>31</v>
      </c>
      <c r="H143" s="15">
        <f>G143*Adjustments!$N$3</f>
        <v>34.72178843026402</v>
      </c>
      <c r="I143">
        <v>28</v>
      </c>
      <c r="J143" s="15">
        <f>I143*Adjustments!$N$3</f>
        <v>31.361615356367501</v>
      </c>
      <c r="K143">
        <v>0.52500000000000002</v>
      </c>
      <c r="L143">
        <v>59</v>
      </c>
      <c r="M143" s="15">
        <f>L143*Adjustments!$N$3</f>
        <v>66.083403786631521</v>
      </c>
      <c r="N143">
        <v>4.41</v>
      </c>
      <c r="O143">
        <v>112</v>
      </c>
      <c r="P143">
        <v>89</v>
      </c>
      <c r="Q143" s="15">
        <f>P143*Adjustments!$N$4</f>
        <v>90.789170603926976</v>
      </c>
      <c r="R143">
        <v>1</v>
      </c>
      <c r="S143">
        <v>1</v>
      </c>
      <c r="T143">
        <v>0</v>
      </c>
      <c r="U143">
        <v>522.1</v>
      </c>
      <c r="V143" s="14">
        <f>U143*Adjustments!$N$6</f>
        <v>600.25172872902203</v>
      </c>
      <c r="W143">
        <v>454</v>
      </c>
      <c r="X143">
        <v>274</v>
      </c>
      <c r="Y143">
        <v>256</v>
      </c>
      <c r="Z143">
        <v>94</v>
      </c>
      <c r="AA143">
        <v>161</v>
      </c>
      <c r="AB143">
        <v>0</v>
      </c>
      <c r="AC143">
        <v>543</v>
      </c>
      <c r="AD143" s="14">
        <f t="shared" si="7"/>
        <v>626.9295833392008</v>
      </c>
      <c r="AE143" s="14">
        <f t="shared" si="8"/>
        <v>531.18237927024973</v>
      </c>
      <c r="AF143">
        <v>22</v>
      </c>
      <c r="AG143">
        <v>3</v>
      </c>
      <c r="AH143">
        <v>20</v>
      </c>
      <c r="AI143">
        <v>2183</v>
      </c>
      <c r="AJ143">
        <v>97</v>
      </c>
      <c r="AK143">
        <v>4.5</v>
      </c>
      <c r="AL143">
        <v>1.177</v>
      </c>
      <c r="AM143">
        <v>7.8</v>
      </c>
      <c r="AN143">
        <v>1.6</v>
      </c>
      <c r="AO143">
        <v>2.8</v>
      </c>
      <c r="AP143">
        <v>9.4</v>
      </c>
      <c r="AQ143" s="16">
        <f>AP143*Adjustments!$N$11</f>
        <v>7.9643942443194913</v>
      </c>
      <c r="AR143">
        <v>3.37</v>
      </c>
    </row>
    <row r="144" spans="1:44" x14ac:dyDescent="0.45">
      <c r="A144">
        <v>143</v>
      </c>
      <c r="B144" t="s">
        <v>1163</v>
      </c>
      <c r="C144">
        <v>2016</v>
      </c>
      <c r="D144">
        <v>2024</v>
      </c>
      <c r="E144" t="str">
        <f t="shared" si="6"/>
        <v>2016-2024</v>
      </c>
      <c r="F144" t="s">
        <v>1091</v>
      </c>
      <c r="G144">
        <v>31</v>
      </c>
      <c r="H144" s="15">
        <f>G144*Adjustments!$N$3</f>
        <v>34.72178843026402</v>
      </c>
      <c r="I144">
        <v>45</v>
      </c>
      <c r="J144" s="15">
        <f>I144*Adjustments!$N$3</f>
        <v>50.402596108447774</v>
      </c>
      <c r="K144">
        <v>0.40799999999999997</v>
      </c>
      <c r="L144">
        <v>76</v>
      </c>
      <c r="M144" s="15">
        <f>L144*Adjustments!$N$3</f>
        <v>85.124384538711794</v>
      </c>
      <c r="N144">
        <v>4.97</v>
      </c>
      <c r="O144">
        <v>148</v>
      </c>
      <c r="P144">
        <v>117</v>
      </c>
      <c r="Q144" s="15">
        <f>P144*Adjustments!$N$4</f>
        <v>119.35205573774671</v>
      </c>
      <c r="R144">
        <v>1</v>
      </c>
      <c r="S144">
        <v>1</v>
      </c>
      <c r="T144">
        <v>1</v>
      </c>
      <c r="U144">
        <v>630.1</v>
      </c>
      <c r="V144" s="14">
        <f>U144*Adjustments!$N$6</f>
        <v>724.41795493613643</v>
      </c>
      <c r="W144">
        <v>645</v>
      </c>
      <c r="X144">
        <v>376</v>
      </c>
      <c r="Y144">
        <v>348</v>
      </c>
      <c r="Z144">
        <v>93</v>
      </c>
      <c r="AA144">
        <v>292</v>
      </c>
      <c r="AB144">
        <v>11</v>
      </c>
      <c r="AC144">
        <v>551</v>
      </c>
      <c r="AD144" s="14">
        <f t="shared" si="7"/>
        <v>635.87798266616426</v>
      </c>
      <c r="AE144" s="14">
        <f t="shared" si="8"/>
        <v>538.76414311020085</v>
      </c>
      <c r="AF144">
        <v>33</v>
      </c>
      <c r="AG144">
        <v>1</v>
      </c>
      <c r="AH144">
        <v>39</v>
      </c>
      <c r="AI144">
        <v>2774</v>
      </c>
      <c r="AJ144">
        <v>87</v>
      </c>
      <c r="AK144">
        <v>4.87</v>
      </c>
      <c r="AL144">
        <v>1.4870000000000001</v>
      </c>
      <c r="AM144">
        <v>9.1999999999999993</v>
      </c>
      <c r="AN144">
        <v>1.3</v>
      </c>
      <c r="AO144">
        <v>4.2</v>
      </c>
      <c r="AP144">
        <v>7.9</v>
      </c>
      <c r="AQ144" s="16">
        <f>AP144*Adjustments!$N$11</f>
        <v>6.6934802691621256</v>
      </c>
      <c r="AR144">
        <v>1.89</v>
      </c>
    </row>
    <row r="145" spans="1:44" x14ac:dyDescent="0.45">
      <c r="A145">
        <v>144</v>
      </c>
      <c r="B145" t="s">
        <v>1164</v>
      </c>
      <c r="C145">
        <v>2016</v>
      </c>
      <c r="D145">
        <v>2024</v>
      </c>
      <c r="E145" t="str">
        <f t="shared" si="6"/>
        <v>2016-2024</v>
      </c>
      <c r="F145" t="s">
        <v>1079</v>
      </c>
      <c r="G145">
        <v>31</v>
      </c>
      <c r="H145" s="15">
        <f>G145*Adjustments!$N$3</f>
        <v>34.72178843026402</v>
      </c>
      <c r="I145">
        <v>43</v>
      </c>
      <c r="J145" s="15">
        <f>I145*Adjustments!$N$3</f>
        <v>48.162480725850095</v>
      </c>
      <c r="K145">
        <v>0.41899999999999998</v>
      </c>
      <c r="L145">
        <v>74</v>
      </c>
      <c r="M145" s="15">
        <f>L145*Adjustments!$N$3</f>
        <v>82.884269156114115</v>
      </c>
      <c r="N145">
        <v>4.9400000000000004</v>
      </c>
      <c r="O145">
        <v>177</v>
      </c>
      <c r="P145">
        <v>106</v>
      </c>
      <c r="Q145" s="15">
        <f>P145*Adjustments!$N$4</f>
        <v>108.13092229231754</v>
      </c>
      <c r="R145">
        <v>0</v>
      </c>
      <c r="S145">
        <v>0</v>
      </c>
      <c r="T145">
        <v>0</v>
      </c>
      <c r="U145">
        <v>625.1</v>
      </c>
      <c r="V145" s="14">
        <f>U145*Adjustments!$N$6</f>
        <v>718.66951853765886</v>
      </c>
      <c r="W145">
        <v>668</v>
      </c>
      <c r="X145">
        <v>368</v>
      </c>
      <c r="Y145">
        <v>343</v>
      </c>
      <c r="Z145">
        <v>96</v>
      </c>
      <c r="AA145">
        <v>199</v>
      </c>
      <c r="AB145">
        <v>7</v>
      </c>
      <c r="AC145">
        <v>627</v>
      </c>
      <c r="AD145" s="14">
        <f t="shared" si="7"/>
        <v>718.66951853765886</v>
      </c>
      <c r="AE145" s="14">
        <f t="shared" si="8"/>
        <v>608.91142308608403</v>
      </c>
      <c r="AF145">
        <v>22</v>
      </c>
      <c r="AG145">
        <v>0</v>
      </c>
      <c r="AH145">
        <v>9</v>
      </c>
      <c r="AI145">
        <v>2734</v>
      </c>
      <c r="AJ145">
        <v>86</v>
      </c>
      <c r="AK145">
        <v>4.24</v>
      </c>
      <c r="AL145">
        <v>1.3859999999999999</v>
      </c>
      <c r="AM145">
        <v>9.6</v>
      </c>
      <c r="AN145">
        <v>1.4</v>
      </c>
      <c r="AO145">
        <v>2.9</v>
      </c>
      <c r="AP145">
        <v>9</v>
      </c>
      <c r="AQ145" s="16">
        <f>AP145*Adjustments!$N$11</f>
        <v>7.6254838509441933</v>
      </c>
      <c r="AR145">
        <v>3.15</v>
      </c>
    </row>
    <row r="146" spans="1:44" x14ac:dyDescent="0.45">
      <c r="A146">
        <v>145</v>
      </c>
      <c r="B146" t="s">
        <v>1165</v>
      </c>
      <c r="C146">
        <v>2015</v>
      </c>
      <c r="D146">
        <v>2024</v>
      </c>
      <c r="E146" t="str">
        <f t="shared" si="6"/>
        <v>2015-2024</v>
      </c>
      <c r="F146" t="s">
        <v>1110</v>
      </c>
      <c r="G146">
        <v>30</v>
      </c>
      <c r="H146" s="15">
        <f>G146*Adjustments!$N$3</f>
        <v>33.60173073896518</v>
      </c>
      <c r="I146">
        <v>27</v>
      </c>
      <c r="J146" s="15">
        <f>I146*Adjustments!$N$3</f>
        <v>30.241557665068662</v>
      </c>
      <c r="K146">
        <v>0.52600000000000002</v>
      </c>
      <c r="L146">
        <v>57</v>
      </c>
      <c r="M146" s="15">
        <f>L146*Adjustments!$N$3</f>
        <v>63.843288404033842</v>
      </c>
      <c r="N146">
        <v>4.57</v>
      </c>
      <c r="O146">
        <v>305</v>
      </c>
      <c r="P146">
        <v>37</v>
      </c>
      <c r="Q146" s="15">
        <f>P146*Adjustments!$N$4</f>
        <v>37.743812498261782</v>
      </c>
      <c r="R146">
        <v>0</v>
      </c>
      <c r="S146">
        <v>0</v>
      </c>
      <c r="T146">
        <v>6</v>
      </c>
      <c r="U146">
        <v>486</v>
      </c>
      <c r="V146" s="14">
        <f>U146*Adjustments!$N$6</f>
        <v>558.74801793201436</v>
      </c>
      <c r="W146">
        <v>486</v>
      </c>
      <c r="X146">
        <v>270</v>
      </c>
      <c r="Y146">
        <v>247</v>
      </c>
      <c r="Z146">
        <v>67</v>
      </c>
      <c r="AA146">
        <v>145</v>
      </c>
      <c r="AB146">
        <v>11</v>
      </c>
      <c r="AC146">
        <v>479</v>
      </c>
      <c r="AD146" s="14">
        <f t="shared" si="7"/>
        <v>552.53970662165864</v>
      </c>
      <c r="AE146" s="14">
        <f t="shared" si="8"/>
        <v>468.1536233165445</v>
      </c>
      <c r="AF146">
        <v>16</v>
      </c>
      <c r="AG146">
        <v>2</v>
      </c>
      <c r="AH146">
        <v>26</v>
      </c>
      <c r="AI146">
        <v>2073</v>
      </c>
      <c r="AJ146">
        <v>93</v>
      </c>
      <c r="AK146">
        <v>3.97</v>
      </c>
      <c r="AL146">
        <v>1.298</v>
      </c>
      <c r="AM146">
        <v>9</v>
      </c>
      <c r="AN146">
        <v>1.2</v>
      </c>
      <c r="AO146">
        <v>2.7</v>
      </c>
      <c r="AP146">
        <v>8.9</v>
      </c>
      <c r="AQ146" s="16">
        <f>AP146*Adjustments!$N$11</f>
        <v>7.5407562526003691</v>
      </c>
      <c r="AR146">
        <v>3.3</v>
      </c>
    </row>
    <row r="147" spans="1:44" x14ac:dyDescent="0.45">
      <c r="A147">
        <v>146</v>
      </c>
      <c r="B147" t="s">
        <v>1166</v>
      </c>
      <c r="C147">
        <v>2014</v>
      </c>
      <c r="D147">
        <v>2024</v>
      </c>
      <c r="E147" t="str">
        <f t="shared" si="6"/>
        <v>2014-2024</v>
      </c>
      <c r="F147" t="s">
        <v>1083</v>
      </c>
      <c r="G147">
        <v>30</v>
      </c>
      <c r="H147" s="15">
        <f>G147*Adjustments!$N$3</f>
        <v>33.60173073896518</v>
      </c>
      <c r="I147">
        <v>43</v>
      </c>
      <c r="J147" s="15">
        <f>I147*Adjustments!$N$3</f>
        <v>48.162480725850095</v>
      </c>
      <c r="K147">
        <v>0.41099999999999998</v>
      </c>
      <c r="L147">
        <v>73</v>
      </c>
      <c r="M147" s="15">
        <f>L147*Adjustments!$N$3</f>
        <v>81.764211464815276</v>
      </c>
      <c r="N147">
        <v>4.29</v>
      </c>
      <c r="O147">
        <v>224</v>
      </c>
      <c r="P147">
        <v>92</v>
      </c>
      <c r="Q147" s="15">
        <f>P147*Adjustments!$N$4</f>
        <v>93.849479725407662</v>
      </c>
      <c r="R147">
        <v>0</v>
      </c>
      <c r="S147">
        <v>0</v>
      </c>
      <c r="T147">
        <v>9</v>
      </c>
      <c r="U147">
        <v>700</v>
      </c>
      <c r="V147" s="14">
        <f>U147*Adjustments!$N$6</f>
        <v>804.78109578685201</v>
      </c>
      <c r="W147">
        <v>717</v>
      </c>
      <c r="X147">
        <v>366</v>
      </c>
      <c r="Y147">
        <v>334</v>
      </c>
      <c r="Z147">
        <v>101</v>
      </c>
      <c r="AA147">
        <v>238</v>
      </c>
      <c r="AB147">
        <v>5</v>
      </c>
      <c r="AC147">
        <v>491</v>
      </c>
      <c r="AD147" s="14">
        <f t="shared" si="7"/>
        <v>563.34676705079642</v>
      </c>
      <c r="AE147" s="14">
        <f t="shared" si="8"/>
        <v>477.31018606971872</v>
      </c>
      <c r="AF147">
        <v>32</v>
      </c>
      <c r="AG147">
        <v>0</v>
      </c>
      <c r="AH147">
        <v>23</v>
      </c>
      <c r="AI147">
        <v>3015</v>
      </c>
      <c r="AJ147">
        <v>99</v>
      </c>
      <c r="AK147">
        <v>4.79</v>
      </c>
      <c r="AL147">
        <v>1.3640000000000001</v>
      </c>
      <c r="AM147">
        <v>9.1999999999999993</v>
      </c>
      <c r="AN147">
        <v>1.3</v>
      </c>
      <c r="AO147">
        <v>3.1</v>
      </c>
      <c r="AP147">
        <v>6.3</v>
      </c>
      <c r="AQ147" s="16">
        <f>AP147*Adjustments!$N$11</f>
        <v>5.3378386956609356</v>
      </c>
      <c r="AR147">
        <v>2.06</v>
      </c>
    </row>
    <row r="148" spans="1:44" x14ac:dyDescent="0.45">
      <c r="A148">
        <v>147</v>
      </c>
      <c r="B148" t="s">
        <v>1167</v>
      </c>
      <c r="C148">
        <v>2016</v>
      </c>
      <c r="D148">
        <v>2024</v>
      </c>
      <c r="E148" t="str">
        <f t="shared" si="6"/>
        <v>2016-2024</v>
      </c>
      <c r="F148" t="s">
        <v>1092</v>
      </c>
      <c r="G148">
        <v>30</v>
      </c>
      <c r="H148" s="15">
        <f>G148*Adjustments!$N$3</f>
        <v>33.60173073896518</v>
      </c>
      <c r="I148">
        <v>34</v>
      </c>
      <c r="J148" s="15">
        <f>I148*Adjustments!$N$3</f>
        <v>38.081961504160539</v>
      </c>
      <c r="K148">
        <v>0.46899999999999997</v>
      </c>
      <c r="L148">
        <v>64</v>
      </c>
      <c r="M148" s="15">
        <f>L148*Adjustments!$N$3</f>
        <v>71.683692243125719</v>
      </c>
      <c r="N148">
        <v>3.53</v>
      </c>
      <c r="O148">
        <v>299</v>
      </c>
      <c r="P148">
        <v>35</v>
      </c>
      <c r="Q148" s="15">
        <f>P148*Adjustments!$N$4</f>
        <v>35.703606417274656</v>
      </c>
      <c r="R148">
        <v>0</v>
      </c>
      <c r="S148">
        <v>0</v>
      </c>
      <c r="T148">
        <v>6</v>
      </c>
      <c r="U148">
        <v>426.1</v>
      </c>
      <c r="V148" s="14">
        <f>U148*Adjustments!$N$6</f>
        <v>489.8817498782538</v>
      </c>
      <c r="W148">
        <v>362</v>
      </c>
      <c r="X148">
        <v>180</v>
      </c>
      <c r="Y148">
        <v>167</v>
      </c>
      <c r="Z148">
        <v>54</v>
      </c>
      <c r="AA148">
        <v>123</v>
      </c>
      <c r="AB148">
        <v>11</v>
      </c>
      <c r="AC148">
        <v>478</v>
      </c>
      <c r="AD148" s="14">
        <f t="shared" si="7"/>
        <v>549.75618597448477</v>
      </c>
      <c r="AE148" s="14">
        <f t="shared" si="8"/>
        <v>465.79521312278962</v>
      </c>
      <c r="AF148">
        <v>29</v>
      </c>
      <c r="AG148">
        <v>3</v>
      </c>
      <c r="AH148">
        <v>13</v>
      </c>
      <c r="AI148">
        <v>1766</v>
      </c>
      <c r="AJ148">
        <v>119</v>
      </c>
      <c r="AK148">
        <v>3.66</v>
      </c>
      <c r="AL148">
        <v>1.1379999999999999</v>
      </c>
      <c r="AM148">
        <v>7.6</v>
      </c>
      <c r="AN148">
        <v>1.1000000000000001</v>
      </c>
      <c r="AO148">
        <v>2.6</v>
      </c>
      <c r="AP148">
        <v>10.1</v>
      </c>
      <c r="AQ148" s="16">
        <f>AP148*Adjustments!$N$11</f>
        <v>8.557487432726262</v>
      </c>
      <c r="AR148">
        <v>3.89</v>
      </c>
    </row>
    <row r="149" spans="1:44" x14ac:dyDescent="0.45">
      <c r="A149">
        <v>148</v>
      </c>
      <c r="B149" t="s">
        <v>930</v>
      </c>
      <c r="C149">
        <v>2017</v>
      </c>
      <c r="D149">
        <v>2024</v>
      </c>
      <c r="E149" t="str">
        <f t="shared" si="6"/>
        <v>2017-2024</v>
      </c>
      <c r="F149" t="s">
        <v>1125</v>
      </c>
      <c r="G149">
        <v>29</v>
      </c>
      <c r="H149" s="15">
        <f>G149*Adjustments!$N$3</f>
        <v>32.481673047666341</v>
      </c>
      <c r="I149">
        <v>41</v>
      </c>
      <c r="J149" s="15">
        <f>I149*Adjustments!$N$3</f>
        <v>45.922365343252416</v>
      </c>
      <c r="K149">
        <v>0.41399999999999998</v>
      </c>
      <c r="L149">
        <v>70</v>
      </c>
      <c r="M149" s="15">
        <f>L149*Adjustments!$N$3</f>
        <v>78.404038390918757</v>
      </c>
      <c r="N149">
        <v>4.95</v>
      </c>
      <c r="O149">
        <v>139</v>
      </c>
      <c r="P149">
        <v>97</v>
      </c>
      <c r="Q149" s="15">
        <f>P149*Adjustments!$N$4</f>
        <v>98.94999492787548</v>
      </c>
      <c r="R149">
        <v>0</v>
      </c>
      <c r="S149">
        <v>0</v>
      </c>
      <c r="T149">
        <v>2</v>
      </c>
      <c r="U149">
        <v>578.20000000000005</v>
      </c>
      <c r="V149" s="14">
        <f>U149*Adjustments!$N$6</f>
        <v>664.74918511993985</v>
      </c>
      <c r="W149">
        <v>633</v>
      </c>
      <c r="X149">
        <v>340</v>
      </c>
      <c r="Y149">
        <v>318</v>
      </c>
      <c r="Z149">
        <v>91</v>
      </c>
      <c r="AA149">
        <v>217</v>
      </c>
      <c r="AB149">
        <v>6</v>
      </c>
      <c r="AC149">
        <v>410</v>
      </c>
      <c r="AD149" s="14">
        <f t="shared" si="7"/>
        <v>472.71053164084617</v>
      </c>
      <c r="AE149" s="14">
        <f t="shared" si="8"/>
        <v>400.51628057761297</v>
      </c>
      <c r="AF149">
        <v>14</v>
      </c>
      <c r="AG149">
        <v>2</v>
      </c>
      <c r="AH149">
        <v>19</v>
      </c>
      <c r="AI149">
        <v>2530</v>
      </c>
      <c r="AJ149">
        <v>83</v>
      </c>
      <c r="AK149">
        <v>5</v>
      </c>
      <c r="AL149">
        <v>1.4690000000000001</v>
      </c>
      <c r="AM149">
        <v>9.8000000000000007</v>
      </c>
      <c r="AN149">
        <v>1.4</v>
      </c>
      <c r="AO149">
        <v>3.4</v>
      </c>
      <c r="AP149">
        <v>6.4</v>
      </c>
      <c r="AQ149" s="16">
        <f>AP149*Adjustments!$N$11</f>
        <v>5.4225662940047599</v>
      </c>
      <c r="AR149">
        <v>1.89</v>
      </c>
    </row>
    <row r="150" spans="1:44" x14ac:dyDescent="0.45">
      <c r="A150">
        <v>149</v>
      </c>
      <c r="B150" t="s">
        <v>1168</v>
      </c>
      <c r="C150">
        <v>2016</v>
      </c>
      <c r="D150">
        <v>2024</v>
      </c>
      <c r="E150" t="str">
        <f t="shared" si="6"/>
        <v>2016-2024</v>
      </c>
      <c r="F150" t="s">
        <v>1103</v>
      </c>
      <c r="G150">
        <v>29</v>
      </c>
      <c r="H150" s="15">
        <f>G150*Adjustments!$N$3</f>
        <v>32.481673047666341</v>
      </c>
      <c r="I150">
        <v>24</v>
      </c>
      <c r="J150" s="15">
        <f>I150*Adjustments!$N$3</f>
        <v>26.881384591172143</v>
      </c>
      <c r="K150">
        <v>0.54700000000000004</v>
      </c>
      <c r="L150">
        <v>53</v>
      </c>
      <c r="M150" s="15">
        <f>L150*Adjustments!$N$3</f>
        <v>59.363057638838484</v>
      </c>
      <c r="N150">
        <v>3.26</v>
      </c>
      <c r="O150">
        <v>374</v>
      </c>
      <c r="P150">
        <v>0</v>
      </c>
      <c r="Q150" s="15">
        <f>P150*Adjustments!$N$4</f>
        <v>0</v>
      </c>
      <c r="R150">
        <v>0</v>
      </c>
      <c r="S150">
        <v>0</v>
      </c>
      <c r="T150">
        <v>32</v>
      </c>
      <c r="U150">
        <v>377.2</v>
      </c>
      <c r="V150" s="14">
        <f>U150*Adjustments!$N$6</f>
        <v>433.66204190114365</v>
      </c>
      <c r="W150">
        <v>370</v>
      </c>
      <c r="X150">
        <v>158</v>
      </c>
      <c r="Y150">
        <v>137</v>
      </c>
      <c r="Z150">
        <v>19</v>
      </c>
      <c r="AA150">
        <v>116</v>
      </c>
      <c r="AB150">
        <v>22</v>
      </c>
      <c r="AC150">
        <v>342</v>
      </c>
      <c r="AD150" s="14">
        <f t="shared" si="7"/>
        <v>395.11430484326416</v>
      </c>
      <c r="AE150" s="14">
        <f t="shared" si="8"/>
        <v>334.7708612065947</v>
      </c>
      <c r="AF150">
        <v>7</v>
      </c>
      <c r="AG150">
        <v>2</v>
      </c>
      <c r="AH150">
        <v>9</v>
      </c>
      <c r="AI150">
        <v>1596</v>
      </c>
      <c r="AJ150">
        <v>129</v>
      </c>
      <c r="AK150">
        <v>3</v>
      </c>
      <c r="AL150">
        <v>1.2869999999999999</v>
      </c>
      <c r="AM150">
        <v>8.8000000000000007</v>
      </c>
      <c r="AN150">
        <v>0.5</v>
      </c>
      <c r="AO150">
        <v>2.8</v>
      </c>
      <c r="AP150">
        <v>8.1999999999999993</v>
      </c>
      <c r="AQ150" s="16">
        <f>AP150*Adjustments!$N$11</f>
        <v>6.9476630641935984</v>
      </c>
      <c r="AR150">
        <v>2.95</v>
      </c>
    </row>
    <row r="151" spans="1:44" x14ac:dyDescent="0.45">
      <c r="A151">
        <v>150</v>
      </c>
      <c r="B151" t="s">
        <v>924</v>
      </c>
      <c r="C151">
        <v>2021</v>
      </c>
      <c r="D151">
        <v>2024</v>
      </c>
      <c r="E151" t="str">
        <f t="shared" si="6"/>
        <v>2021-2024</v>
      </c>
      <c r="F151" t="s">
        <v>1169</v>
      </c>
      <c r="G151">
        <v>29</v>
      </c>
      <c r="H151" s="15">
        <f>G151*Adjustments!$N$3</f>
        <v>32.481673047666341</v>
      </c>
      <c r="I151">
        <v>20</v>
      </c>
      <c r="J151" s="15">
        <f>I151*Adjustments!$N$3</f>
        <v>22.401153825976788</v>
      </c>
      <c r="K151">
        <v>0.59199999999999997</v>
      </c>
      <c r="L151">
        <v>49</v>
      </c>
      <c r="M151" s="15">
        <f>L151*Adjustments!$N$3</f>
        <v>54.882826873643126</v>
      </c>
      <c r="N151">
        <v>3.34</v>
      </c>
      <c r="O151">
        <v>75</v>
      </c>
      <c r="P151">
        <v>75</v>
      </c>
      <c r="Q151" s="15">
        <f>P151*Adjustments!$N$4</f>
        <v>76.507728037017117</v>
      </c>
      <c r="R151">
        <v>0</v>
      </c>
      <c r="S151">
        <v>0</v>
      </c>
      <c r="T151">
        <v>0</v>
      </c>
      <c r="U151">
        <v>420</v>
      </c>
      <c r="V151" s="14">
        <f>U151*Adjustments!$N$6</f>
        <v>482.86865747211124</v>
      </c>
      <c r="W151">
        <v>331</v>
      </c>
      <c r="X151">
        <v>176</v>
      </c>
      <c r="Y151">
        <v>156</v>
      </c>
      <c r="Z151">
        <v>48</v>
      </c>
      <c r="AA151">
        <v>158</v>
      </c>
      <c r="AB151">
        <v>1</v>
      </c>
      <c r="AC151">
        <v>412</v>
      </c>
      <c r="AD151" s="14">
        <f t="shared" si="7"/>
        <v>472.13824286161991</v>
      </c>
      <c r="AE151" s="14">
        <f t="shared" si="8"/>
        <v>400.03139403938343</v>
      </c>
      <c r="AF151">
        <v>44</v>
      </c>
      <c r="AG151">
        <v>4</v>
      </c>
      <c r="AH151">
        <v>9</v>
      </c>
      <c r="AI151">
        <v>1763</v>
      </c>
      <c r="AJ151">
        <v>123</v>
      </c>
      <c r="AK151">
        <v>4.13</v>
      </c>
      <c r="AL151">
        <v>1.1639999999999999</v>
      </c>
      <c r="AM151">
        <v>7.1</v>
      </c>
      <c r="AN151">
        <v>1</v>
      </c>
      <c r="AO151">
        <v>3.4</v>
      </c>
      <c r="AP151">
        <v>8.8000000000000007</v>
      </c>
      <c r="AQ151" s="16">
        <f>AP151*Adjustments!$N$11</f>
        <v>7.4560286542565457</v>
      </c>
      <c r="AR151">
        <v>2.61</v>
      </c>
    </row>
    <row r="152" spans="1:44" x14ac:dyDescent="0.45">
      <c r="A152">
        <v>151</v>
      </c>
      <c r="B152" t="s">
        <v>1170</v>
      </c>
      <c r="C152">
        <v>2015</v>
      </c>
      <c r="D152">
        <v>2024</v>
      </c>
      <c r="E152" t="str">
        <f t="shared" si="6"/>
        <v>2015-2024</v>
      </c>
      <c r="F152" t="s">
        <v>1152</v>
      </c>
      <c r="G152">
        <v>28</v>
      </c>
      <c r="H152" s="15">
        <f>G152*Adjustments!$N$3</f>
        <v>31.361615356367501</v>
      </c>
      <c r="I152">
        <v>38</v>
      </c>
      <c r="J152" s="15">
        <f>I152*Adjustments!$N$3</f>
        <v>42.562192269355897</v>
      </c>
      <c r="K152">
        <v>0.42399999999999999</v>
      </c>
      <c r="L152">
        <v>66</v>
      </c>
      <c r="M152" s="15">
        <f>L152*Adjustments!$N$3</f>
        <v>73.923807625723398</v>
      </c>
      <c r="N152">
        <v>4.6500000000000004</v>
      </c>
      <c r="O152">
        <v>221</v>
      </c>
      <c r="P152">
        <v>50</v>
      </c>
      <c r="Q152" s="15">
        <f>P152*Adjustments!$N$4</f>
        <v>51.005152024678083</v>
      </c>
      <c r="R152">
        <v>1</v>
      </c>
      <c r="S152">
        <v>1</v>
      </c>
      <c r="T152">
        <v>8</v>
      </c>
      <c r="U152">
        <v>515</v>
      </c>
      <c r="V152" s="14">
        <f>U152*Adjustments!$N$6</f>
        <v>592.08894904318402</v>
      </c>
      <c r="W152">
        <v>539</v>
      </c>
      <c r="X152">
        <v>289</v>
      </c>
      <c r="Y152">
        <v>266</v>
      </c>
      <c r="Z152">
        <v>78</v>
      </c>
      <c r="AA152">
        <v>148</v>
      </c>
      <c r="AB152">
        <v>13</v>
      </c>
      <c r="AC152">
        <v>481</v>
      </c>
      <c r="AD152" s="14">
        <f t="shared" si="7"/>
        <v>552.61635244030515</v>
      </c>
      <c r="AE152" s="14">
        <f t="shared" si="8"/>
        <v>468.21856347791464</v>
      </c>
      <c r="AF152">
        <v>17</v>
      </c>
      <c r="AG152">
        <v>11</v>
      </c>
      <c r="AH152">
        <v>20</v>
      </c>
      <c r="AI152">
        <v>2207</v>
      </c>
      <c r="AJ152">
        <v>91</v>
      </c>
      <c r="AK152">
        <v>4.2300000000000004</v>
      </c>
      <c r="AL152">
        <v>1.3340000000000001</v>
      </c>
      <c r="AM152">
        <v>9.4</v>
      </c>
      <c r="AN152">
        <v>1.4</v>
      </c>
      <c r="AO152">
        <v>2.6</v>
      </c>
      <c r="AP152">
        <v>8.4</v>
      </c>
      <c r="AQ152" s="16">
        <f>AP152*Adjustments!$N$11</f>
        <v>7.1171182608812478</v>
      </c>
      <c r="AR152">
        <v>3.25</v>
      </c>
    </row>
    <row r="153" spans="1:44" x14ac:dyDescent="0.45">
      <c r="A153">
        <v>152</v>
      </c>
      <c r="B153" t="s">
        <v>850</v>
      </c>
      <c r="C153">
        <v>2018</v>
      </c>
      <c r="D153">
        <v>2024</v>
      </c>
      <c r="E153" t="str">
        <f t="shared" si="6"/>
        <v>2018-2023</v>
      </c>
      <c r="F153" t="s">
        <v>1102</v>
      </c>
      <c r="G153">
        <v>28</v>
      </c>
      <c r="H153" s="15">
        <f>G153*Adjustments!$N$3</f>
        <v>31.361615356367501</v>
      </c>
      <c r="I153">
        <v>18</v>
      </c>
      <c r="J153" s="15">
        <f>I153*Adjustments!$N$3</f>
        <v>20.161038443379109</v>
      </c>
      <c r="K153">
        <v>0.60899999999999999</v>
      </c>
      <c r="L153">
        <v>46</v>
      </c>
      <c r="M153" s="15">
        <f>L153*Adjustments!$N$3</f>
        <v>51.522653799746614</v>
      </c>
      <c r="N153">
        <v>3.73</v>
      </c>
      <c r="O153">
        <v>123</v>
      </c>
      <c r="P153">
        <v>75</v>
      </c>
      <c r="Q153" s="15">
        <f>P153*Adjustments!$N$4</f>
        <v>76.507728037017117</v>
      </c>
      <c r="R153">
        <v>1</v>
      </c>
      <c r="S153">
        <v>1</v>
      </c>
      <c r="T153">
        <v>0</v>
      </c>
      <c r="U153">
        <v>504.2</v>
      </c>
      <c r="V153" s="14">
        <f>U153*Adjustments!$N$6</f>
        <v>579.67232642247257</v>
      </c>
      <c r="W153">
        <v>439</v>
      </c>
      <c r="X153">
        <v>217</v>
      </c>
      <c r="Y153">
        <v>209</v>
      </c>
      <c r="Z153">
        <v>80</v>
      </c>
      <c r="AA153">
        <v>141</v>
      </c>
      <c r="AB153">
        <v>1</v>
      </c>
      <c r="AC153">
        <v>519</v>
      </c>
      <c r="AD153" s="14">
        <f t="shared" si="7"/>
        <v>598.99473730322165</v>
      </c>
      <c r="AE153" s="14">
        <f t="shared" si="8"/>
        <v>507.51385512291961</v>
      </c>
      <c r="AF153">
        <v>12</v>
      </c>
      <c r="AG153">
        <v>2</v>
      </c>
      <c r="AH153">
        <v>5</v>
      </c>
      <c r="AI153">
        <v>2068</v>
      </c>
      <c r="AJ153">
        <v>112</v>
      </c>
      <c r="AK153">
        <v>4.08</v>
      </c>
      <c r="AL153">
        <v>1.149</v>
      </c>
      <c r="AM153">
        <v>7.8</v>
      </c>
      <c r="AN153">
        <v>1.4</v>
      </c>
      <c r="AO153">
        <v>2.5</v>
      </c>
      <c r="AP153">
        <v>9.3000000000000007</v>
      </c>
      <c r="AQ153" s="16">
        <f>AP153*Adjustments!$N$11</f>
        <v>7.879666645975667</v>
      </c>
      <c r="AR153">
        <v>3.68</v>
      </c>
    </row>
    <row r="154" spans="1:44" x14ac:dyDescent="0.45">
      <c r="A154">
        <v>153</v>
      </c>
      <c r="B154" t="s">
        <v>1171</v>
      </c>
      <c r="C154">
        <v>2020</v>
      </c>
      <c r="D154">
        <v>2023</v>
      </c>
      <c r="E154" t="str">
        <f t="shared" si="6"/>
        <v>2020-2024</v>
      </c>
      <c r="F154" t="s">
        <v>1169</v>
      </c>
      <c r="G154">
        <v>28</v>
      </c>
      <c r="H154" s="15">
        <f>G154*Adjustments!$N$3</f>
        <v>31.361615356367501</v>
      </c>
      <c r="I154">
        <v>19</v>
      </c>
      <c r="J154" s="15">
        <f>I154*Adjustments!$N$3</f>
        <v>21.281096134677949</v>
      </c>
      <c r="K154">
        <v>0.59599999999999997</v>
      </c>
      <c r="L154">
        <v>47</v>
      </c>
      <c r="M154" s="15">
        <f>L154*Adjustments!$N$3</f>
        <v>52.642711491045453</v>
      </c>
      <c r="N154">
        <v>3.61</v>
      </c>
      <c r="O154">
        <v>69</v>
      </c>
      <c r="P154">
        <v>63</v>
      </c>
      <c r="Q154" s="15">
        <f>P154*Adjustments!$N$4</f>
        <v>64.266491551094376</v>
      </c>
      <c r="R154">
        <v>0</v>
      </c>
      <c r="S154">
        <v>0</v>
      </c>
      <c r="T154">
        <v>0</v>
      </c>
      <c r="U154">
        <v>352</v>
      </c>
      <c r="V154" s="14">
        <f>U154*Adjustments!$N$6</f>
        <v>404.68992245281703</v>
      </c>
      <c r="W154">
        <v>296</v>
      </c>
      <c r="X154">
        <v>148</v>
      </c>
      <c r="Y154">
        <v>141</v>
      </c>
      <c r="Z154">
        <v>46</v>
      </c>
      <c r="AA154">
        <v>112</v>
      </c>
      <c r="AB154">
        <v>1</v>
      </c>
      <c r="AC154">
        <v>364</v>
      </c>
      <c r="AD154" s="14">
        <f t="shared" si="7"/>
        <v>418.17958653457765</v>
      </c>
      <c r="AE154" s="14">
        <f t="shared" si="8"/>
        <v>354.31352043488238</v>
      </c>
      <c r="AF154">
        <v>6</v>
      </c>
      <c r="AG154">
        <v>3</v>
      </c>
      <c r="AH154">
        <v>18</v>
      </c>
      <c r="AI154">
        <v>1440</v>
      </c>
      <c r="AJ154">
        <v>113</v>
      </c>
      <c r="AK154">
        <v>3.79</v>
      </c>
      <c r="AL154">
        <v>1.159</v>
      </c>
      <c r="AM154">
        <v>7.6</v>
      </c>
      <c r="AN154">
        <v>1.2</v>
      </c>
      <c r="AO154">
        <v>2.9</v>
      </c>
      <c r="AP154">
        <v>9.3000000000000007</v>
      </c>
      <c r="AQ154" s="16">
        <f>AP154*Adjustments!$N$11</f>
        <v>7.879666645975667</v>
      </c>
      <c r="AR154">
        <v>3.25</v>
      </c>
    </row>
    <row r="155" spans="1:44" x14ac:dyDescent="0.45">
      <c r="A155">
        <v>154</v>
      </c>
      <c r="B155" t="s">
        <v>919</v>
      </c>
      <c r="C155">
        <v>2019</v>
      </c>
      <c r="D155">
        <v>2024</v>
      </c>
      <c r="E155" t="str">
        <f t="shared" si="6"/>
        <v>2019-2024</v>
      </c>
      <c r="F155" t="s">
        <v>1172</v>
      </c>
      <c r="G155">
        <v>28</v>
      </c>
      <c r="H155" s="15">
        <f>G155*Adjustments!$N$3</f>
        <v>31.361615356367501</v>
      </c>
      <c r="I155">
        <v>39</v>
      </c>
      <c r="J155" s="15">
        <f>I155*Adjustments!$N$3</f>
        <v>43.682249960654737</v>
      </c>
      <c r="K155">
        <v>0.41799999999999998</v>
      </c>
      <c r="L155">
        <v>67</v>
      </c>
      <c r="M155" s="15">
        <f>L155*Adjustments!$N$3</f>
        <v>75.043865317022238</v>
      </c>
      <c r="N155">
        <v>4.42</v>
      </c>
      <c r="O155">
        <v>122</v>
      </c>
      <c r="P155">
        <v>91</v>
      </c>
      <c r="Q155" s="15">
        <f>P155*Adjustments!$N$4</f>
        <v>92.829376684914109</v>
      </c>
      <c r="R155">
        <v>0</v>
      </c>
      <c r="S155">
        <v>0</v>
      </c>
      <c r="T155">
        <v>1</v>
      </c>
      <c r="U155">
        <v>566.20000000000005</v>
      </c>
      <c r="V155" s="14">
        <f>U155*Adjustments!$N$6</f>
        <v>650.95293776359381</v>
      </c>
      <c r="W155">
        <v>599</v>
      </c>
      <c r="X155">
        <v>308</v>
      </c>
      <c r="Y155">
        <v>278</v>
      </c>
      <c r="Z155">
        <v>78</v>
      </c>
      <c r="AA155">
        <v>133</v>
      </c>
      <c r="AB155">
        <v>4</v>
      </c>
      <c r="AC155">
        <v>416</v>
      </c>
      <c r="AD155" s="14">
        <f t="shared" si="7"/>
        <v>477.3654876933021</v>
      </c>
      <c r="AE155" s="14">
        <f t="shared" si="8"/>
        <v>404.46031304481937</v>
      </c>
      <c r="AF155">
        <v>30</v>
      </c>
      <c r="AG155">
        <v>0</v>
      </c>
      <c r="AH155">
        <v>10</v>
      </c>
      <c r="AI155">
        <v>2417</v>
      </c>
      <c r="AJ155">
        <v>90</v>
      </c>
      <c r="AK155">
        <v>4.3499999999999996</v>
      </c>
      <c r="AL155">
        <v>1.292</v>
      </c>
      <c r="AM155">
        <v>9.5</v>
      </c>
      <c r="AN155">
        <v>1.2</v>
      </c>
      <c r="AO155">
        <v>2.1</v>
      </c>
      <c r="AP155">
        <v>6.6</v>
      </c>
      <c r="AQ155" s="16">
        <f>AP155*Adjustments!$N$11</f>
        <v>5.5920214906924084</v>
      </c>
      <c r="AR155">
        <v>3.13</v>
      </c>
    </row>
    <row r="156" spans="1:44" x14ac:dyDescent="0.45">
      <c r="A156">
        <v>155</v>
      </c>
      <c r="B156" t="s">
        <v>878</v>
      </c>
      <c r="C156">
        <v>2022</v>
      </c>
      <c r="D156">
        <v>2024</v>
      </c>
      <c r="E156" t="str">
        <f t="shared" si="6"/>
        <v>2022-2024</v>
      </c>
      <c r="F156" t="s">
        <v>1154</v>
      </c>
      <c r="G156">
        <v>28</v>
      </c>
      <c r="H156" s="15">
        <f>G156*Adjustments!$N$3</f>
        <v>31.361615356367501</v>
      </c>
      <c r="I156">
        <v>21</v>
      </c>
      <c r="J156" s="15">
        <f>I156*Adjustments!$N$3</f>
        <v>23.521211517275628</v>
      </c>
      <c r="K156">
        <v>0.57099999999999995</v>
      </c>
      <c r="L156">
        <v>49</v>
      </c>
      <c r="M156" s="15">
        <f>L156*Adjustments!$N$3</f>
        <v>54.882826873643126</v>
      </c>
      <c r="N156">
        <v>3.37</v>
      </c>
      <c r="O156">
        <v>75</v>
      </c>
      <c r="P156">
        <v>75</v>
      </c>
      <c r="Q156" s="15">
        <f>P156*Adjustments!$N$4</f>
        <v>76.507728037017117</v>
      </c>
      <c r="R156">
        <v>1</v>
      </c>
      <c r="S156">
        <v>0</v>
      </c>
      <c r="T156">
        <v>0</v>
      </c>
      <c r="U156">
        <v>432.1</v>
      </c>
      <c r="V156" s="14">
        <f>U156*Adjustments!$N$6</f>
        <v>496.77987355642682</v>
      </c>
      <c r="W156">
        <v>415</v>
      </c>
      <c r="X156">
        <v>171</v>
      </c>
      <c r="Y156">
        <v>162</v>
      </c>
      <c r="Z156">
        <v>46</v>
      </c>
      <c r="AA156">
        <v>52</v>
      </c>
      <c r="AB156">
        <v>1</v>
      </c>
      <c r="AC156">
        <v>414</v>
      </c>
      <c r="AD156" s="14">
        <f t="shared" si="7"/>
        <v>474.70076806503005</v>
      </c>
      <c r="AE156" s="14">
        <f t="shared" si="8"/>
        <v>402.202560101188</v>
      </c>
      <c r="AF156">
        <v>14</v>
      </c>
      <c r="AG156">
        <v>1</v>
      </c>
      <c r="AH156">
        <v>8</v>
      </c>
      <c r="AI156">
        <v>1747</v>
      </c>
      <c r="AJ156">
        <v>114</v>
      </c>
      <c r="AK156">
        <v>3.12</v>
      </c>
      <c r="AL156">
        <v>1.08</v>
      </c>
      <c r="AM156">
        <v>8.6</v>
      </c>
      <c r="AN156">
        <v>1</v>
      </c>
      <c r="AO156">
        <v>1.1000000000000001</v>
      </c>
      <c r="AP156">
        <v>8.6</v>
      </c>
      <c r="AQ156" s="16">
        <f>AP156*Adjustments!$N$11</f>
        <v>7.2865734575688954</v>
      </c>
      <c r="AR156">
        <v>7.96</v>
      </c>
    </row>
    <row r="157" spans="1:44" x14ac:dyDescent="0.45">
      <c r="A157">
        <v>156</v>
      </c>
      <c r="B157" t="s">
        <v>980</v>
      </c>
      <c r="C157">
        <v>2017</v>
      </c>
      <c r="D157">
        <v>2024</v>
      </c>
      <c r="E157" t="str">
        <f t="shared" si="6"/>
        <v>2017-2022</v>
      </c>
      <c r="F157" t="s">
        <v>1095</v>
      </c>
      <c r="G157">
        <v>28</v>
      </c>
      <c r="H157" s="15">
        <f>G157*Adjustments!$N$3</f>
        <v>31.361615356367501</v>
      </c>
      <c r="I157">
        <v>25</v>
      </c>
      <c r="J157" s="15">
        <f>I157*Adjustments!$N$3</f>
        <v>28.001442282470983</v>
      </c>
      <c r="K157">
        <v>0.52800000000000002</v>
      </c>
      <c r="L157">
        <v>53</v>
      </c>
      <c r="M157" s="15">
        <f>L157*Adjustments!$N$3</f>
        <v>59.363057638838484</v>
      </c>
      <c r="N157">
        <v>4.51</v>
      </c>
      <c r="O157">
        <v>175</v>
      </c>
      <c r="P157">
        <v>60</v>
      </c>
      <c r="Q157" s="15">
        <f>P157*Adjustments!$N$4</f>
        <v>61.206182429613698</v>
      </c>
      <c r="R157">
        <v>0</v>
      </c>
      <c r="S157">
        <v>0</v>
      </c>
      <c r="T157">
        <v>2</v>
      </c>
      <c r="U157">
        <v>431</v>
      </c>
      <c r="V157" s="14">
        <f>U157*Adjustments!$N$6</f>
        <v>495.51521754876177</v>
      </c>
      <c r="W157">
        <v>396</v>
      </c>
      <c r="X157">
        <v>227</v>
      </c>
      <c r="Y157">
        <v>216</v>
      </c>
      <c r="Z157">
        <v>52</v>
      </c>
      <c r="AA157">
        <v>236</v>
      </c>
      <c r="AB157">
        <v>10</v>
      </c>
      <c r="AC157">
        <v>438</v>
      </c>
      <c r="AD157" s="14">
        <f t="shared" si="7"/>
        <v>501.02094218819246</v>
      </c>
      <c r="AE157" s="14">
        <f t="shared" si="8"/>
        <v>424.50301151565623</v>
      </c>
      <c r="AF157">
        <v>18</v>
      </c>
      <c r="AG157">
        <v>0</v>
      </c>
      <c r="AH157">
        <v>20</v>
      </c>
      <c r="AI157">
        <v>1905</v>
      </c>
      <c r="AJ157">
        <v>95</v>
      </c>
      <c r="AK157">
        <v>4.47</v>
      </c>
      <c r="AL157">
        <v>1.466</v>
      </c>
      <c r="AM157">
        <v>8.3000000000000007</v>
      </c>
      <c r="AN157">
        <v>1.1000000000000001</v>
      </c>
      <c r="AO157">
        <v>4.9000000000000004</v>
      </c>
      <c r="AP157">
        <v>9.1</v>
      </c>
      <c r="AQ157" s="16">
        <f>AP157*Adjustments!$N$11</f>
        <v>7.7102114492880176</v>
      </c>
      <c r="AR157">
        <v>1.86</v>
      </c>
    </row>
    <row r="158" spans="1:44" x14ac:dyDescent="0.45">
      <c r="A158">
        <v>157</v>
      </c>
      <c r="B158" t="s">
        <v>1173</v>
      </c>
      <c r="C158">
        <v>2015</v>
      </c>
      <c r="D158">
        <v>2022</v>
      </c>
      <c r="E158" t="str">
        <f t="shared" si="6"/>
        <v>2015-2024</v>
      </c>
      <c r="F158" t="s">
        <v>1095</v>
      </c>
      <c r="G158">
        <v>28</v>
      </c>
      <c r="H158" s="15">
        <f>G158*Adjustments!$N$3</f>
        <v>31.361615356367501</v>
      </c>
      <c r="I158">
        <v>26</v>
      </c>
      <c r="J158" s="15">
        <f>I158*Adjustments!$N$3</f>
        <v>29.121499973769822</v>
      </c>
      <c r="K158">
        <v>0.51900000000000002</v>
      </c>
      <c r="L158">
        <v>54</v>
      </c>
      <c r="M158" s="15">
        <f>L158*Adjustments!$N$3</f>
        <v>60.483115330137323</v>
      </c>
      <c r="N158">
        <v>4.1100000000000003</v>
      </c>
      <c r="O158">
        <v>411</v>
      </c>
      <c r="P158">
        <v>1</v>
      </c>
      <c r="Q158" s="15">
        <f>P158*Adjustments!$N$4</f>
        <v>1.0201030404935616</v>
      </c>
      <c r="R158">
        <v>0</v>
      </c>
      <c r="S158">
        <v>0</v>
      </c>
      <c r="T158">
        <v>43</v>
      </c>
      <c r="U158">
        <v>427.1</v>
      </c>
      <c r="V158" s="14">
        <f>U158*Adjustments!$N$6</f>
        <v>491.03143715794931</v>
      </c>
      <c r="W158">
        <v>366</v>
      </c>
      <c r="X158">
        <v>214</v>
      </c>
      <c r="Y158">
        <v>195</v>
      </c>
      <c r="Z158">
        <v>57</v>
      </c>
      <c r="AA158">
        <v>185</v>
      </c>
      <c r="AB158">
        <v>13</v>
      </c>
      <c r="AC158">
        <v>457</v>
      </c>
      <c r="AD158" s="14">
        <f t="shared" si="7"/>
        <v>523.76686630181257</v>
      </c>
      <c r="AE158" s="14">
        <f t="shared" si="8"/>
        <v>443.77508673823536</v>
      </c>
      <c r="AF158">
        <v>16</v>
      </c>
      <c r="AG158">
        <v>5</v>
      </c>
      <c r="AH158">
        <v>18</v>
      </c>
      <c r="AI158">
        <v>1808</v>
      </c>
      <c r="AJ158">
        <v>103</v>
      </c>
      <c r="AK158">
        <v>4.17</v>
      </c>
      <c r="AL158">
        <v>1.2889999999999999</v>
      </c>
      <c r="AM158">
        <v>7.7</v>
      </c>
      <c r="AN158">
        <v>1.2</v>
      </c>
      <c r="AO158">
        <v>3.9</v>
      </c>
      <c r="AP158">
        <v>9.6</v>
      </c>
      <c r="AQ158" s="16">
        <f>AP158*Adjustments!$N$11</f>
        <v>8.1338494410071398</v>
      </c>
      <c r="AR158">
        <v>2.4700000000000002</v>
      </c>
    </row>
    <row r="159" spans="1:44" x14ac:dyDescent="0.45">
      <c r="A159">
        <v>158</v>
      </c>
      <c r="B159" t="s">
        <v>1174</v>
      </c>
      <c r="C159">
        <v>2016</v>
      </c>
      <c r="D159">
        <v>2024</v>
      </c>
      <c r="E159" t="str">
        <f t="shared" si="6"/>
        <v>2016-2024</v>
      </c>
      <c r="F159" t="s">
        <v>1103</v>
      </c>
      <c r="G159">
        <v>28</v>
      </c>
      <c r="H159" s="15">
        <f>G159*Adjustments!$N$3</f>
        <v>31.361615356367501</v>
      </c>
      <c r="I159">
        <v>32</v>
      </c>
      <c r="J159" s="15">
        <f>I159*Adjustments!$N$3</f>
        <v>35.84184612156286</v>
      </c>
      <c r="K159">
        <v>0.46700000000000003</v>
      </c>
      <c r="L159">
        <v>60</v>
      </c>
      <c r="M159" s="15">
        <f>L159*Adjustments!$N$3</f>
        <v>67.203461477930361</v>
      </c>
      <c r="N159">
        <v>3.35</v>
      </c>
      <c r="O159">
        <v>483</v>
      </c>
      <c r="P159">
        <v>0</v>
      </c>
      <c r="Q159" s="15">
        <f>P159*Adjustments!$N$4</f>
        <v>0</v>
      </c>
      <c r="R159">
        <v>0</v>
      </c>
      <c r="S159">
        <v>0</v>
      </c>
      <c r="T159">
        <v>83</v>
      </c>
      <c r="U159">
        <v>467</v>
      </c>
      <c r="V159" s="14">
        <f>U159*Adjustments!$N$6</f>
        <v>536.90395961779984</v>
      </c>
      <c r="W159">
        <v>413</v>
      </c>
      <c r="X159">
        <v>197</v>
      </c>
      <c r="Y159">
        <v>174</v>
      </c>
      <c r="Z159">
        <v>46</v>
      </c>
      <c r="AA159">
        <v>132</v>
      </c>
      <c r="AB159">
        <v>20</v>
      </c>
      <c r="AC159">
        <v>549</v>
      </c>
      <c r="AD159" s="14">
        <f t="shared" si="7"/>
        <v>632.35355243874199</v>
      </c>
      <c r="AE159" s="14">
        <f t="shared" si="8"/>
        <v>535.77797802320208</v>
      </c>
      <c r="AF159">
        <v>33</v>
      </c>
      <c r="AG159">
        <v>0</v>
      </c>
      <c r="AH159">
        <v>12</v>
      </c>
      <c r="AI159">
        <v>1936</v>
      </c>
      <c r="AJ159">
        <v>127</v>
      </c>
      <c r="AK159">
        <v>3.16</v>
      </c>
      <c r="AL159">
        <v>1.167</v>
      </c>
      <c r="AM159">
        <v>8</v>
      </c>
      <c r="AN159">
        <v>0.9</v>
      </c>
      <c r="AO159">
        <v>2.5</v>
      </c>
      <c r="AP159">
        <v>10.6</v>
      </c>
      <c r="AQ159" s="16">
        <f>AP159*Adjustments!$N$11</f>
        <v>8.9811254244453824</v>
      </c>
      <c r="AR159">
        <v>4.16</v>
      </c>
    </row>
    <row r="160" spans="1:44" x14ac:dyDescent="0.45">
      <c r="A160">
        <v>159</v>
      </c>
      <c r="B160" t="s">
        <v>1175</v>
      </c>
      <c r="C160">
        <v>2015</v>
      </c>
      <c r="D160">
        <v>2024</v>
      </c>
      <c r="E160" t="str">
        <f t="shared" si="6"/>
        <v>2015-2024</v>
      </c>
      <c r="F160" t="s">
        <v>1074</v>
      </c>
      <c r="G160">
        <v>28</v>
      </c>
      <c r="H160" s="15">
        <f>G160*Adjustments!$N$3</f>
        <v>31.361615356367501</v>
      </c>
      <c r="I160">
        <v>32</v>
      </c>
      <c r="J160" s="15">
        <f>I160*Adjustments!$N$3</f>
        <v>35.84184612156286</v>
      </c>
      <c r="K160">
        <v>0.46700000000000003</v>
      </c>
      <c r="L160">
        <v>60</v>
      </c>
      <c r="M160" s="15">
        <f>L160*Adjustments!$N$3</f>
        <v>67.203461477930361</v>
      </c>
      <c r="N160">
        <v>4.28</v>
      </c>
      <c r="O160">
        <v>107</v>
      </c>
      <c r="P160">
        <v>85</v>
      </c>
      <c r="Q160" s="15">
        <f>P160*Adjustments!$N$4</f>
        <v>86.708758441952739</v>
      </c>
      <c r="R160">
        <v>0</v>
      </c>
      <c r="S160">
        <v>0</v>
      </c>
      <c r="T160">
        <v>0</v>
      </c>
      <c r="U160">
        <v>485.1</v>
      </c>
      <c r="V160" s="14">
        <f>U160*Adjustments!$N$6</f>
        <v>557.7132993802885</v>
      </c>
      <c r="W160">
        <v>491</v>
      </c>
      <c r="X160">
        <v>253</v>
      </c>
      <c r="Y160">
        <v>231</v>
      </c>
      <c r="Z160">
        <v>63</v>
      </c>
      <c r="AA160">
        <v>157</v>
      </c>
      <c r="AB160">
        <v>10</v>
      </c>
      <c r="AC160">
        <v>438</v>
      </c>
      <c r="AD160" s="14">
        <f t="shared" si="7"/>
        <v>501.94196944225962</v>
      </c>
      <c r="AE160" s="14">
        <f t="shared" si="8"/>
        <v>425.28337578811943</v>
      </c>
      <c r="AF160">
        <v>24</v>
      </c>
      <c r="AG160">
        <v>0</v>
      </c>
      <c r="AH160">
        <v>7</v>
      </c>
      <c r="AI160">
        <v>2092</v>
      </c>
      <c r="AJ160">
        <v>99</v>
      </c>
      <c r="AK160">
        <v>4.16</v>
      </c>
      <c r="AL160">
        <v>1.335</v>
      </c>
      <c r="AM160">
        <v>9.1</v>
      </c>
      <c r="AN160">
        <v>1.2</v>
      </c>
      <c r="AO160">
        <v>2.9</v>
      </c>
      <c r="AP160">
        <v>8.1</v>
      </c>
      <c r="AQ160" s="16">
        <f>AP160*Adjustments!$N$11</f>
        <v>6.8629354658497741</v>
      </c>
      <c r="AR160">
        <v>2.79</v>
      </c>
    </row>
    <row r="161" spans="1:44" x14ac:dyDescent="0.45">
      <c r="A161">
        <v>160</v>
      </c>
      <c r="B161" t="s">
        <v>1176</v>
      </c>
      <c r="C161">
        <v>2017</v>
      </c>
      <c r="D161">
        <v>2024</v>
      </c>
      <c r="E161" t="str">
        <f t="shared" si="6"/>
        <v>2017-2024</v>
      </c>
      <c r="F161" t="s">
        <v>1125</v>
      </c>
      <c r="G161">
        <v>28</v>
      </c>
      <c r="H161" s="15">
        <f>G161*Adjustments!$N$3</f>
        <v>31.361615356367501</v>
      </c>
      <c r="I161">
        <v>23</v>
      </c>
      <c r="J161" s="15">
        <f>I161*Adjustments!$N$3</f>
        <v>25.761326899873307</v>
      </c>
      <c r="K161">
        <v>0.54900000000000004</v>
      </c>
      <c r="L161">
        <v>51</v>
      </c>
      <c r="M161" s="15">
        <f>L161*Adjustments!$N$3</f>
        <v>57.122942256240805</v>
      </c>
      <c r="N161">
        <v>3.71</v>
      </c>
      <c r="O161">
        <v>348</v>
      </c>
      <c r="P161">
        <v>0</v>
      </c>
      <c r="Q161" s="15">
        <f>P161*Adjustments!$N$4</f>
        <v>0</v>
      </c>
      <c r="R161">
        <v>0</v>
      </c>
      <c r="S161">
        <v>0</v>
      </c>
      <c r="T161">
        <v>46</v>
      </c>
      <c r="U161">
        <v>334.2</v>
      </c>
      <c r="V161" s="14">
        <f>U161*Adjustments!$N$6</f>
        <v>384.22548887423704</v>
      </c>
      <c r="W161">
        <v>271</v>
      </c>
      <c r="X161">
        <v>157</v>
      </c>
      <c r="Y161">
        <v>138</v>
      </c>
      <c r="Z161">
        <v>27</v>
      </c>
      <c r="AA161">
        <v>189</v>
      </c>
      <c r="AB161">
        <v>9</v>
      </c>
      <c r="AC161">
        <v>444</v>
      </c>
      <c r="AD161" s="14">
        <f t="shared" si="7"/>
        <v>508.03147973371347</v>
      </c>
      <c r="AE161" s="14">
        <f t="shared" si="8"/>
        <v>430.44287160896823</v>
      </c>
      <c r="AF161">
        <v>20</v>
      </c>
      <c r="AG161">
        <v>0</v>
      </c>
      <c r="AH161">
        <v>27</v>
      </c>
      <c r="AI161">
        <v>1458</v>
      </c>
      <c r="AJ161">
        <v>120</v>
      </c>
      <c r="AK161">
        <v>3.45</v>
      </c>
      <c r="AL161">
        <v>1.375</v>
      </c>
      <c r="AM161">
        <v>7.3</v>
      </c>
      <c r="AN161">
        <v>0.7</v>
      </c>
      <c r="AO161">
        <v>5.0999999999999996</v>
      </c>
      <c r="AP161">
        <v>11.9</v>
      </c>
      <c r="AQ161" s="16">
        <f>AP161*Adjustments!$N$11</f>
        <v>10.0825842029151</v>
      </c>
      <c r="AR161">
        <v>2.35</v>
      </c>
    </row>
    <row r="162" spans="1:44" x14ac:dyDescent="0.45">
      <c r="A162">
        <v>161</v>
      </c>
      <c r="B162" t="s">
        <v>1177</v>
      </c>
      <c r="C162">
        <v>2016</v>
      </c>
      <c r="D162">
        <v>2024</v>
      </c>
      <c r="E162" t="str">
        <f t="shared" si="6"/>
        <v>2016-2024</v>
      </c>
      <c r="F162" t="s">
        <v>1103</v>
      </c>
      <c r="G162">
        <v>27</v>
      </c>
      <c r="H162" s="15">
        <f>G162*Adjustments!$N$3</f>
        <v>30.241557665068662</v>
      </c>
      <c r="I162">
        <v>22</v>
      </c>
      <c r="J162" s="15">
        <f>I162*Adjustments!$N$3</f>
        <v>24.641269208574467</v>
      </c>
      <c r="K162">
        <v>0.55100000000000005</v>
      </c>
      <c r="L162">
        <v>49</v>
      </c>
      <c r="M162" s="15">
        <f>L162*Adjustments!$N$3</f>
        <v>54.882826873643126</v>
      </c>
      <c r="N162">
        <v>3.98</v>
      </c>
      <c r="O162">
        <v>303</v>
      </c>
      <c r="P162">
        <v>7</v>
      </c>
      <c r="Q162" s="15">
        <f>P162*Adjustments!$N$4</f>
        <v>7.1407212834549316</v>
      </c>
      <c r="R162">
        <v>0</v>
      </c>
      <c r="S162">
        <v>0</v>
      </c>
      <c r="T162">
        <v>8</v>
      </c>
      <c r="U162">
        <v>400</v>
      </c>
      <c r="V162" s="14">
        <f>U162*Adjustments!$N$6</f>
        <v>459.87491187820115</v>
      </c>
      <c r="W162">
        <v>343</v>
      </c>
      <c r="X162">
        <v>190</v>
      </c>
      <c r="Y162">
        <v>177</v>
      </c>
      <c r="Z162">
        <v>58</v>
      </c>
      <c r="AA162">
        <v>111</v>
      </c>
      <c r="AB162">
        <v>5</v>
      </c>
      <c r="AC162">
        <v>415</v>
      </c>
      <c r="AD162" s="14">
        <f t="shared" si="7"/>
        <v>475.20407560747458</v>
      </c>
      <c r="AE162" s="14">
        <f t="shared" si="8"/>
        <v>402.62900049418454</v>
      </c>
      <c r="AF162">
        <v>14</v>
      </c>
      <c r="AG162">
        <v>1</v>
      </c>
      <c r="AH162">
        <v>9</v>
      </c>
      <c r="AI162">
        <v>1636</v>
      </c>
      <c r="AJ162">
        <v>106</v>
      </c>
      <c r="AK162">
        <v>3.92</v>
      </c>
      <c r="AL162">
        <v>1.135</v>
      </c>
      <c r="AM162">
        <v>7.7</v>
      </c>
      <c r="AN162">
        <v>1.3</v>
      </c>
      <c r="AO162">
        <v>2.5</v>
      </c>
      <c r="AP162">
        <v>9.3000000000000007</v>
      </c>
      <c r="AQ162" s="16">
        <f>AP162*Adjustments!$N$11</f>
        <v>7.879666645975667</v>
      </c>
      <c r="AR162">
        <v>3.74</v>
      </c>
    </row>
    <row r="163" spans="1:44" x14ac:dyDescent="0.45">
      <c r="A163">
        <v>162</v>
      </c>
      <c r="B163" t="s">
        <v>1178</v>
      </c>
      <c r="C163">
        <v>2012</v>
      </c>
      <c r="D163">
        <v>2024</v>
      </c>
      <c r="E163" t="str">
        <f t="shared" si="6"/>
        <v>2012-2024</v>
      </c>
      <c r="F163" t="s">
        <v>1071</v>
      </c>
      <c r="G163">
        <v>27</v>
      </c>
      <c r="H163" s="15">
        <f>G163*Adjustments!$N$3</f>
        <v>30.241557665068662</v>
      </c>
      <c r="I163">
        <v>34</v>
      </c>
      <c r="J163" s="15">
        <f>I163*Adjustments!$N$3</f>
        <v>38.081961504160539</v>
      </c>
      <c r="K163">
        <v>0.443</v>
      </c>
      <c r="L163">
        <v>61</v>
      </c>
      <c r="M163" s="15">
        <f>L163*Adjustments!$N$3</f>
        <v>68.323519169229201</v>
      </c>
      <c r="N163">
        <v>3.87</v>
      </c>
      <c r="O163">
        <v>699</v>
      </c>
      <c r="P163">
        <v>0</v>
      </c>
      <c r="Q163" s="15">
        <f>P163*Adjustments!$N$4</f>
        <v>0</v>
      </c>
      <c r="R163">
        <v>0</v>
      </c>
      <c r="S163">
        <v>0</v>
      </c>
      <c r="T163">
        <v>18</v>
      </c>
      <c r="U163">
        <v>597</v>
      </c>
      <c r="V163" s="14">
        <f>U163*Adjustments!$N$6</f>
        <v>686.36330597821518</v>
      </c>
      <c r="W163">
        <v>477</v>
      </c>
      <c r="X163">
        <v>307</v>
      </c>
      <c r="Y163">
        <v>257</v>
      </c>
      <c r="Z163">
        <v>50</v>
      </c>
      <c r="AA163">
        <v>356</v>
      </c>
      <c r="AB163">
        <v>21</v>
      </c>
      <c r="AC163">
        <v>755</v>
      </c>
      <c r="AD163" s="14">
        <f t="shared" si="7"/>
        <v>869.39352090573925</v>
      </c>
      <c r="AE163" s="14">
        <f t="shared" si="8"/>
        <v>736.61625042024741</v>
      </c>
      <c r="AF163">
        <v>46</v>
      </c>
      <c r="AG163">
        <v>3</v>
      </c>
      <c r="AH163">
        <v>44</v>
      </c>
      <c r="AI163">
        <v>2638</v>
      </c>
      <c r="AJ163">
        <v>109</v>
      </c>
      <c r="AK163">
        <v>3.73</v>
      </c>
      <c r="AL163">
        <v>1.395</v>
      </c>
      <c r="AM163">
        <v>7.2</v>
      </c>
      <c r="AN163">
        <v>0.8</v>
      </c>
      <c r="AO163">
        <v>5.4</v>
      </c>
      <c r="AP163">
        <v>11.4</v>
      </c>
      <c r="AQ163" s="16">
        <f>AP163*Adjustments!$N$11</f>
        <v>9.6589462111959783</v>
      </c>
      <c r="AR163">
        <v>2.12</v>
      </c>
    </row>
    <row r="164" spans="1:44" x14ac:dyDescent="0.45">
      <c r="A164">
        <v>163</v>
      </c>
      <c r="B164" t="s">
        <v>1179</v>
      </c>
      <c r="C164">
        <v>2020</v>
      </c>
      <c r="D164">
        <v>2024</v>
      </c>
      <c r="E164" t="str">
        <f t="shared" si="6"/>
        <v>2020-2024</v>
      </c>
      <c r="F164" t="s">
        <v>1147</v>
      </c>
      <c r="G164">
        <v>27</v>
      </c>
      <c r="H164" s="15">
        <f>G164*Adjustments!$N$3</f>
        <v>30.241557665068662</v>
      </c>
      <c r="I164">
        <v>32</v>
      </c>
      <c r="J164" s="15">
        <f>I164*Adjustments!$N$3</f>
        <v>35.84184612156286</v>
      </c>
      <c r="K164">
        <v>0.45800000000000002</v>
      </c>
      <c r="L164">
        <v>59</v>
      </c>
      <c r="M164" s="15">
        <f>L164*Adjustments!$N$3</f>
        <v>66.083403786631521</v>
      </c>
      <c r="N164">
        <v>4.2300000000000004</v>
      </c>
      <c r="O164">
        <v>113</v>
      </c>
      <c r="P164">
        <v>99</v>
      </c>
      <c r="Q164" s="15">
        <f>P164*Adjustments!$N$4</f>
        <v>100.9902010088626</v>
      </c>
      <c r="R164">
        <v>0</v>
      </c>
      <c r="S164">
        <v>0</v>
      </c>
      <c r="T164">
        <v>0</v>
      </c>
      <c r="U164">
        <v>542.20000000000005</v>
      </c>
      <c r="V164" s="14">
        <f>U164*Adjustments!$N$6</f>
        <v>623.36044305090172</v>
      </c>
      <c r="W164">
        <v>525</v>
      </c>
      <c r="X164">
        <v>269</v>
      </c>
      <c r="Y164">
        <v>255</v>
      </c>
      <c r="Z164">
        <v>69</v>
      </c>
      <c r="AA164">
        <v>204</v>
      </c>
      <c r="AB164">
        <v>1</v>
      </c>
      <c r="AC164">
        <v>498</v>
      </c>
      <c r="AD164" s="14">
        <f t="shared" si="7"/>
        <v>574.87685303583157</v>
      </c>
      <c r="AE164" s="14">
        <f t="shared" si="8"/>
        <v>487.07935101181693</v>
      </c>
      <c r="AF164">
        <v>34</v>
      </c>
      <c r="AG164">
        <v>0</v>
      </c>
      <c r="AH164">
        <v>26</v>
      </c>
      <c r="AI164">
        <v>2325</v>
      </c>
      <c r="AJ164">
        <v>99</v>
      </c>
      <c r="AK164">
        <v>4.32</v>
      </c>
      <c r="AL164">
        <v>1.343</v>
      </c>
      <c r="AM164">
        <v>8.6999999999999993</v>
      </c>
      <c r="AN164">
        <v>1.1000000000000001</v>
      </c>
      <c r="AO164">
        <v>3.4</v>
      </c>
      <c r="AP164">
        <v>8.3000000000000007</v>
      </c>
      <c r="AQ164" s="16">
        <f>AP164*Adjustments!$N$11</f>
        <v>7.0323906625374235</v>
      </c>
      <c r="AR164">
        <v>2.44</v>
      </c>
    </row>
    <row r="165" spans="1:44" x14ac:dyDescent="0.45">
      <c r="A165">
        <v>164</v>
      </c>
      <c r="B165" t="s">
        <v>848</v>
      </c>
      <c r="C165">
        <v>2017</v>
      </c>
      <c r="D165">
        <v>2024</v>
      </c>
      <c r="E165" t="str">
        <f t="shared" si="6"/>
        <v>2017-2023</v>
      </c>
      <c r="F165" t="s">
        <v>1095</v>
      </c>
      <c r="G165">
        <v>27</v>
      </c>
      <c r="H165" s="15">
        <f>G165*Adjustments!$N$3</f>
        <v>30.241557665068662</v>
      </c>
      <c r="I165">
        <v>36</v>
      </c>
      <c r="J165" s="15">
        <f>I165*Adjustments!$N$3</f>
        <v>40.322076886758218</v>
      </c>
      <c r="K165">
        <v>0.42899999999999999</v>
      </c>
      <c r="L165">
        <v>63</v>
      </c>
      <c r="M165" s="15">
        <f>L165*Adjustments!$N$3</f>
        <v>70.56363455182688</v>
      </c>
      <c r="N165">
        <v>4.9800000000000004</v>
      </c>
      <c r="O165">
        <v>120</v>
      </c>
      <c r="P165">
        <v>106</v>
      </c>
      <c r="Q165" s="15">
        <f>P165*Adjustments!$N$4</f>
        <v>108.13092229231754</v>
      </c>
      <c r="R165">
        <v>0</v>
      </c>
      <c r="S165">
        <v>0</v>
      </c>
      <c r="T165">
        <v>0</v>
      </c>
      <c r="U165">
        <v>560.20000000000005</v>
      </c>
      <c r="V165" s="14">
        <f>U165*Adjustments!$N$6</f>
        <v>644.05481408542073</v>
      </c>
      <c r="W165">
        <v>593</v>
      </c>
      <c r="X165">
        <v>323</v>
      </c>
      <c r="Y165">
        <v>310</v>
      </c>
      <c r="Z165">
        <v>89</v>
      </c>
      <c r="AA165">
        <v>219</v>
      </c>
      <c r="AB165">
        <v>13</v>
      </c>
      <c r="AC165">
        <v>446</v>
      </c>
      <c r="AD165" s="14">
        <f t="shared" si="7"/>
        <v>515.2438512683367</v>
      </c>
      <c r="AE165" s="14">
        <f t="shared" si="8"/>
        <v>436.5537407938881</v>
      </c>
      <c r="AF165">
        <v>12</v>
      </c>
      <c r="AG165">
        <v>3</v>
      </c>
      <c r="AH165">
        <v>12</v>
      </c>
      <c r="AI165">
        <v>2449</v>
      </c>
      <c r="AJ165">
        <v>84</v>
      </c>
      <c r="AK165">
        <v>4.87</v>
      </c>
      <c r="AL165">
        <v>1.448</v>
      </c>
      <c r="AM165">
        <v>9.5</v>
      </c>
      <c r="AN165">
        <v>1.4</v>
      </c>
      <c r="AO165">
        <v>3.5</v>
      </c>
      <c r="AP165">
        <v>7.2</v>
      </c>
      <c r="AQ165" s="16">
        <f>AP165*Adjustments!$N$11</f>
        <v>6.1003870807553549</v>
      </c>
      <c r="AR165">
        <v>2.04</v>
      </c>
    </row>
    <row r="166" spans="1:44" x14ac:dyDescent="0.45">
      <c r="A166">
        <v>165</v>
      </c>
      <c r="B166" t="s">
        <v>918</v>
      </c>
      <c r="C166">
        <v>2019</v>
      </c>
      <c r="D166">
        <v>2023</v>
      </c>
      <c r="E166" t="str">
        <f t="shared" si="6"/>
        <v>2019-2024</v>
      </c>
      <c r="F166" t="s">
        <v>1180</v>
      </c>
      <c r="G166">
        <v>27</v>
      </c>
      <c r="H166" s="15">
        <f>G166*Adjustments!$N$3</f>
        <v>30.241557665068662</v>
      </c>
      <c r="I166">
        <v>16</v>
      </c>
      <c r="J166" s="15">
        <f>I166*Adjustments!$N$3</f>
        <v>17.92092306078143</v>
      </c>
      <c r="K166">
        <v>0.628</v>
      </c>
      <c r="L166">
        <v>43</v>
      </c>
      <c r="M166" s="15">
        <f>L166*Adjustments!$N$3</f>
        <v>48.162480725850095</v>
      </c>
      <c r="N166">
        <v>3.98</v>
      </c>
      <c r="O166">
        <v>79</v>
      </c>
      <c r="P166">
        <v>70</v>
      </c>
      <c r="Q166" s="15">
        <f>P166*Adjustments!$N$4</f>
        <v>71.407212834549313</v>
      </c>
      <c r="R166">
        <v>0</v>
      </c>
      <c r="S166">
        <v>0</v>
      </c>
      <c r="T166">
        <v>1</v>
      </c>
      <c r="U166">
        <v>405</v>
      </c>
      <c r="V166" s="14">
        <f>U166*Adjustments!$N$6</f>
        <v>465.62334827667866</v>
      </c>
      <c r="W166">
        <v>366</v>
      </c>
      <c r="X166">
        <v>181</v>
      </c>
      <c r="Y166">
        <v>179</v>
      </c>
      <c r="Z166">
        <v>67</v>
      </c>
      <c r="AA166">
        <v>97</v>
      </c>
      <c r="AB166">
        <v>0</v>
      </c>
      <c r="AC166">
        <v>326</v>
      </c>
      <c r="AD166" s="14">
        <f t="shared" si="7"/>
        <v>372.49867862134295</v>
      </c>
      <c r="AE166" s="14">
        <f t="shared" si="8"/>
        <v>315.60918425834461</v>
      </c>
      <c r="AF166">
        <v>12</v>
      </c>
      <c r="AG166">
        <v>1</v>
      </c>
      <c r="AH166">
        <v>11</v>
      </c>
      <c r="AI166">
        <v>1662</v>
      </c>
      <c r="AJ166">
        <v>104</v>
      </c>
      <c r="AK166">
        <v>4.51</v>
      </c>
      <c r="AL166">
        <v>1.143</v>
      </c>
      <c r="AM166">
        <v>8.1</v>
      </c>
      <c r="AN166">
        <v>1.5</v>
      </c>
      <c r="AO166">
        <v>2.2000000000000002</v>
      </c>
      <c r="AP166">
        <v>7.2</v>
      </c>
      <c r="AQ166" s="16">
        <f>AP166*Adjustments!$N$11</f>
        <v>6.1003870807553549</v>
      </c>
      <c r="AR166">
        <v>3.36</v>
      </c>
    </row>
    <row r="167" spans="1:44" x14ac:dyDescent="0.45">
      <c r="A167">
        <v>166</v>
      </c>
      <c r="B167" t="s">
        <v>1181</v>
      </c>
      <c r="C167">
        <v>2019</v>
      </c>
      <c r="D167">
        <v>2024</v>
      </c>
      <c r="E167" t="str">
        <f t="shared" si="6"/>
        <v>2019-2024</v>
      </c>
      <c r="F167" t="s">
        <v>1119</v>
      </c>
      <c r="G167">
        <v>27</v>
      </c>
      <c r="H167" s="15">
        <f>G167*Adjustments!$N$3</f>
        <v>30.241557665068662</v>
      </c>
      <c r="I167">
        <v>24</v>
      </c>
      <c r="J167" s="15">
        <f>I167*Adjustments!$N$3</f>
        <v>26.881384591172143</v>
      </c>
      <c r="K167">
        <v>0.52900000000000003</v>
      </c>
      <c r="L167">
        <v>51</v>
      </c>
      <c r="M167" s="15">
        <f>L167*Adjustments!$N$3</f>
        <v>57.122942256240805</v>
      </c>
      <c r="N167">
        <v>4.41</v>
      </c>
      <c r="O167">
        <v>84</v>
      </c>
      <c r="P167">
        <v>81</v>
      </c>
      <c r="Q167" s="15">
        <f>P167*Adjustments!$N$4</f>
        <v>82.628346279978487</v>
      </c>
      <c r="R167">
        <v>0</v>
      </c>
      <c r="S167">
        <v>0</v>
      </c>
      <c r="T167">
        <v>0</v>
      </c>
      <c r="U167">
        <v>418.2</v>
      </c>
      <c r="V167" s="14">
        <f>U167*Adjustments!$N$6</f>
        <v>480.79922036865929</v>
      </c>
      <c r="W167">
        <v>410</v>
      </c>
      <c r="X167">
        <v>219</v>
      </c>
      <c r="Y167">
        <v>205</v>
      </c>
      <c r="Z167">
        <v>67</v>
      </c>
      <c r="AA167">
        <v>88</v>
      </c>
      <c r="AB167">
        <v>2</v>
      </c>
      <c r="AC167">
        <v>411</v>
      </c>
      <c r="AD167" s="14">
        <f t="shared" si="7"/>
        <v>470.11479324935578</v>
      </c>
      <c r="AE167" s="14">
        <f t="shared" si="8"/>
        <v>398.31697377921455</v>
      </c>
      <c r="AF167">
        <v>11</v>
      </c>
      <c r="AG167">
        <v>1</v>
      </c>
      <c r="AH167">
        <v>8</v>
      </c>
      <c r="AI167">
        <v>1750</v>
      </c>
      <c r="AJ167">
        <v>92</v>
      </c>
      <c r="AK167">
        <v>4.01</v>
      </c>
      <c r="AL167">
        <v>1.1890000000000001</v>
      </c>
      <c r="AM167">
        <v>8.8000000000000007</v>
      </c>
      <c r="AN167">
        <v>1.4</v>
      </c>
      <c r="AO167">
        <v>1.9</v>
      </c>
      <c r="AP167">
        <v>8.8000000000000007</v>
      </c>
      <c r="AQ167" s="16">
        <f>AP167*Adjustments!$N$11</f>
        <v>7.4560286542565457</v>
      </c>
      <c r="AR167">
        <v>4.67</v>
      </c>
    </row>
    <row r="168" spans="1:44" x14ac:dyDescent="0.45">
      <c r="A168">
        <v>167</v>
      </c>
      <c r="B168" t="s">
        <v>1182</v>
      </c>
      <c r="C168">
        <v>2019</v>
      </c>
      <c r="D168">
        <v>2024</v>
      </c>
      <c r="E168" t="str">
        <f t="shared" si="6"/>
        <v>2019-2024</v>
      </c>
      <c r="F168" t="s">
        <v>1132</v>
      </c>
      <c r="G168">
        <v>27</v>
      </c>
      <c r="H168" s="15">
        <f>G168*Adjustments!$N$3</f>
        <v>30.241557665068662</v>
      </c>
      <c r="I168">
        <v>28</v>
      </c>
      <c r="J168" s="15">
        <f>I168*Adjustments!$N$3</f>
        <v>31.361615356367501</v>
      </c>
      <c r="K168">
        <v>0.49099999999999999</v>
      </c>
      <c r="L168">
        <v>55</v>
      </c>
      <c r="M168" s="15">
        <f>L168*Adjustments!$N$3</f>
        <v>61.603173021436163</v>
      </c>
      <c r="N168">
        <v>4.3099999999999996</v>
      </c>
      <c r="O168">
        <v>87</v>
      </c>
      <c r="P168">
        <v>86</v>
      </c>
      <c r="Q168" s="15">
        <f>P168*Adjustments!$N$4</f>
        <v>87.728861482446291</v>
      </c>
      <c r="R168">
        <v>1</v>
      </c>
      <c r="S168">
        <v>1</v>
      </c>
      <c r="T168">
        <v>0</v>
      </c>
      <c r="U168">
        <v>478.2</v>
      </c>
      <c r="V168" s="14">
        <f>U168*Adjustments!$N$6</f>
        <v>549.78045715038945</v>
      </c>
      <c r="W168">
        <v>462</v>
      </c>
      <c r="X168">
        <v>250</v>
      </c>
      <c r="Y168">
        <v>229</v>
      </c>
      <c r="Z168">
        <v>76</v>
      </c>
      <c r="AA168">
        <v>130</v>
      </c>
      <c r="AB168">
        <v>1</v>
      </c>
      <c r="AC168">
        <v>364</v>
      </c>
      <c r="AD168" s="14">
        <f t="shared" si="7"/>
        <v>415.38967873584983</v>
      </c>
      <c r="AE168" s="14">
        <f t="shared" si="8"/>
        <v>351.94969856101324</v>
      </c>
      <c r="AF168">
        <v>16</v>
      </c>
      <c r="AG168">
        <v>1</v>
      </c>
      <c r="AH168">
        <v>10</v>
      </c>
      <c r="AI168">
        <v>2006</v>
      </c>
      <c r="AJ168">
        <v>99</v>
      </c>
      <c r="AK168">
        <v>4.63</v>
      </c>
      <c r="AL168">
        <v>1.2370000000000001</v>
      </c>
      <c r="AM168">
        <v>8.6999999999999993</v>
      </c>
      <c r="AN168">
        <v>1.4</v>
      </c>
      <c r="AO168">
        <v>2.4</v>
      </c>
      <c r="AP168">
        <v>6.8</v>
      </c>
      <c r="AQ168" s="16">
        <f>AP168*Adjustments!$N$11</f>
        <v>5.7614766873800569</v>
      </c>
      <c r="AR168">
        <v>2.8</v>
      </c>
    </row>
    <row r="169" spans="1:44" x14ac:dyDescent="0.45">
      <c r="A169">
        <v>168</v>
      </c>
      <c r="B169" t="s">
        <v>899</v>
      </c>
      <c r="C169">
        <v>2020</v>
      </c>
      <c r="D169">
        <v>2024</v>
      </c>
      <c r="E169" t="str">
        <f t="shared" si="6"/>
        <v>2020-2024</v>
      </c>
      <c r="F169" t="s">
        <v>1180</v>
      </c>
      <c r="G169">
        <v>26</v>
      </c>
      <c r="H169" s="15">
        <f>G169*Adjustments!$N$3</f>
        <v>29.121499973769822</v>
      </c>
      <c r="I169">
        <v>25</v>
      </c>
      <c r="J169" s="15">
        <f>I169*Adjustments!$N$3</f>
        <v>28.001442282470983</v>
      </c>
      <c r="K169">
        <v>0.51</v>
      </c>
      <c r="L169">
        <v>51</v>
      </c>
      <c r="M169" s="15">
        <f>L169*Adjustments!$N$3</f>
        <v>57.122942256240805</v>
      </c>
      <c r="N169">
        <v>4.3600000000000003</v>
      </c>
      <c r="O169">
        <v>82</v>
      </c>
      <c r="P169">
        <v>81</v>
      </c>
      <c r="Q169" s="15">
        <f>P169*Adjustments!$N$4</f>
        <v>82.628346279978487</v>
      </c>
      <c r="R169">
        <v>1</v>
      </c>
      <c r="S169">
        <v>1</v>
      </c>
      <c r="T169">
        <v>0</v>
      </c>
      <c r="U169">
        <v>429.1</v>
      </c>
      <c r="V169" s="14">
        <f>U169*Adjustments!$N$6</f>
        <v>493.33081171734034</v>
      </c>
      <c r="W169">
        <v>419</v>
      </c>
      <c r="X169">
        <v>226</v>
      </c>
      <c r="Y169">
        <v>208</v>
      </c>
      <c r="Z169">
        <v>67</v>
      </c>
      <c r="AA169">
        <v>149</v>
      </c>
      <c r="AB169">
        <v>0</v>
      </c>
      <c r="AC169">
        <v>373</v>
      </c>
      <c r="AD169" s="14">
        <f t="shared" si="7"/>
        <v>427.55337015502829</v>
      </c>
      <c r="AE169" s="14">
        <f t="shared" si="8"/>
        <v>362.25570217043708</v>
      </c>
      <c r="AF169">
        <v>12</v>
      </c>
      <c r="AG169">
        <v>0</v>
      </c>
      <c r="AH169">
        <v>15</v>
      </c>
      <c r="AI169">
        <v>1825</v>
      </c>
      <c r="AJ169">
        <v>93</v>
      </c>
      <c r="AK169">
        <v>4.5999999999999996</v>
      </c>
      <c r="AL169">
        <v>1.323</v>
      </c>
      <c r="AM169">
        <v>8.8000000000000007</v>
      </c>
      <c r="AN169">
        <v>1.4</v>
      </c>
      <c r="AO169">
        <v>3.1</v>
      </c>
      <c r="AP169">
        <v>7.8</v>
      </c>
      <c r="AQ169" s="16">
        <f>AP169*Adjustments!$N$11</f>
        <v>6.6087526708183013</v>
      </c>
      <c r="AR169">
        <v>2.5</v>
      </c>
    </row>
    <row r="170" spans="1:44" x14ac:dyDescent="0.45">
      <c r="A170">
        <v>169</v>
      </c>
      <c r="B170" t="s">
        <v>900</v>
      </c>
      <c r="C170">
        <v>2019</v>
      </c>
      <c r="D170">
        <v>2024</v>
      </c>
      <c r="E170" t="str">
        <f t="shared" si="6"/>
        <v>2019-2023</v>
      </c>
      <c r="F170" t="s">
        <v>1183</v>
      </c>
      <c r="G170">
        <v>26</v>
      </c>
      <c r="H170" s="15">
        <f>G170*Adjustments!$N$3</f>
        <v>29.121499973769822</v>
      </c>
      <c r="I170">
        <v>34</v>
      </c>
      <c r="J170" s="15">
        <f>I170*Adjustments!$N$3</f>
        <v>38.081961504160539</v>
      </c>
      <c r="K170">
        <v>0.433</v>
      </c>
      <c r="L170">
        <v>60</v>
      </c>
      <c r="M170" s="15">
        <f>L170*Adjustments!$N$3</f>
        <v>67.203461477930361</v>
      </c>
      <c r="N170">
        <v>4.29</v>
      </c>
      <c r="O170">
        <v>105</v>
      </c>
      <c r="P170">
        <v>89</v>
      </c>
      <c r="Q170" s="15">
        <f>P170*Adjustments!$N$4</f>
        <v>90.789170603926976</v>
      </c>
      <c r="R170">
        <v>0</v>
      </c>
      <c r="S170">
        <v>0</v>
      </c>
      <c r="T170">
        <v>2</v>
      </c>
      <c r="U170">
        <v>512</v>
      </c>
      <c r="V170" s="14">
        <f>U170*Adjustments!$N$6</f>
        <v>588.63988720409748</v>
      </c>
      <c r="W170">
        <v>461</v>
      </c>
      <c r="X170">
        <v>258</v>
      </c>
      <c r="Y170">
        <v>244</v>
      </c>
      <c r="Z170">
        <v>71</v>
      </c>
      <c r="AA170">
        <v>180</v>
      </c>
      <c r="AB170">
        <v>3</v>
      </c>
      <c r="AC170">
        <v>559</v>
      </c>
      <c r="AD170" s="14">
        <f t="shared" si="7"/>
        <v>640.96343273335071</v>
      </c>
      <c r="AE170" s="14">
        <f t="shared" si="8"/>
        <v>543.07292281710227</v>
      </c>
      <c r="AF170">
        <v>18</v>
      </c>
      <c r="AG170">
        <v>2</v>
      </c>
      <c r="AH170">
        <v>28</v>
      </c>
      <c r="AI170">
        <v>2146</v>
      </c>
      <c r="AJ170">
        <v>102</v>
      </c>
      <c r="AK170">
        <v>3.97</v>
      </c>
      <c r="AL170">
        <v>1.252</v>
      </c>
      <c r="AM170">
        <v>8.1</v>
      </c>
      <c r="AN170">
        <v>1.2</v>
      </c>
      <c r="AO170">
        <v>3.2</v>
      </c>
      <c r="AP170">
        <v>9.8000000000000007</v>
      </c>
      <c r="AQ170" s="16">
        <f>AP170*Adjustments!$N$11</f>
        <v>8.3033046376947883</v>
      </c>
      <c r="AR170">
        <v>3.11</v>
      </c>
    </row>
    <row r="171" spans="1:44" x14ac:dyDescent="0.45">
      <c r="A171">
        <v>170</v>
      </c>
      <c r="B171" t="s">
        <v>1184</v>
      </c>
      <c r="C171">
        <v>2019</v>
      </c>
      <c r="D171">
        <v>2023</v>
      </c>
      <c r="E171" t="str">
        <f t="shared" si="6"/>
        <v>2019-2024</v>
      </c>
      <c r="F171" t="s">
        <v>1180</v>
      </c>
      <c r="G171">
        <v>26</v>
      </c>
      <c r="H171" s="15">
        <f>G171*Adjustments!$N$3</f>
        <v>29.121499973769822</v>
      </c>
      <c r="I171">
        <v>10</v>
      </c>
      <c r="J171" s="15">
        <f>I171*Adjustments!$N$3</f>
        <v>11.200576912988394</v>
      </c>
      <c r="K171">
        <v>0.72199999999999998</v>
      </c>
      <c r="L171">
        <v>36</v>
      </c>
      <c r="M171" s="15">
        <f>L171*Adjustments!$N$3</f>
        <v>40.322076886758218</v>
      </c>
      <c r="N171">
        <v>1.89</v>
      </c>
      <c r="O171">
        <v>219</v>
      </c>
      <c r="P171">
        <v>0</v>
      </c>
      <c r="Q171" s="15">
        <f>P171*Adjustments!$N$4</f>
        <v>0</v>
      </c>
      <c r="R171">
        <v>0</v>
      </c>
      <c r="S171">
        <v>0</v>
      </c>
      <c r="T171">
        <v>54</v>
      </c>
      <c r="U171">
        <v>214</v>
      </c>
      <c r="V171" s="14">
        <f>U171*Adjustments!$N$6</f>
        <v>246.03307785483761</v>
      </c>
      <c r="W171">
        <v>119</v>
      </c>
      <c r="X171">
        <v>60</v>
      </c>
      <c r="Y171">
        <v>45</v>
      </c>
      <c r="Z171">
        <v>14</v>
      </c>
      <c r="AA171">
        <v>101</v>
      </c>
      <c r="AB171">
        <v>2</v>
      </c>
      <c r="AC171">
        <v>337</v>
      </c>
      <c r="AD171" s="14">
        <f t="shared" si="7"/>
        <v>388.18552283763267</v>
      </c>
      <c r="AE171" s="14">
        <f t="shared" si="8"/>
        <v>328.90027061874406</v>
      </c>
      <c r="AF171">
        <v>9</v>
      </c>
      <c r="AG171">
        <v>1</v>
      </c>
      <c r="AH171">
        <v>12</v>
      </c>
      <c r="AI171">
        <v>864</v>
      </c>
      <c r="AJ171">
        <v>226</v>
      </c>
      <c r="AK171">
        <v>2.4300000000000002</v>
      </c>
      <c r="AL171">
        <v>1.028</v>
      </c>
      <c r="AM171">
        <v>5</v>
      </c>
      <c r="AN171">
        <v>0.6</v>
      </c>
      <c r="AO171">
        <v>4.2</v>
      </c>
      <c r="AP171">
        <v>14.2</v>
      </c>
      <c r="AQ171" s="16">
        <f>AP171*Adjustments!$N$11</f>
        <v>12.031318964823061</v>
      </c>
      <c r="AR171">
        <v>3.34</v>
      </c>
    </row>
    <row r="172" spans="1:44" x14ac:dyDescent="0.45">
      <c r="A172">
        <v>171</v>
      </c>
      <c r="B172" t="s">
        <v>1185</v>
      </c>
      <c r="C172">
        <v>2018</v>
      </c>
      <c r="D172">
        <v>2024</v>
      </c>
      <c r="E172" t="str">
        <f t="shared" si="6"/>
        <v>2018-2024</v>
      </c>
      <c r="F172" t="s">
        <v>1186</v>
      </c>
      <c r="G172">
        <v>25</v>
      </c>
      <c r="H172" s="15">
        <f>G172*Adjustments!$N$3</f>
        <v>28.001442282470983</v>
      </c>
      <c r="I172">
        <v>24</v>
      </c>
      <c r="J172" s="15">
        <f>I172*Adjustments!$N$3</f>
        <v>26.881384591172143</v>
      </c>
      <c r="K172">
        <v>0.51</v>
      </c>
      <c r="L172">
        <v>49</v>
      </c>
      <c r="M172" s="15">
        <f>L172*Adjustments!$N$3</f>
        <v>54.882826873643126</v>
      </c>
      <c r="N172">
        <v>3.75</v>
      </c>
      <c r="O172">
        <v>351</v>
      </c>
      <c r="P172">
        <v>0</v>
      </c>
      <c r="Q172" s="15">
        <f>P172*Adjustments!$N$4</f>
        <v>0</v>
      </c>
      <c r="R172">
        <v>0</v>
      </c>
      <c r="S172">
        <v>0</v>
      </c>
      <c r="T172">
        <v>7</v>
      </c>
      <c r="U172">
        <v>323.2</v>
      </c>
      <c r="V172" s="14">
        <f>U172*Adjustments!$N$6</f>
        <v>371.57892879758651</v>
      </c>
      <c r="W172">
        <v>309</v>
      </c>
      <c r="X172">
        <v>151</v>
      </c>
      <c r="Y172">
        <v>135</v>
      </c>
      <c r="Z172">
        <v>27</v>
      </c>
      <c r="AA172">
        <v>88</v>
      </c>
      <c r="AB172">
        <v>18</v>
      </c>
      <c r="AC172">
        <v>244</v>
      </c>
      <c r="AD172" s="14">
        <f t="shared" si="7"/>
        <v>280.74852398039872</v>
      </c>
      <c r="AE172" s="14">
        <f t="shared" si="8"/>
        <v>237.87148175432765</v>
      </c>
      <c r="AF172">
        <v>35</v>
      </c>
      <c r="AG172">
        <v>0</v>
      </c>
      <c r="AH172">
        <v>4</v>
      </c>
      <c r="AI172">
        <v>1358</v>
      </c>
      <c r="AJ172">
        <v>113</v>
      </c>
      <c r="AK172">
        <v>3.89</v>
      </c>
      <c r="AL172">
        <v>1.2270000000000001</v>
      </c>
      <c r="AM172">
        <v>8.6</v>
      </c>
      <c r="AN172">
        <v>0.8</v>
      </c>
      <c r="AO172">
        <v>2.4</v>
      </c>
      <c r="AP172">
        <v>6.8</v>
      </c>
      <c r="AQ172" s="16">
        <f>AP172*Adjustments!$N$11</f>
        <v>5.7614766873800569</v>
      </c>
      <c r="AR172">
        <v>2.77</v>
      </c>
    </row>
    <row r="173" spans="1:44" x14ac:dyDescent="0.45">
      <c r="A173">
        <v>172</v>
      </c>
      <c r="B173" t="s">
        <v>1187</v>
      </c>
      <c r="C173">
        <v>2013</v>
      </c>
      <c r="D173">
        <v>2024</v>
      </c>
      <c r="E173" t="str">
        <f t="shared" si="6"/>
        <v>2013-2024</v>
      </c>
      <c r="F173" t="s">
        <v>1090</v>
      </c>
      <c r="G173">
        <v>25</v>
      </c>
      <c r="H173" s="15">
        <f>G173*Adjustments!$N$3</f>
        <v>28.001442282470983</v>
      </c>
      <c r="I173">
        <v>17</v>
      </c>
      <c r="J173" s="15">
        <f>I173*Adjustments!$N$3</f>
        <v>19.040980752080269</v>
      </c>
      <c r="K173">
        <v>0.59499999999999997</v>
      </c>
      <c r="L173">
        <v>42</v>
      </c>
      <c r="M173" s="15">
        <f>L173*Adjustments!$N$3</f>
        <v>47.042423034551256</v>
      </c>
      <c r="N173">
        <v>4.1500000000000004</v>
      </c>
      <c r="O173">
        <v>398</v>
      </c>
      <c r="P173">
        <v>3</v>
      </c>
      <c r="Q173" s="15">
        <f>P173*Adjustments!$N$4</f>
        <v>3.0603091214806848</v>
      </c>
      <c r="R173">
        <v>0</v>
      </c>
      <c r="S173">
        <v>0</v>
      </c>
      <c r="T173">
        <v>1</v>
      </c>
      <c r="U173">
        <v>508</v>
      </c>
      <c r="V173" s="14">
        <f>U173*Adjustments!$N$6</f>
        <v>584.04113808531542</v>
      </c>
      <c r="W173">
        <v>575</v>
      </c>
      <c r="X173">
        <v>265</v>
      </c>
      <c r="Y173">
        <v>234</v>
      </c>
      <c r="Z173">
        <v>46</v>
      </c>
      <c r="AA173">
        <v>163</v>
      </c>
      <c r="AB173">
        <v>32</v>
      </c>
      <c r="AC173">
        <v>303</v>
      </c>
      <c r="AD173" s="14">
        <f t="shared" si="7"/>
        <v>350.42468285118929</v>
      </c>
      <c r="AE173" s="14">
        <f t="shared" si="8"/>
        <v>296.90641778377608</v>
      </c>
      <c r="AF173">
        <v>15</v>
      </c>
      <c r="AG173">
        <v>0</v>
      </c>
      <c r="AH173">
        <v>14</v>
      </c>
      <c r="AI173">
        <v>2201</v>
      </c>
      <c r="AJ173">
        <v>101</v>
      </c>
      <c r="AK173">
        <v>4.18</v>
      </c>
      <c r="AL173">
        <v>1.4530000000000001</v>
      </c>
      <c r="AM173">
        <v>10.199999999999999</v>
      </c>
      <c r="AN173">
        <v>0.8</v>
      </c>
      <c r="AO173">
        <v>2.9</v>
      </c>
      <c r="AP173">
        <v>5.4</v>
      </c>
      <c r="AQ173" s="16">
        <f>AP173*Adjustments!$N$11</f>
        <v>4.5752903105665164</v>
      </c>
      <c r="AR173">
        <v>1.86</v>
      </c>
    </row>
    <row r="174" spans="1:44" x14ac:dyDescent="0.45">
      <c r="A174">
        <v>173</v>
      </c>
      <c r="B174" t="s">
        <v>894</v>
      </c>
      <c r="C174">
        <v>2021</v>
      </c>
      <c r="D174">
        <v>2024</v>
      </c>
      <c r="E174" t="str">
        <f t="shared" si="6"/>
        <v>2021-2024</v>
      </c>
      <c r="F174" t="s">
        <v>1159</v>
      </c>
      <c r="G174">
        <v>25</v>
      </c>
      <c r="H174" s="15">
        <f>G174*Adjustments!$N$3</f>
        <v>28.001442282470983</v>
      </c>
      <c r="I174">
        <v>19</v>
      </c>
      <c r="J174" s="15">
        <f>I174*Adjustments!$N$3</f>
        <v>21.281096134677949</v>
      </c>
      <c r="K174">
        <v>0.56799999999999995</v>
      </c>
      <c r="L174">
        <v>44</v>
      </c>
      <c r="M174" s="15">
        <f>L174*Adjustments!$N$3</f>
        <v>49.282538417148935</v>
      </c>
      <c r="N174">
        <v>3.23</v>
      </c>
      <c r="O174">
        <v>87</v>
      </c>
      <c r="P174">
        <v>76</v>
      </c>
      <c r="Q174" s="15">
        <f>P174*Adjustments!$N$4</f>
        <v>77.527831077510683</v>
      </c>
      <c r="R174">
        <v>1</v>
      </c>
      <c r="S174">
        <v>0</v>
      </c>
      <c r="T174">
        <v>0</v>
      </c>
      <c r="U174">
        <v>428.2</v>
      </c>
      <c r="V174" s="14">
        <f>U174*Adjustments!$N$6</f>
        <v>492.29609316561431</v>
      </c>
      <c r="W174">
        <v>389</v>
      </c>
      <c r="X174">
        <v>186</v>
      </c>
      <c r="Y174">
        <v>154</v>
      </c>
      <c r="Z174">
        <v>42</v>
      </c>
      <c r="AA174">
        <v>131</v>
      </c>
      <c r="AB174">
        <v>2</v>
      </c>
      <c r="AC174">
        <v>438</v>
      </c>
      <c r="AD174" s="14">
        <f t="shared" si="7"/>
        <v>503.23600634707236</v>
      </c>
      <c r="AE174" s="14">
        <f t="shared" si="8"/>
        <v>426.37978217925001</v>
      </c>
      <c r="AF174">
        <v>18</v>
      </c>
      <c r="AG174">
        <v>2</v>
      </c>
      <c r="AH174">
        <v>14</v>
      </c>
      <c r="AI174">
        <v>1797</v>
      </c>
      <c r="AJ174">
        <v>133</v>
      </c>
      <c r="AK174">
        <v>3.46</v>
      </c>
      <c r="AL174">
        <v>1.2130000000000001</v>
      </c>
      <c r="AM174">
        <v>8.1999999999999993</v>
      </c>
      <c r="AN174">
        <v>0.9</v>
      </c>
      <c r="AO174">
        <v>2.8</v>
      </c>
      <c r="AP174">
        <v>9.1999999999999993</v>
      </c>
      <c r="AQ174" s="16">
        <f>AP174*Adjustments!$N$11</f>
        <v>7.7949390476318419</v>
      </c>
      <c r="AR174">
        <v>3.34</v>
      </c>
    </row>
    <row r="175" spans="1:44" x14ac:dyDescent="0.45">
      <c r="A175">
        <v>174</v>
      </c>
      <c r="B175" t="s">
        <v>1188</v>
      </c>
      <c r="C175">
        <v>2018</v>
      </c>
      <c r="D175">
        <v>2024</v>
      </c>
      <c r="E175" t="str">
        <f t="shared" si="6"/>
        <v>2018-2024</v>
      </c>
      <c r="F175" t="s">
        <v>1104</v>
      </c>
      <c r="G175">
        <v>24</v>
      </c>
      <c r="H175" s="15">
        <f>G175*Adjustments!$N$3</f>
        <v>26.881384591172143</v>
      </c>
      <c r="I175">
        <v>18</v>
      </c>
      <c r="J175" s="15">
        <f>I175*Adjustments!$N$3</f>
        <v>20.161038443379109</v>
      </c>
      <c r="K175">
        <v>0.57099999999999995</v>
      </c>
      <c r="L175">
        <v>42</v>
      </c>
      <c r="M175" s="15">
        <f>L175*Adjustments!$N$3</f>
        <v>47.042423034551256</v>
      </c>
      <c r="N175">
        <v>3.2</v>
      </c>
      <c r="O175">
        <v>263</v>
      </c>
      <c r="P175">
        <v>17</v>
      </c>
      <c r="Q175" s="15">
        <f>P175*Adjustments!$N$4</f>
        <v>17.341751688390548</v>
      </c>
      <c r="R175">
        <v>0</v>
      </c>
      <c r="S175">
        <v>0</v>
      </c>
      <c r="T175">
        <v>35</v>
      </c>
      <c r="U175">
        <v>275.10000000000002</v>
      </c>
      <c r="V175" s="14">
        <f>U175*Adjustments!$N$6</f>
        <v>316.27897064423286</v>
      </c>
      <c r="W175">
        <v>199</v>
      </c>
      <c r="X175">
        <v>115</v>
      </c>
      <c r="Y175">
        <v>98</v>
      </c>
      <c r="Z175">
        <v>33</v>
      </c>
      <c r="AA175">
        <v>108</v>
      </c>
      <c r="AB175">
        <v>10</v>
      </c>
      <c r="AC175">
        <v>307</v>
      </c>
      <c r="AD175" s="14">
        <f t="shared" si="7"/>
        <v>351.42107849359206</v>
      </c>
      <c r="AE175" s="14">
        <f t="shared" si="8"/>
        <v>297.75063988158644</v>
      </c>
      <c r="AF175">
        <v>16</v>
      </c>
      <c r="AG175">
        <v>1</v>
      </c>
      <c r="AH175">
        <v>13</v>
      </c>
      <c r="AI175">
        <v>1127</v>
      </c>
      <c r="AJ175">
        <v>129</v>
      </c>
      <c r="AK175">
        <v>3.85</v>
      </c>
      <c r="AL175">
        <v>1.115</v>
      </c>
      <c r="AM175">
        <v>6.5</v>
      </c>
      <c r="AN175">
        <v>1.1000000000000001</v>
      </c>
      <c r="AO175">
        <v>3.5</v>
      </c>
      <c r="AP175">
        <v>10</v>
      </c>
      <c r="AQ175" s="16">
        <f>AP175*Adjustments!$N$11</f>
        <v>8.4727598343824368</v>
      </c>
      <c r="AR175">
        <v>2.84</v>
      </c>
    </row>
    <row r="176" spans="1:44" x14ac:dyDescent="0.45">
      <c r="A176">
        <v>175</v>
      </c>
      <c r="B176" t="s">
        <v>1189</v>
      </c>
      <c r="C176">
        <v>2016</v>
      </c>
      <c r="D176">
        <v>2024</v>
      </c>
      <c r="E176" t="str">
        <f t="shared" si="6"/>
        <v>2016-2024</v>
      </c>
      <c r="F176" t="s">
        <v>1091</v>
      </c>
      <c r="G176">
        <v>24</v>
      </c>
      <c r="H176" s="15">
        <f>G176*Adjustments!$N$3</f>
        <v>26.881384591172143</v>
      </c>
      <c r="I176">
        <v>29</v>
      </c>
      <c r="J176" s="15">
        <f>I176*Adjustments!$N$3</f>
        <v>32.481673047666341</v>
      </c>
      <c r="K176">
        <v>0.45300000000000001</v>
      </c>
      <c r="L176">
        <v>53</v>
      </c>
      <c r="M176" s="15">
        <f>L176*Adjustments!$N$3</f>
        <v>59.363057638838484</v>
      </c>
      <c r="N176">
        <v>4.3600000000000003</v>
      </c>
      <c r="O176">
        <v>412</v>
      </c>
      <c r="P176">
        <v>0</v>
      </c>
      <c r="Q176" s="15">
        <f>P176*Adjustments!$N$4</f>
        <v>0</v>
      </c>
      <c r="R176">
        <v>0</v>
      </c>
      <c r="S176">
        <v>0</v>
      </c>
      <c r="T176">
        <v>72</v>
      </c>
      <c r="U176">
        <v>392.1</v>
      </c>
      <c r="V176" s="14">
        <f>U176*Adjustments!$N$6</f>
        <v>450.7923823686067</v>
      </c>
      <c r="W176">
        <v>388</v>
      </c>
      <c r="X176">
        <v>211</v>
      </c>
      <c r="Y176">
        <v>190</v>
      </c>
      <c r="Z176">
        <v>52</v>
      </c>
      <c r="AA176">
        <v>153</v>
      </c>
      <c r="AB176">
        <v>15</v>
      </c>
      <c r="AC176">
        <v>418</v>
      </c>
      <c r="AD176" s="14">
        <f t="shared" si="7"/>
        <v>480.84520785984711</v>
      </c>
      <c r="AE176" s="14">
        <f t="shared" si="8"/>
        <v>407.40859637101869</v>
      </c>
      <c r="AF176">
        <v>18</v>
      </c>
      <c r="AG176">
        <v>2</v>
      </c>
      <c r="AH176">
        <v>20</v>
      </c>
      <c r="AI176">
        <v>1709</v>
      </c>
      <c r="AJ176">
        <v>111</v>
      </c>
      <c r="AK176">
        <v>4.08</v>
      </c>
      <c r="AL176">
        <v>1.379</v>
      </c>
      <c r="AM176">
        <v>8.9</v>
      </c>
      <c r="AN176">
        <v>1.2</v>
      </c>
      <c r="AO176">
        <v>3.5</v>
      </c>
      <c r="AP176">
        <v>9.6</v>
      </c>
      <c r="AQ176" s="16">
        <f>AP176*Adjustments!$N$11</f>
        <v>8.1338494410071398</v>
      </c>
      <c r="AR176">
        <v>2.73</v>
      </c>
    </row>
    <row r="177" spans="1:44" x14ac:dyDescent="0.45">
      <c r="A177">
        <v>176</v>
      </c>
      <c r="B177" t="s">
        <v>1190</v>
      </c>
      <c r="C177">
        <v>2013</v>
      </c>
      <c r="D177">
        <v>2024</v>
      </c>
      <c r="E177" t="str">
        <f t="shared" si="6"/>
        <v>2013-2023</v>
      </c>
      <c r="F177" t="s">
        <v>1191</v>
      </c>
      <c r="G177">
        <v>24</v>
      </c>
      <c r="H177" s="15">
        <f>G177*Adjustments!$N$3</f>
        <v>26.881384591172143</v>
      </c>
      <c r="I177">
        <v>28</v>
      </c>
      <c r="J177" s="15">
        <f>I177*Adjustments!$N$3</f>
        <v>31.361615356367501</v>
      </c>
      <c r="K177">
        <v>0.46200000000000002</v>
      </c>
      <c r="L177">
        <v>52</v>
      </c>
      <c r="M177" s="15">
        <f>L177*Adjustments!$N$3</f>
        <v>58.242999947539644</v>
      </c>
      <c r="N177">
        <v>4.07</v>
      </c>
      <c r="O177">
        <v>524</v>
      </c>
      <c r="P177">
        <v>4</v>
      </c>
      <c r="Q177" s="15">
        <f>P177*Adjustments!$N$4</f>
        <v>4.0804121619742464</v>
      </c>
      <c r="R177">
        <v>0</v>
      </c>
      <c r="S177">
        <v>0</v>
      </c>
      <c r="T177">
        <v>14</v>
      </c>
      <c r="U177">
        <v>506.2</v>
      </c>
      <c r="V177" s="14">
        <f>U177*Adjustments!$N$6</f>
        <v>581.97170098186359</v>
      </c>
      <c r="W177">
        <v>489</v>
      </c>
      <c r="X177">
        <v>254</v>
      </c>
      <c r="Y177">
        <v>229</v>
      </c>
      <c r="Z177">
        <v>47</v>
      </c>
      <c r="AA177">
        <v>230</v>
      </c>
      <c r="AB177">
        <v>20</v>
      </c>
      <c r="AC177">
        <v>482</v>
      </c>
      <c r="AD177" s="14">
        <f t="shared" si="7"/>
        <v>556.10629204933628</v>
      </c>
      <c r="AE177" s="14">
        <f t="shared" si="8"/>
        <v>471.17550549229657</v>
      </c>
      <c r="AF177">
        <v>26</v>
      </c>
      <c r="AG177">
        <v>1</v>
      </c>
      <c r="AH177">
        <v>58</v>
      </c>
      <c r="AI177">
        <v>2230</v>
      </c>
      <c r="AJ177">
        <v>102</v>
      </c>
      <c r="AK177">
        <v>3.98</v>
      </c>
      <c r="AL177">
        <v>1.419</v>
      </c>
      <c r="AM177">
        <v>8.6999999999999993</v>
      </c>
      <c r="AN177">
        <v>0.8</v>
      </c>
      <c r="AO177">
        <v>4.0999999999999996</v>
      </c>
      <c r="AP177">
        <v>8.6</v>
      </c>
      <c r="AQ177" s="16">
        <f>AP177*Adjustments!$N$11</f>
        <v>7.2865734575688954</v>
      </c>
      <c r="AR177">
        <v>2.1</v>
      </c>
    </row>
    <row r="178" spans="1:44" x14ac:dyDescent="0.45">
      <c r="A178">
        <v>177</v>
      </c>
      <c r="B178" t="s">
        <v>1192</v>
      </c>
      <c r="C178">
        <v>2014</v>
      </c>
      <c r="D178">
        <v>2023</v>
      </c>
      <c r="E178" t="str">
        <f t="shared" si="6"/>
        <v>2014-2024</v>
      </c>
      <c r="F178" t="s">
        <v>1152</v>
      </c>
      <c r="G178">
        <v>24</v>
      </c>
      <c r="H178" s="15">
        <f>G178*Adjustments!$N$3</f>
        <v>26.881384591172143</v>
      </c>
      <c r="I178">
        <v>29</v>
      </c>
      <c r="J178" s="15">
        <f>I178*Adjustments!$N$3</f>
        <v>32.481673047666341</v>
      </c>
      <c r="K178">
        <v>0.45300000000000001</v>
      </c>
      <c r="L178">
        <v>53</v>
      </c>
      <c r="M178" s="15">
        <f>L178*Adjustments!$N$3</f>
        <v>59.363057638838484</v>
      </c>
      <c r="N178">
        <v>4.5</v>
      </c>
      <c r="O178">
        <v>345</v>
      </c>
      <c r="P178">
        <v>33</v>
      </c>
      <c r="Q178" s="15">
        <f>P178*Adjustments!$N$4</f>
        <v>33.66340033628753</v>
      </c>
      <c r="R178">
        <v>0</v>
      </c>
      <c r="S178">
        <v>0</v>
      </c>
      <c r="T178">
        <v>67</v>
      </c>
      <c r="U178">
        <v>473.2</v>
      </c>
      <c r="V178" s="14">
        <f>U178*Adjustments!$N$6</f>
        <v>544.032020751912</v>
      </c>
      <c r="W178">
        <v>458</v>
      </c>
      <c r="X178">
        <v>256</v>
      </c>
      <c r="Y178">
        <v>237</v>
      </c>
      <c r="Z178">
        <v>59</v>
      </c>
      <c r="AA178">
        <v>174</v>
      </c>
      <c r="AB178">
        <v>12</v>
      </c>
      <c r="AC178">
        <v>442</v>
      </c>
      <c r="AD178" s="14">
        <f t="shared" si="7"/>
        <v>507.76321936845125</v>
      </c>
      <c r="AE178" s="14">
        <f t="shared" si="8"/>
        <v>430.21558104417318</v>
      </c>
      <c r="AF178">
        <v>32</v>
      </c>
      <c r="AG178">
        <v>0</v>
      </c>
      <c r="AH178">
        <v>7</v>
      </c>
      <c r="AI178">
        <v>2035</v>
      </c>
      <c r="AJ178">
        <v>96</v>
      </c>
      <c r="AK178">
        <v>4.22</v>
      </c>
      <c r="AL178">
        <v>1.3340000000000001</v>
      </c>
      <c r="AM178">
        <v>8.6999999999999993</v>
      </c>
      <c r="AN178">
        <v>1.1000000000000001</v>
      </c>
      <c r="AO178">
        <v>3.3</v>
      </c>
      <c r="AP178">
        <v>8.4</v>
      </c>
      <c r="AQ178" s="16">
        <f>AP178*Adjustments!$N$11</f>
        <v>7.1171182608812478</v>
      </c>
      <c r="AR178">
        <v>2.54</v>
      </c>
    </row>
    <row r="179" spans="1:44" x14ac:dyDescent="0.45">
      <c r="A179">
        <v>178</v>
      </c>
      <c r="B179" t="s">
        <v>1193</v>
      </c>
      <c r="C179">
        <v>2019</v>
      </c>
      <c r="D179">
        <v>2024</v>
      </c>
      <c r="E179" t="str">
        <f t="shared" si="6"/>
        <v>2019-2024</v>
      </c>
      <c r="F179" t="s">
        <v>1132</v>
      </c>
      <c r="G179">
        <v>24</v>
      </c>
      <c r="H179" s="15">
        <f>G179*Adjustments!$N$3</f>
        <v>26.881384591172143</v>
      </c>
      <c r="I179">
        <v>13</v>
      </c>
      <c r="J179" s="15">
        <f>I179*Adjustments!$N$3</f>
        <v>14.560749986884911</v>
      </c>
      <c r="K179">
        <v>0.64900000000000002</v>
      </c>
      <c r="L179">
        <v>37</v>
      </c>
      <c r="M179" s="15">
        <f>L179*Adjustments!$N$3</f>
        <v>41.442134578057058</v>
      </c>
      <c r="N179">
        <v>2.76</v>
      </c>
      <c r="O179">
        <v>214</v>
      </c>
      <c r="P179">
        <v>0</v>
      </c>
      <c r="Q179" s="15">
        <f>P179*Adjustments!$N$4</f>
        <v>0</v>
      </c>
      <c r="R179">
        <v>0</v>
      </c>
      <c r="S179">
        <v>0</v>
      </c>
      <c r="T179">
        <v>66</v>
      </c>
      <c r="U179">
        <v>238.1</v>
      </c>
      <c r="V179" s="14">
        <f>U179*Adjustments!$N$6</f>
        <v>273.74054129549921</v>
      </c>
      <c r="W179">
        <v>163</v>
      </c>
      <c r="X179">
        <v>81</v>
      </c>
      <c r="Y179">
        <v>73</v>
      </c>
      <c r="Z179">
        <v>21</v>
      </c>
      <c r="AA179">
        <v>101</v>
      </c>
      <c r="AB179">
        <v>9</v>
      </c>
      <c r="AC179">
        <v>282</v>
      </c>
      <c r="AD179" s="14">
        <f t="shared" si="7"/>
        <v>322.40552641469907</v>
      </c>
      <c r="AE179" s="14">
        <f t="shared" si="8"/>
        <v>273.16645945893879</v>
      </c>
      <c r="AF179">
        <v>2</v>
      </c>
      <c r="AG179">
        <v>2</v>
      </c>
      <c r="AH179">
        <v>13</v>
      </c>
      <c r="AI179">
        <v>965</v>
      </c>
      <c r="AJ179">
        <v>149</v>
      </c>
      <c r="AK179">
        <v>3.25</v>
      </c>
      <c r="AL179">
        <v>1.1080000000000001</v>
      </c>
      <c r="AM179">
        <v>6.2</v>
      </c>
      <c r="AN179">
        <v>0.8</v>
      </c>
      <c r="AO179">
        <v>3.8</v>
      </c>
      <c r="AP179">
        <v>10.6</v>
      </c>
      <c r="AQ179" s="16">
        <f>AP179*Adjustments!$N$11</f>
        <v>8.9811254244453824</v>
      </c>
      <c r="AR179">
        <v>2.79</v>
      </c>
    </row>
    <row r="180" spans="1:44" x14ac:dyDescent="0.45">
      <c r="A180">
        <v>179</v>
      </c>
      <c r="B180" t="s">
        <v>1194</v>
      </c>
      <c r="C180">
        <v>2017</v>
      </c>
      <c r="D180">
        <v>2024</v>
      </c>
      <c r="E180" t="str">
        <f t="shared" si="6"/>
        <v>2017-2024</v>
      </c>
      <c r="F180" t="s">
        <v>1096</v>
      </c>
      <c r="G180">
        <v>24</v>
      </c>
      <c r="H180" s="15">
        <f>G180*Adjustments!$N$3</f>
        <v>26.881384591172143</v>
      </c>
      <c r="I180">
        <v>28</v>
      </c>
      <c r="J180" s="15">
        <f>I180*Adjustments!$N$3</f>
        <v>31.361615356367501</v>
      </c>
      <c r="K180">
        <v>0.46200000000000002</v>
      </c>
      <c r="L180">
        <v>52</v>
      </c>
      <c r="M180" s="15">
        <f>L180*Adjustments!$N$3</f>
        <v>58.242999947539644</v>
      </c>
      <c r="N180">
        <v>3.3</v>
      </c>
      <c r="O180">
        <v>373</v>
      </c>
      <c r="P180">
        <v>0</v>
      </c>
      <c r="Q180" s="15">
        <f>P180*Adjustments!$N$4</f>
        <v>0</v>
      </c>
      <c r="R180">
        <v>0</v>
      </c>
      <c r="S180">
        <v>0</v>
      </c>
      <c r="T180">
        <v>36</v>
      </c>
      <c r="U180">
        <v>338.2</v>
      </c>
      <c r="V180" s="14">
        <f>U180*Adjustments!$N$6</f>
        <v>388.82423799301904</v>
      </c>
      <c r="W180">
        <v>285</v>
      </c>
      <c r="X180">
        <v>137</v>
      </c>
      <c r="Y180">
        <v>124</v>
      </c>
      <c r="Z180">
        <v>26</v>
      </c>
      <c r="AA180">
        <v>118</v>
      </c>
      <c r="AB180">
        <v>11</v>
      </c>
      <c r="AC180">
        <v>412</v>
      </c>
      <c r="AD180" s="14">
        <f t="shared" si="7"/>
        <v>470.90935490265639</v>
      </c>
      <c r="AE180" s="14">
        <f t="shared" si="8"/>
        <v>398.99018678541711</v>
      </c>
      <c r="AF180">
        <v>7</v>
      </c>
      <c r="AG180">
        <v>3</v>
      </c>
      <c r="AH180">
        <v>15</v>
      </c>
      <c r="AI180">
        <v>1396</v>
      </c>
      <c r="AJ180">
        <v>131</v>
      </c>
      <c r="AK180">
        <v>2.85</v>
      </c>
      <c r="AL180">
        <v>1.19</v>
      </c>
      <c r="AM180">
        <v>7.6</v>
      </c>
      <c r="AN180">
        <v>0.7</v>
      </c>
      <c r="AO180">
        <v>3.1</v>
      </c>
      <c r="AP180">
        <v>10.9</v>
      </c>
      <c r="AQ180" s="16">
        <f>AP180*Adjustments!$N$11</f>
        <v>9.2353082194768561</v>
      </c>
      <c r="AR180">
        <v>3.49</v>
      </c>
    </row>
    <row r="181" spans="1:44" x14ac:dyDescent="0.45">
      <c r="A181">
        <v>180</v>
      </c>
      <c r="B181" t="s">
        <v>1195</v>
      </c>
      <c r="C181">
        <v>2017</v>
      </c>
      <c r="D181">
        <v>2024</v>
      </c>
      <c r="E181" t="str">
        <f t="shared" si="6"/>
        <v>2017-2024</v>
      </c>
      <c r="F181" t="s">
        <v>1196</v>
      </c>
      <c r="G181">
        <v>24</v>
      </c>
      <c r="H181" s="15">
        <f>G181*Adjustments!$N$3</f>
        <v>26.881384591172143</v>
      </c>
      <c r="I181">
        <v>21</v>
      </c>
      <c r="J181" s="15">
        <f>I181*Adjustments!$N$3</f>
        <v>23.521211517275628</v>
      </c>
      <c r="K181">
        <v>0.53300000000000003</v>
      </c>
      <c r="L181">
        <v>45</v>
      </c>
      <c r="M181" s="15">
        <f>L181*Adjustments!$N$3</f>
        <v>50.402596108447774</v>
      </c>
      <c r="N181">
        <v>3.75</v>
      </c>
      <c r="O181">
        <v>391</v>
      </c>
      <c r="P181">
        <v>1</v>
      </c>
      <c r="Q181" s="15">
        <f>P181*Adjustments!$N$4</f>
        <v>1.0201030404935616</v>
      </c>
      <c r="R181">
        <v>0</v>
      </c>
      <c r="S181">
        <v>0</v>
      </c>
      <c r="T181">
        <v>32</v>
      </c>
      <c r="U181">
        <v>420.1</v>
      </c>
      <c r="V181" s="14">
        <f>U181*Adjustments!$N$6</f>
        <v>482.98362620008078</v>
      </c>
      <c r="W181">
        <v>335</v>
      </c>
      <c r="X181">
        <v>188</v>
      </c>
      <c r="Y181">
        <v>175</v>
      </c>
      <c r="Z181">
        <v>73</v>
      </c>
      <c r="AA181">
        <v>121</v>
      </c>
      <c r="AB181">
        <v>6</v>
      </c>
      <c r="AC181">
        <v>482</v>
      </c>
      <c r="AD181" s="14">
        <f t="shared" si="7"/>
        <v>552.7479277623147</v>
      </c>
      <c r="AE181" s="14">
        <f t="shared" si="8"/>
        <v>468.3300440882665</v>
      </c>
      <c r="AF181">
        <v>9</v>
      </c>
      <c r="AG181">
        <v>0</v>
      </c>
      <c r="AH181">
        <v>12</v>
      </c>
      <c r="AI181">
        <v>1709</v>
      </c>
      <c r="AJ181">
        <v>111</v>
      </c>
      <c r="AK181">
        <v>4.07</v>
      </c>
      <c r="AL181">
        <v>1.085</v>
      </c>
      <c r="AM181">
        <v>7.2</v>
      </c>
      <c r="AN181">
        <v>1.6</v>
      </c>
      <c r="AO181">
        <v>2.6</v>
      </c>
      <c r="AP181">
        <v>10.3</v>
      </c>
      <c r="AQ181" s="16">
        <f>AP181*Adjustments!$N$11</f>
        <v>8.7269426294139105</v>
      </c>
      <c r="AR181">
        <v>3.98</v>
      </c>
    </row>
    <row r="182" spans="1:44" x14ac:dyDescent="0.45">
      <c r="A182">
        <v>181</v>
      </c>
      <c r="B182" t="s">
        <v>1197</v>
      </c>
      <c r="C182">
        <v>2014</v>
      </c>
      <c r="D182">
        <v>2024</v>
      </c>
      <c r="E182" t="str">
        <f t="shared" si="6"/>
        <v>2014-2023</v>
      </c>
      <c r="F182" t="s">
        <v>1094</v>
      </c>
      <c r="G182">
        <v>24</v>
      </c>
      <c r="H182" s="15">
        <f>G182*Adjustments!$N$3</f>
        <v>26.881384591172143</v>
      </c>
      <c r="I182">
        <v>22</v>
      </c>
      <c r="J182" s="15">
        <f>I182*Adjustments!$N$3</f>
        <v>24.641269208574467</v>
      </c>
      <c r="K182">
        <v>0.52200000000000002</v>
      </c>
      <c r="L182">
        <v>46</v>
      </c>
      <c r="M182" s="15">
        <f>L182*Adjustments!$N$3</f>
        <v>51.522653799746614</v>
      </c>
      <c r="N182">
        <v>3.41</v>
      </c>
      <c r="O182">
        <v>449</v>
      </c>
      <c r="P182">
        <v>0</v>
      </c>
      <c r="Q182" s="15">
        <f>P182*Adjustments!$N$4</f>
        <v>0</v>
      </c>
      <c r="R182">
        <v>0</v>
      </c>
      <c r="S182">
        <v>0</v>
      </c>
      <c r="T182">
        <v>28</v>
      </c>
      <c r="U182">
        <v>416.2</v>
      </c>
      <c r="V182" s="14">
        <f>U182*Adjustments!$N$6</f>
        <v>478.49984580926827</v>
      </c>
      <c r="W182">
        <v>355</v>
      </c>
      <c r="X182">
        <v>175</v>
      </c>
      <c r="Y182">
        <v>158</v>
      </c>
      <c r="Z182">
        <v>43</v>
      </c>
      <c r="AA182">
        <v>154</v>
      </c>
      <c r="AB182">
        <v>12</v>
      </c>
      <c r="AC182">
        <v>386</v>
      </c>
      <c r="AD182" s="14">
        <f t="shared" si="7"/>
        <v>441.28319113521411</v>
      </c>
      <c r="AE182" s="14">
        <f t="shared" si="8"/>
        <v>373.88864974385501</v>
      </c>
      <c r="AF182">
        <v>20</v>
      </c>
      <c r="AG182">
        <v>1</v>
      </c>
      <c r="AH182">
        <v>16</v>
      </c>
      <c r="AI182">
        <v>1748</v>
      </c>
      <c r="AJ182">
        <v>122</v>
      </c>
      <c r="AK182">
        <v>3.89</v>
      </c>
      <c r="AL182">
        <v>1.222</v>
      </c>
      <c r="AM182">
        <v>7.7</v>
      </c>
      <c r="AN182">
        <v>0.9</v>
      </c>
      <c r="AO182">
        <v>3.3</v>
      </c>
      <c r="AP182">
        <v>8.3000000000000007</v>
      </c>
      <c r="AQ182" s="16">
        <f>AP182*Adjustments!$N$11</f>
        <v>7.0323906625374235</v>
      </c>
      <c r="AR182">
        <v>2.5099999999999998</v>
      </c>
    </row>
    <row r="183" spans="1:44" x14ac:dyDescent="0.45">
      <c r="A183">
        <v>182</v>
      </c>
      <c r="B183" t="s">
        <v>921</v>
      </c>
      <c r="C183">
        <v>2018</v>
      </c>
      <c r="D183">
        <v>2023</v>
      </c>
      <c r="E183" t="str">
        <f t="shared" si="6"/>
        <v>2018-2024</v>
      </c>
      <c r="F183" t="s">
        <v>1122</v>
      </c>
      <c r="G183">
        <v>24</v>
      </c>
      <c r="H183" s="15">
        <f>G183*Adjustments!$N$3</f>
        <v>26.881384591172143</v>
      </c>
      <c r="I183">
        <v>16</v>
      </c>
      <c r="J183" s="15">
        <f>I183*Adjustments!$N$3</f>
        <v>17.92092306078143</v>
      </c>
      <c r="K183">
        <v>0.6</v>
      </c>
      <c r="L183">
        <v>40</v>
      </c>
      <c r="M183" s="15">
        <f>L183*Adjustments!$N$3</f>
        <v>44.802307651953576</v>
      </c>
      <c r="N183">
        <v>4.45</v>
      </c>
      <c r="O183">
        <v>60</v>
      </c>
      <c r="P183">
        <v>51</v>
      </c>
      <c r="Q183" s="15">
        <f>P183*Adjustments!$N$4</f>
        <v>52.025255065171642</v>
      </c>
      <c r="R183">
        <v>0</v>
      </c>
      <c r="S183">
        <v>0</v>
      </c>
      <c r="T183">
        <v>0</v>
      </c>
      <c r="U183">
        <v>281.10000000000002</v>
      </c>
      <c r="V183" s="14">
        <f>U183*Adjustments!$N$6</f>
        <v>323.17709432240588</v>
      </c>
      <c r="W183">
        <v>266</v>
      </c>
      <c r="X183">
        <v>145</v>
      </c>
      <c r="Y183">
        <v>139</v>
      </c>
      <c r="Z183">
        <v>39</v>
      </c>
      <c r="AA183">
        <v>118</v>
      </c>
      <c r="AB183">
        <v>2</v>
      </c>
      <c r="AC183">
        <v>267</v>
      </c>
      <c r="AD183" s="14">
        <f t="shared" si="7"/>
        <v>305.22281130449443</v>
      </c>
      <c r="AE183" s="14">
        <f t="shared" si="8"/>
        <v>258.60795761580101</v>
      </c>
      <c r="AF183">
        <v>18</v>
      </c>
      <c r="AG183">
        <v>0</v>
      </c>
      <c r="AH183">
        <v>13</v>
      </c>
      <c r="AI183">
        <v>1217</v>
      </c>
      <c r="AJ183">
        <v>96</v>
      </c>
      <c r="AK183">
        <v>4.5</v>
      </c>
      <c r="AL183">
        <v>1.365</v>
      </c>
      <c r="AM183">
        <v>8.5</v>
      </c>
      <c r="AN183">
        <v>1.2</v>
      </c>
      <c r="AO183">
        <v>3.8</v>
      </c>
      <c r="AP183">
        <v>8.5</v>
      </c>
      <c r="AQ183" s="16">
        <f>AP183*Adjustments!$N$11</f>
        <v>7.201845859225072</v>
      </c>
      <c r="AR183">
        <v>2.2599999999999998</v>
      </c>
    </row>
    <row r="184" spans="1:44" x14ac:dyDescent="0.45">
      <c r="A184">
        <v>183</v>
      </c>
      <c r="B184" t="s">
        <v>1198</v>
      </c>
      <c r="C184">
        <v>2018</v>
      </c>
      <c r="D184">
        <v>2024</v>
      </c>
      <c r="E184" t="str">
        <f t="shared" si="6"/>
        <v>2018-2024</v>
      </c>
      <c r="F184" t="s">
        <v>1199</v>
      </c>
      <c r="G184">
        <v>23</v>
      </c>
      <c r="H184" s="15">
        <f>G184*Adjustments!$N$3</f>
        <v>25.761326899873307</v>
      </c>
      <c r="I184">
        <v>21</v>
      </c>
      <c r="J184" s="15">
        <f>I184*Adjustments!$N$3</f>
        <v>23.521211517275628</v>
      </c>
      <c r="K184">
        <v>0.52300000000000002</v>
      </c>
      <c r="L184">
        <v>44</v>
      </c>
      <c r="M184" s="15">
        <f>L184*Adjustments!$N$3</f>
        <v>49.282538417148935</v>
      </c>
      <c r="N184">
        <v>3.38</v>
      </c>
      <c r="O184">
        <v>346</v>
      </c>
      <c r="P184">
        <v>0</v>
      </c>
      <c r="Q184" s="15">
        <f>P184*Adjustments!$N$4</f>
        <v>0</v>
      </c>
      <c r="R184">
        <v>0</v>
      </c>
      <c r="S184">
        <v>0</v>
      </c>
      <c r="T184">
        <v>58</v>
      </c>
      <c r="U184">
        <v>369.2</v>
      </c>
      <c r="V184" s="14">
        <f>U184*Adjustments!$N$6</f>
        <v>424.46454366357966</v>
      </c>
      <c r="W184">
        <v>310</v>
      </c>
      <c r="X184">
        <v>151</v>
      </c>
      <c r="Y184">
        <v>139</v>
      </c>
      <c r="Z184">
        <v>33</v>
      </c>
      <c r="AA184">
        <v>155</v>
      </c>
      <c r="AB184">
        <v>12</v>
      </c>
      <c r="AC184">
        <v>446</v>
      </c>
      <c r="AD184" s="14">
        <f t="shared" si="7"/>
        <v>514.07372510366872</v>
      </c>
      <c r="AE184" s="14">
        <f t="shared" si="8"/>
        <v>435.56232099697229</v>
      </c>
      <c r="AF184">
        <v>16</v>
      </c>
      <c r="AG184">
        <v>1</v>
      </c>
      <c r="AH184">
        <v>20</v>
      </c>
      <c r="AI184">
        <v>1557</v>
      </c>
      <c r="AJ184">
        <v>131</v>
      </c>
      <c r="AK184">
        <v>3.32</v>
      </c>
      <c r="AL184">
        <v>1.258</v>
      </c>
      <c r="AM184">
        <v>7.5</v>
      </c>
      <c r="AN184">
        <v>0.8</v>
      </c>
      <c r="AO184">
        <v>3.8</v>
      </c>
      <c r="AP184">
        <v>10.9</v>
      </c>
      <c r="AQ184" s="16">
        <f>AP184*Adjustments!$N$11</f>
        <v>9.2353082194768561</v>
      </c>
      <c r="AR184">
        <v>2.88</v>
      </c>
    </row>
    <row r="185" spans="1:44" x14ac:dyDescent="0.45">
      <c r="A185">
        <v>184</v>
      </c>
      <c r="B185" t="s">
        <v>1200</v>
      </c>
      <c r="C185">
        <v>2022</v>
      </c>
      <c r="D185">
        <v>2024</v>
      </c>
      <c r="E185" t="str">
        <f t="shared" si="6"/>
        <v>2022-2024</v>
      </c>
      <c r="F185" t="s">
        <v>1201</v>
      </c>
      <c r="G185">
        <v>23</v>
      </c>
      <c r="H185" s="15">
        <f>G185*Adjustments!$N$3</f>
        <v>25.761326899873307</v>
      </c>
      <c r="I185">
        <v>24</v>
      </c>
      <c r="J185" s="15">
        <f>I185*Adjustments!$N$3</f>
        <v>26.881384591172143</v>
      </c>
      <c r="K185">
        <v>0.48899999999999999</v>
      </c>
      <c r="L185">
        <v>47</v>
      </c>
      <c r="M185" s="15">
        <f>L185*Adjustments!$N$3</f>
        <v>52.642711491045453</v>
      </c>
      <c r="N185">
        <v>4.66</v>
      </c>
      <c r="O185">
        <v>57</v>
      </c>
      <c r="P185">
        <v>55</v>
      </c>
      <c r="Q185" s="15">
        <f>P185*Adjustments!$N$4</f>
        <v>56.105667227145886</v>
      </c>
      <c r="R185">
        <v>1</v>
      </c>
      <c r="S185">
        <v>0</v>
      </c>
      <c r="T185">
        <v>0</v>
      </c>
      <c r="U185">
        <v>297.2</v>
      </c>
      <c r="V185" s="14">
        <f>U185*Adjustments!$N$6</f>
        <v>341.68705952550346</v>
      </c>
      <c r="W185">
        <v>332</v>
      </c>
      <c r="X185">
        <v>164</v>
      </c>
      <c r="Y185">
        <v>154</v>
      </c>
      <c r="Z185">
        <v>37</v>
      </c>
      <c r="AA185">
        <v>104</v>
      </c>
      <c r="AB185">
        <v>1</v>
      </c>
      <c r="AC185">
        <v>269</v>
      </c>
      <c r="AD185" s="14">
        <f t="shared" si="7"/>
        <v>307.51835357295312</v>
      </c>
      <c r="AE185" s="14">
        <f t="shared" si="8"/>
        <v>260.5529154488334</v>
      </c>
      <c r="AF185">
        <v>14</v>
      </c>
      <c r="AG185">
        <v>1</v>
      </c>
      <c r="AH185">
        <v>9</v>
      </c>
      <c r="AI185">
        <v>1307</v>
      </c>
      <c r="AJ185">
        <v>95</v>
      </c>
      <c r="AK185">
        <v>4.2</v>
      </c>
      <c r="AL185">
        <v>1.4650000000000001</v>
      </c>
      <c r="AM185">
        <v>10</v>
      </c>
      <c r="AN185">
        <v>1.1000000000000001</v>
      </c>
      <c r="AO185">
        <v>3.1</v>
      </c>
      <c r="AP185">
        <v>8.1</v>
      </c>
      <c r="AQ185" s="16">
        <f>AP185*Adjustments!$N$11</f>
        <v>6.8629354658497741</v>
      </c>
      <c r="AR185">
        <v>2.59</v>
      </c>
    </row>
    <row r="186" spans="1:44" x14ac:dyDescent="0.45">
      <c r="A186">
        <v>185</v>
      </c>
      <c r="B186" t="s">
        <v>1202</v>
      </c>
      <c r="C186">
        <v>2016</v>
      </c>
      <c r="D186">
        <v>2024</v>
      </c>
      <c r="E186" t="str">
        <f t="shared" si="6"/>
        <v>2016-2024</v>
      </c>
      <c r="F186" t="s">
        <v>1103</v>
      </c>
      <c r="G186">
        <v>23</v>
      </c>
      <c r="H186" s="15">
        <f>G186*Adjustments!$N$3</f>
        <v>25.761326899873307</v>
      </c>
      <c r="I186">
        <v>30</v>
      </c>
      <c r="J186" s="15">
        <f>I186*Adjustments!$N$3</f>
        <v>33.60173073896518</v>
      </c>
      <c r="K186">
        <v>0.434</v>
      </c>
      <c r="L186">
        <v>53</v>
      </c>
      <c r="M186" s="15">
        <f>L186*Adjustments!$N$3</f>
        <v>59.363057638838484</v>
      </c>
      <c r="N186">
        <v>5.22</v>
      </c>
      <c r="O186">
        <v>151</v>
      </c>
      <c r="P186">
        <v>67</v>
      </c>
      <c r="Q186" s="15">
        <f>P186*Adjustments!$N$4</f>
        <v>68.346903713068627</v>
      </c>
      <c r="R186">
        <v>1</v>
      </c>
      <c r="S186">
        <v>1</v>
      </c>
      <c r="T186">
        <v>1</v>
      </c>
      <c r="U186">
        <v>506.2</v>
      </c>
      <c r="V186" s="14">
        <f>U186*Adjustments!$N$6</f>
        <v>581.97170098186359</v>
      </c>
      <c r="W186">
        <v>601</v>
      </c>
      <c r="X186">
        <v>308</v>
      </c>
      <c r="Y186">
        <v>294</v>
      </c>
      <c r="Z186">
        <v>63</v>
      </c>
      <c r="AA186">
        <v>154</v>
      </c>
      <c r="AB186">
        <v>8</v>
      </c>
      <c r="AC186">
        <v>289</v>
      </c>
      <c r="AD186" s="14">
        <f t="shared" si="7"/>
        <v>329.78396388972266</v>
      </c>
      <c r="AE186" s="14">
        <f t="shared" si="8"/>
        <v>279.41803232682702</v>
      </c>
      <c r="AF186">
        <v>13</v>
      </c>
      <c r="AG186">
        <v>2</v>
      </c>
      <c r="AH186">
        <v>9</v>
      </c>
      <c r="AI186">
        <v>2212</v>
      </c>
      <c r="AJ186">
        <v>83</v>
      </c>
      <c r="AK186">
        <v>4.6399999999999997</v>
      </c>
      <c r="AL186">
        <v>1.49</v>
      </c>
      <c r="AM186">
        <v>10.7</v>
      </c>
      <c r="AN186">
        <v>1.1000000000000001</v>
      </c>
      <c r="AO186">
        <v>2.7</v>
      </c>
      <c r="AP186">
        <v>5.0999999999999996</v>
      </c>
      <c r="AQ186" s="16">
        <f>AP186*Adjustments!$N$11</f>
        <v>4.3211075155350427</v>
      </c>
      <c r="AR186">
        <v>1.88</v>
      </c>
    </row>
    <row r="187" spans="1:44" x14ac:dyDescent="0.45">
      <c r="A187">
        <v>186</v>
      </c>
      <c r="B187" t="s">
        <v>1203</v>
      </c>
      <c r="C187">
        <v>2017</v>
      </c>
      <c r="D187">
        <v>2024</v>
      </c>
      <c r="E187" t="str">
        <f t="shared" si="6"/>
        <v>2017-2024</v>
      </c>
      <c r="F187" t="s">
        <v>1096</v>
      </c>
      <c r="G187">
        <v>23</v>
      </c>
      <c r="H187" s="15">
        <f>G187*Adjustments!$N$3</f>
        <v>25.761326899873307</v>
      </c>
      <c r="I187">
        <v>26</v>
      </c>
      <c r="J187" s="15">
        <f>I187*Adjustments!$N$3</f>
        <v>29.121499973769822</v>
      </c>
      <c r="K187">
        <v>0.46899999999999997</v>
      </c>
      <c r="L187">
        <v>49</v>
      </c>
      <c r="M187" s="15">
        <f>L187*Adjustments!$N$3</f>
        <v>54.882826873643126</v>
      </c>
      <c r="N187">
        <v>2.65</v>
      </c>
      <c r="O187">
        <v>389</v>
      </c>
      <c r="P187">
        <v>0</v>
      </c>
      <c r="Q187" s="15">
        <f>P187*Adjustments!$N$4</f>
        <v>0</v>
      </c>
      <c r="R187">
        <v>0</v>
      </c>
      <c r="S187">
        <v>0</v>
      </c>
      <c r="T187">
        <v>181</v>
      </c>
      <c r="U187">
        <v>428.2</v>
      </c>
      <c r="V187" s="14">
        <f>U187*Adjustments!$N$6</f>
        <v>492.29609316561431</v>
      </c>
      <c r="W187">
        <v>240</v>
      </c>
      <c r="X187">
        <v>134</v>
      </c>
      <c r="Y187">
        <v>126</v>
      </c>
      <c r="Z187">
        <v>53</v>
      </c>
      <c r="AA187">
        <v>169</v>
      </c>
      <c r="AB187">
        <v>5</v>
      </c>
      <c r="AC187">
        <v>711</v>
      </c>
      <c r="AD187" s="14">
        <f t="shared" si="7"/>
        <v>815.02353201862809</v>
      </c>
      <c r="AE187" s="14">
        <f t="shared" si="8"/>
        <v>690.54986461639407</v>
      </c>
      <c r="AF187">
        <v>21</v>
      </c>
      <c r="AG187">
        <v>3</v>
      </c>
      <c r="AH187">
        <v>16</v>
      </c>
      <c r="AI187">
        <v>1695</v>
      </c>
      <c r="AJ187">
        <v>160</v>
      </c>
      <c r="AK187">
        <v>2.8</v>
      </c>
      <c r="AL187">
        <v>0.95399999999999996</v>
      </c>
      <c r="AM187">
        <v>5</v>
      </c>
      <c r="AN187">
        <v>1.1000000000000001</v>
      </c>
      <c r="AO187">
        <v>3.5</v>
      </c>
      <c r="AP187">
        <v>14.9</v>
      </c>
      <c r="AQ187" s="16">
        <f>AP187*Adjustments!$N$11</f>
        <v>12.624412153229832</v>
      </c>
      <c r="AR187">
        <v>4.21</v>
      </c>
    </row>
    <row r="188" spans="1:44" x14ac:dyDescent="0.45">
      <c r="A188">
        <v>187</v>
      </c>
      <c r="B188" t="s">
        <v>1204</v>
      </c>
      <c r="C188">
        <v>2016</v>
      </c>
      <c r="D188">
        <v>2024</v>
      </c>
      <c r="E188" t="str">
        <f t="shared" si="6"/>
        <v>2016-2024</v>
      </c>
      <c r="F188" t="s">
        <v>1091</v>
      </c>
      <c r="G188">
        <v>23</v>
      </c>
      <c r="H188" s="15">
        <f>G188*Adjustments!$N$3</f>
        <v>25.761326899873307</v>
      </c>
      <c r="I188">
        <v>24</v>
      </c>
      <c r="J188" s="15">
        <f>I188*Adjustments!$N$3</f>
        <v>26.881384591172143</v>
      </c>
      <c r="K188">
        <v>0.48899999999999999</v>
      </c>
      <c r="L188">
        <v>47</v>
      </c>
      <c r="M188" s="15">
        <f>L188*Adjustments!$N$3</f>
        <v>52.642711491045453</v>
      </c>
      <c r="N188">
        <v>4.91</v>
      </c>
      <c r="O188">
        <v>226</v>
      </c>
      <c r="P188">
        <v>50</v>
      </c>
      <c r="Q188" s="15">
        <f>P188*Adjustments!$N$4</f>
        <v>51.005152024678083</v>
      </c>
      <c r="R188">
        <v>0</v>
      </c>
      <c r="S188">
        <v>0</v>
      </c>
      <c r="T188">
        <v>10</v>
      </c>
      <c r="U188">
        <v>438</v>
      </c>
      <c r="V188" s="14">
        <f>U188*Adjustments!$N$6</f>
        <v>503.56302850663025</v>
      </c>
      <c r="W188">
        <v>431</v>
      </c>
      <c r="X188">
        <v>265</v>
      </c>
      <c r="Y188">
        <v>239</v>
      </c>
      <c r="Z188">
        <v>68</v>
      </c>
      <c r="AA188">
        <v>202</v>
      </c>
      <c r="AB188">
        <v>12</v>
      </c>
      <c r="AC188">
        <v>437</v>
      </c>
      <c r="AD188" s="14">
        <f t="shared" si="7"/>
        <v>503.56302850663025</v>
      </c>
      <c r="AE188" s="14">
        <f t="shared" si="8"/>
        <v>426.65686020109547</v>
      </c>
      <c r="AF188">
        <v>21</v>
      </c>
      <c r="AG188">
        <v>0</v>
      </c>
      <c r="AH188">
        <v>32</v>
      </c>
      <c r="AI188">
        <v>1937</v>
      </c>
      <c r="AJ188">
        <v>97</v>
      </c>
      <c r="AK188">
        <v>4.7300000000000004</v>
      </c>
      <c r="AL188">
        <v>1.4450000000000001</v>
      </c>
      <c r="AM188">
        <v>8.9</v>
      </c>
      <c r="AN188">
        <v>1.4</v>
      </c>
      <c r="AO188">
        <v>4.2</v>
      </c>
      <c r="AP188">
        <v>9</v>
      </c>
      <c r="AQ188" s="16">
        <f>AP188*Adjustments!$N$11</f>
        <v>7.6254838509441933</v>
      </c>
      <c r="AR188">
        <v>2.16</v>
      </c>
    </row>
    <row r="189" spans="1:44" x14ac:dyDescent="0.45">
      <c r="A189">
        <v>188</v>
      </c>
      <c r="B189" t="s">
        <v>1205</v>
      </c>
      <c r="C189">
        <v>2015</v>
      </c>
      <c r="D189">
        <v>2024</v>
      </c>
      <c r="E189" t="str">
        <f t="shared" si="6"/>
        <v>2015-2024</v>
      </c>
      <c r="F189" t="s">
        <v>1074</v>
      </c>
      <c r="G189">
        <v>23</v>
      </c>
      <c r="H189" s="15">
        <f>G189*Adjustments!$N$3</f>
        <v>25.761326899873307</v>
      </c>
      <c r="I189">
        <v>42</v>
      </c>
      <c r="J189" s="15">
        <f>I189*Adjustments!$N$3</f>
        <v>47.042423034551256</v>
      </c>
      <c r="K189">
        <v>0.35399999999999998</v>
      </c>
      <c r="L189">
        <v>65</v>
      </c>
      <c r="M189" s="15">
        <f>L189*Adjustments!$N$3</f>
        <v>72.803749934424559</v>
      </c>
      <c r="N189">
        <v>5.39</v>
      </c>
      <c r="O189">
        <v>262</v>
      </c>
      <c r="P189">
        <v>58</v>
      </c>
      <c r="Q189" s="15">
        <f>P189*Adjustments!$N$4</f>
        <v>59.165976348626572</v>
      </c>
      <c r="R189">
        <v>0</v>
      </c>
      <c r="S189">
        <v>0</v>
      </c>
      <c r="T189">
        <v>29</v>
      </c>
      <c r="U189">
        <v>511</v>
      </c>
      <c r="V189" s="14">
        <f>U189*Adjustments!$N$6</f>
        <v>587.49019992440196</v>
      </c>
      <c r="W189">
        <v>552</v>
      </c>
      <c r="X189">
        <v>328</v>
      </c>
      <c r="Y189">
        <v>306</v>
      </c>
      <c r="Z189">
        <v>80</v>
      </c>
      <c r="AA189">
        <v>203</v>
      </c>
      <c r="AB189">
        <v>13</v>
      </c>
      <c r="AC189">
        <v>437</v>
      </c>
      <c r="AD189" s="14">
        <f t="shared" si="7"/>
        <v>502.63050437976614</v>
      </c>
      <c r="AE189" s="14">
        <f t="shared" si="8"/>
        <v>425.86675490442684</v>
      </c>
      <c r="AF189">
        <v>42</v>
      </c>
      <c r="AG189">
        <v>4</v>
      </c>
      <c r="AH189">
        <v>35</v>
      </c>
      <c r="AI189">
        <v>2259</v>
      </c>
      <c r="AJ189">
        <v>82</v>
      </c>
      <c r="AK189">
        <v>4.95</v>
      </c>
      <c r="AL189">
        <v>1.4770000000000001</v>
      </c>
      <c r="AM189">
        <v>9.6999999999999993</v>
      </c>
      <c r="AN189">
        <v>1.4</v>
      </c>
      <c r="AO189">
        <v>3.6</v>
      </c>
      <c r="AP189">
        <v>7.7</v>
      </c>
      <c r="AQ189" s="16">
        <f>AP189*Adjustments!$N$11</f>
        <v>6.524025072474477</v>
      </c>
      <c r="AR189">
        <v>2.15</v>
      </c>
    </row>
    <row r="190" spans="1:44" x14ac:dyDescent="0.45">
      <c r="A190">
        <v>189</v>
      </c>
      <c r="B190" t="s">
        <v>964</v>
      </c>
      <c r="C190">
        <v>2018</v>
      </c>
      <c r="D190">
        <v>2024</v>
      </c>
      <c r="E190" t="str">
        <f t="shared" si="6"/>
        <v>2018-2024</v>
      </c>
      <c r="F190" t="s">
        <v>1199</v>
      </c>
      <c r="G190">
        <v>23</v>
      </c>
      <c r="H190" s="15">
        <f>G190*Adjustments!$N$3</f>
        <v>25.761326899873307</v>
      </c>
      <c r="I190">
        <v>25</v>
      </c>
      <c r="J190" s="15">
        <f>I190*Adjustments!$N$3</f>
        <v>28.001442282470983</v>
      </c>
      <c r="K190">
        <v>0.47899999999999998</v>
      </c>
      <c r="L190">
        <v>48</v>
      </c>
      <c r="M190" s="15">
        <f>L190*Adjustments!$N$3</f>
        <v>53.762769182344286</v>
      </c>
      <c r="N190">
        <v>4.1399999999999997</v>
      </c>
      <c r="O190">
        <v>80</v>
      </c>
      <c r="P190">
        <v>76</v>
      </c>
      <c r="Q190" s="15">
        <f>P190*Adjustments!$N$4</f>
        <v>77.527831077510683</v>
      </c>
      <c r="R190">
        <v>0</v>
      </c>
      <c r="S190">
        <v>0</v>
      </c>
      <c r="T190">
        <v>0</v>
      </c>
      <c r="U190">
        <v>388.2</v>
      </c>
      <c r="V190" s="14">
        <f>U190*Adjustments!$N$6</f>
        <v>446.30860197779418</v>
      </c>
      <c r="W190">
        <v>365</v>
      </c>
      <c r="X190">
        <v>188</v>
      </c>
      <c r="Y190">
        <v>179</v>
      </c>
      <c r="Z190">
        <v>55</v>
      </c>
      <c r="AA190">
        <v>133</v>
      </c>
      <c r="AB190">
        <v>2</v>
      </c>
      <c r="AC190">
        <v>383</v>
      </c>
      <c r="AD190" s="14">
        <f t="shared" si="7"/>
        <v>441.34961751137428</v>
      </c>
      <c r="AE190" s="14">
        <f t="shared" si="8"/>
        <v>373.94493121704232</v>
      </c>
      <c r="AF190">
        <v>11</v>
      </c>
      <c r="AG190">
        <v>1</v>
      </c>
      <c r="AH190">
        <v>14</v>
      </c>
      <c r="AI190">
        <v>1639</v>
      </c>
      <c r="AJ190">
        <v>98</v>
      </c>
      <c r="AK190">
        <v>4.18</v>
      </c>
      <c r="AL190">
        <v>1.2809999999999999</v>
      </c>
      <c r="AM190">
        <v>8.5</v>
      </c>
      <c r="AN190">
        <v>1.3</v>
      </c>
      <c r="AO190">
        <v>3.1</v>
      </c>
      <c r="AP190">
        <v>8.9</v>
      </c>
      <c r="AQ190" s="16">
        <f>AP190*Adjustments!$N$11</f>
        <v>7.5407562526003691</v>
      </c>
      <c r="AR190">
        <v>2.88</v>
      </c>
    </row>
    <row r="191" spans="1:44" x14ac:dyDescent="0.45">
      <c r="A191">
        <v>190</v>
      </c>
      <c r="B191" t="s">
        <v>1206</v>
      </c>
      <c r="C191">
        <v>2018</v>
      </c>
      <c r="D191">
        <v>2024</v>
      </c>
      <c r="E191" t="str">
        <f t="shared" si="6"/>
        <v>2018-2024</v>
      </c>
      <c r="F191" t="s">
        <v>1199</v>
      </c>
      <c r="G191">
        <v>23</v>
      </c>
      <c r="H191" s="15">
        <f>G191*Adjustments!$N$3</f>
        <v>25.761326899873307</v>
      </c>
      <c r="I191">
        <v>26</v>
      </c>
      <c r="J191" s="15">
        <f>I191*Adjustments!$N$3</f>
        <v>29.121499973769822</v>
      </c>
      <c r="K191">
        <v>0.46899999999999997</v>
      </c>
      <c r="L191">
        <v>49</v>
      </c>
      <c r="M191" s="15">
        <f>L191*Adjustments!$N$3</f>
        <v>54.882826873643126</v>
      </c>
      <c r="N191">
        <v>3.68</v>
      </c>
      <c r="O191">
        <v>78</v>
      </c>
      <c r="P191">
        <v>73</v>
      </c>
      <c r="Q191" s="15">
        <f>P191*Adjustments!$N$4</f>
        <v>74.467521956029998</v>
      </c>
      <c r="R191">
        <v>1</v>
      </c>
      <c r="S191">
        <v>1</v>
      </c>
      <c r="T191">
        <v>0</v>
      </c>
      <c r="U191">
        <v>401</v>
      </c>
      <c r="V191" s="14">
        <f>U191*Adjustments!$N$6</f>
        <v>461.02459915789666</v>
      </c>
      <c r="W191">
        <v>342</v>
      </c>
      <c r="X191">
        <v>175</v>
      </c>
      <c r="Y191">
        <v>164</v>
      </c>
      <c r="Z191">
        <v>72</v>
      </c>
      <c r="AA191">
        <v>79</v>
      </c>
      <c r="AB191">
        <v>0</v>
      </c>
      <c r="AC191">
        <v>334</v>
      </c>
      <c r="AD191" s="14">
        <f t="shared" si="7"/>
        <v>384.18716596491385</v>
      </c>
      <c r="AE191" s="14">
        <f t="shared" si="8"/>
        <v>325.51255886727415</v>
      </c>
      <c r="AF191">
        <v>15</v>
      </c>
      <c r="AG191">
        <v>0</v>
      </c>
      <c r="AH191">
        <v>10</v>
      </c>
      <c r="AI191">
        <v>1621</v>
      </c>
      <c r="AJ191">
        <v>123</v>
      </c>
      <c r="AK191">
        <v>4.5599999999999996</v>
      </c>
      <c r="AL191">
        <v>1.05</v>
      </c>
      <c r="AM191">
        <v>7.7</v>
      </c>
      <c r="AN191">
        <v>1.6</v>
      </c>
      <c r="AO191">
        <v>1.8</v>
      </c>
      <c r="AP191">
        <v>7.5</v>
      </c>
      <c r="AQ191" s="16">
        <f>AP191*Adjustments!$N$11</f>
        <v>6.3545698757868276</v>
      </c>
      <c r="AR191">
        <v>4.2300000000000004</v>
      </c>
    </row>
    <row r="192" spans="1:44" x14ac:dyDescent="0.45">
      <c r="A192">
        <v>191</v>
      </c>
      <c r="B192" t="s">
        <v>1207</v>
      </c>
      <c r="C192">
        <v>2018</v>
      </c>
      <c r="D192">
        <v>2024</v>
      </c>
      <c r="E192" t="str">
        <f t="shared" si="6"/>
        <v>2018-2024</v>
      </c>
      <c r="F192" t="s">
        <v>1199</v>
      </c>
      <c r="G192">
        <v>23</v>
      </c>
      <c r="H192" s="15">
        <f>G192*Adjustments!$N$3</f>
        <v>25.761326899873307</v>
      </c>
      <c r="I192">
        <v>27</v>
      </c>
      <c r="J192" s="15">
        <f>I192*Adjustments!$N$3</f>
        <v>30.241557665068662</v>
      </c>
      <c r="K192">
        <v>0.46</v>
      </c>
      <c r="L192">
        <v>50</v>
      </c>
      <c r="M192" s="15">
        <f>L192*Adjustments!$N$3</f>
        <v>56.002884564941965</v>
      </c>
      <c r="N192">
        <v>4.4000000000000004</v>
      </c>
      <c r="O192">
        <v>275</v>
      </c>
      <c r="P192">
        <v>61</v>
      </c>
      <c r="Q192" s="15">
        <f>P192*Adjustments!$N$4</f>
        <v>62.226285470107257</v>
      </c>
      <c r="R192">
        <v>0</v>
      </c>
      <c r="S192">
        <v>0</v>
      </c>
      <c r="T192">
        <v>1</v>
      </c>
      <c r="U192">
        <v>542.1</v>
      </c>
      <c r="V192" s="14">
        <f>U192*Adjustments!$N$6</f>
        <v>623.24547432293218</v>
      </c>
      <c r="W192">
        <v>479</v>
      </c>
      <c r="X192">
        <v>281</v>
      </c>
      <c r="Y192">
        <v>265</v>
      </c>
      <c r="Z192">
        <v>80</v>
      </c>
      <c r="AA192">
        <v>230</v>
      </c>
      <c r="AB192">
        <v>16</v>
      </c>
      <c r="AC192">
        <v>596</v>
      </c>
      <c r="AD192" s="14">
        <f t="shared" si="7"/>
        <v>685.57002175522541</v>
      </c>
      <c r="AE192" s="14">
        <f t="shared" si="8"/>
        <v>580.86701439843682</v>
      </c>
      <c r="AF192">
        <v>13</v>
      </c>
      <c r="AG192">
        <v>1</v>
      </c>
      <c r="AH192">
        <v>33</v>
      </c>
      <c r="AI192">
        <v>2313</v>
      </c>
      <c r="AJ192">
        <v>94</v>
      </c>
      <c r="AK192">
        <v>4.25</v>
      </c>
      <c r="AL192">
        <v>1.3069999999999999</v>
      </c>
      <c r="AM192">
        <v>7.9</v>
      </c>
      <c r="AN192">
        <v>1.3</v>
      </c>
      <c r="AO192">
        <v>3.8</v>
      </c>
      <c r="AP192">
        <v>9.9</v>
      </c>
      <c r="AQ192" s="16">
        <f>AP192*Adjustments!$N$11</f>
        <v>8.3880322360386135</v>
      </c>
      <c r="AR192">
        <v>2.59</v>
      </c>
    </row>
    <row r="193" spans="1:44" x14ac:dyDescent="0.45">
      <c r="A193">
        <v>192</v>
      </c>
      <c r="B193" t="s">
        <v>1208</v>
      </c>
      <c r="C193">
        <v>2013</v>
      </c>
      <c r="D193">
        <v>2024</v>
      </c>
      <c r="E193" t="str">
        <f t="shared" si="6"/>
        <v>2013-2022</v>
      </c>
      <c r="F193" t="s">
        <v>1191</v>
      </c>
      <c r="G193">
        <v>23</v>
      </c>
      <c r="H193" s="15">
        <f>G193*Adjustments!$N$3</f>
        <v>25.761326899873307</v>
      </c>
      <c r="I193">
        <v>10</v>
      </c>
      <c r="J193" s="15">
        <f>I193*Adjustments!$N$3</f>
        <v>11.200576912988394</v>
      </c>
      <c r="K193">
        <v>0.69699999999999995</v>
      </c>
      <c r="L193">
        <v>33</v>
      </c>
      <c r="M193" s="15">
        <f>L193*Adjustments!$N$3</f>
        <v>36.961903812861699</v>
      </c>
      <c r="N193">
        <v>3.25</v>
      </c>
      <c r="O193">
        <v>317</v>
      </c>
      <c r="P193">
        <v>0</v>
      </c>
      <c r="Q193" s="15">
        <f>P193*Adjustments!$N$4</f>
        <v>0</v>
      </c>
      <c r="R193">
        <v>0</v>
      </c>
      <c r="S193">
        <v>0</v>
      </c>
      <c r="T193">
        <v>4</v>
      </c>
      <c r="U193">
        <v>293.2</v>
      </c>
      <c r="V193" s="14">
        <f>U193*Adjustments!$N$6</f>
        <v>337.0883104067214</v>
      </c>
      <c r="W193">
        <v>248</v>
      </c>
      <c r="X193">
        <v>119</v>
      </c>
      <c r="Y193">
        <v>106</v>
      </c>
      <c r="Z193">
        <v>30</v>
      </c>
      <c r="AA193">
        <v>94</v>
      </c>
      <c r="AB193">
        <v>8</v>
      </c>
      <c r="AC193">
        <v>317</v>
      </c>
      <c r="AD193" s="14">
        <f t="shared" si="7"/>
        <v>363.30629010502196</v>
      </c>
      <c r="AE193" s="14">
        <f t="shared" si="8"/>
        <v>307.82069423803233</v>
      </c>
      <c r="AF193">
        <v>4</v>
      </c>
      <c r="AG193">
        <v>2</v>
      </c>
      <c r="AH193">
        <v>10</v>
      </c>
      <c r="AI193">
        <v>1211</v>
      </c>
      <c r="AJ193">
        <v>127</v>
      </c>
      <c r="AK193">
        <v>3.31</v>
      </c>
      <c r="AL193">
        <v>1.165</v>
      </c>
      <c r="AM193">
        <v>7.6</v>
      </c>
      <c r="AN193">
        <v>0.9</v>
      </c>
      <c r="AO193">
        <v>2.9</v>
      </c>
      <c r="AP193">
        <v>9.6999999999999993</v>
      </c>
      <c r="AQ193" s="16">
        <f>AP193*Adjustments!$N$11</f>
        <v>8.2185770393509632</v>
      </c>
      <c r="AR193">
        <v>3.37</v>
      </c>
    </row>
    <row r="194" spans="1:44" x14ac:dyDescent="0.45">
      <c r="A194">
        <v>193</v>
      </c>
      <c r="B194" t="s">
        <v>1209</v>
      </c>
      <c r="C194">
        <v>2020</v>
      </c>
      <c r="D194">
        <v>2022</v>
      </c>
      <c r="E194" t="str">
        <f t="shared" si="6"/>
        <v>2020-2023</v>
      </c>
      <c r="F194" t="s">
        <v>1210</v>
      </c>
      <c r="G194">
        <v>22</v>
      </c>
      <c r="H194" s="15">
        <f>G194*Adjustments!$N$3</f>
        <v>24.641269208574467</v>
      </c>
      <c r="I194">
        <v>13</v>
      </c>
      <c r="J194" s="15">
        <f>I194*Adjustments!$N$3</f>
        <v>14.560749986884911</v>
      </c>
      <c r="K194">
        <v>0.629</v>
      </c>
      <c r="L194">
        <v>35</v>
      </c>
      <c r="M194" s="15">
        <f>L194*Adjustments!$N$3</f>
        <v>39.202019195459378</v>
      </c>
      <c r="N194">
        <v>3.97</v>
      </c>
      <c r="O194">
        <v>52</v>
      </c>
      <c r="P194">
        <v>52</v>
      </c>
      <c r="Q194" s="15">
        <f>P194*Adjustments!$N$4</f>
        <v>53.045358105665201</v>
      </c>
      <c r="R194">
        <v>0</v>
      </c>
      <c r="S194">
        <v>0</v>
      </c>
      <c r="T194">
        <v>0</v>
      </c>
      <c r="U194">
        <v>272.10000000000002</v>
      </c>
      <c r="V194" s="14">
        <f>U194*Adjustments!$N$6</f>
        <v>312.82990880514637</v>
      </c>
      <c r="W194">
        <v>241</v>
      </c>
      <c r="X194">
        <v>125</v>
      </c>
      <c r="Y194">
        <v>120</v>
      </c>
      <c r="Z194">
        <v>29</v>
      </c>
      <c r="AA194">
        <v>121</v>
      </c>
      <c r="AB194">
        <v>2</v>
      </c>
      <c r="AC194">
        <v>262</v>
      </c>
      <c r="AD194" s="14">
        <f t="shared" si="7"/>
        <v>302.40224517830814</v>
      </c>
      <c r="AE194" s="14">
        <f t="shared" si="8"/>
        <v>256.21815967738388</v>
      </c>
      <c r="AF194">
        <v>4</v>
      </c>
      <c r="AG194">
        <v>0</v>
      </c>
      <c r="AH194">
        <v>15</v>
      </c>
      <c r="AI194">
        <v>1166</v>
      </c>
      <c r="AJ194">
        <v>108</v>
      </c>
      <c r="AK194">
        <v>3.99</v>
      </c>
      <c r="AL194">
        <v>1.329</v>
      </c>
      <c r="AM194">
        <v>8</v>
      </c>
      <c r="AN194">
        <v>1</v>
      </c>
      <c r="AO194">
        <v>4</v>
      </c>
      <c r="AP194">
        <v>8.6999999999999993</v>
      </c>
      <c r="AQ194" s="16">
        <f>AP194*Adjustments!$N$11</f>
        <v>7.3713010559127197</v>
      </c>
      <c r="AR194">
        <v>2.17</v>
      </c>
    </row>
    <row r="195" spans="1:44" x14ac:dyDescent="0.45">
      <c r="A195">
        <v>194</v>
      </c>
      <c r="B195" t="s">
        <v>1211</v>
      </c>
      <c r="C195">
        <v>2018</v>
      </c>
      <c r="D195">
        <v>2023</v>
      </c>
      <c r="E195" t="str">
        <f t="shared" ref="E195:E201" si="9">_xlfn.CONCAT(C195,"-",D196)</f>
        <v>2018-2024</v>
      </c>
      <c r="F195" t="s">
        <v>1183</v>
      </c>
      <c r="G195">
        <v>22</v>
      </c>
      <c r="H195" s="15">
        <f>G195*Adjustments!$N$3</f>
        <v>24.641269208574467</v>
      </c>
      <c r="I195">
        <v>32</v>
      </c>
      <c r="J195" s="15">
        <f>I195*Adjustments!$N$3</f>
        <v>35.84184612156286</v>
      </c>
      <c r="K195">
        <v>0.40699999999999997</v>
      </c>
      <c r="L195">
        <v>54</v>
      </c>
      <c r="M195" s="15">
        <f>L195*Adjustments!$N$3</f>
        <v>60.483115330137323</v>
      </c>
      <c r="N195">
        <v>4.38</v>
      </c>
      <c r="O195">
        <v>134</v>
      </c>
      <c r="P195">
        <v>62</v>
      </c>
      <c r="Q195" s="15">
        <f>P195*Adjustments!$N$4</f>
        <v>63.246388510600816</v>
      </c>
      <c r="R195">
        <v>0</v>
      </c>
      <c r="S195">
        <v>0</v>
      </c>
      <c r="T195">
        <v>0</v>
      </c>
      <c r="U195">
        <v>462.2</v>
      </c>
      <c r="V195" s="14">
        <f>U195*Adjustments!$N$6</f>
        <v>531.38546067526147</v>
      </c>
      <c r="W195">
        <v>460</v>
      </c>
      <c r="X195">
        <v>245</v>
      </c>
      <c r="Y195">
        <v>225</v>
      </c>
      <c r="Z195">
        <v>83</v>
      </c>
      <c r="AA195">
        <v>151</v>
      </c>
      <c r="AB195">
        <v>7</v>
      </c>
      <c r="AC195">
        <v>351</v>
      </c>
      <c r="AD195" s="14">
        <f t="shared" ref="AD195:AD201" si="10">(V195/9)*AP195</f>
        <v>401.49123695464198</v>
      </c>
      <c r="AE195" s="14">
        <f t="shared" ref="AE195:AE201" si="11">(V195/9)*AQ195</f>
        <v>340.17388263258124</v>
      </c>
      <c r="AF195">
        <v>16</v>
      </c>
      <c r="AG195">
        <v>2</v>
      </c>
      <c r="AH195">
        <v>11</v>
      </c>
      <c r="AI195">
        <v>1962</v>
      </c>
      <c r="AJ195">
        <v>100</v>
      </c>
      <c r="AK195">
        <v>5.08</v>
      </c>
      <c r="AL195">
        <v>1.321</v>
      </c>
      <c r="AM195">
        <v>8.9</v>
      </c>
      <c r="AN195">
        <v>1.6</v>
      </c>
      <c r="AO195">
        <v>2.9</v>
      </c>
      <c r="AP195">
        <v>6.8</v>
      </c>
      <c r="AQ195" s="16">
        <f>AP195*Adjustments!$N$11</f>
        <v>5.7614766873800569</v>
      </c>
      <c r="AR195">
        <v>2.3199999999999998</v>
      </c>
    </row>
    <row r="196" spans="1:44" x14ac:dyDescent="0.45">
      <c r="A196">
        <v>195</v>
      </c>
      <c r="B196" t="s">
        <v>859</v>
      </c>
      <c r="C196">
        <v>2019</v>
      </c>
      <c r="D196">
        <v>2024</v>
      </c>
      <c r="E196" t="str">
        <f t="shared" si="9"/>
        <v>2019-2024</v>
      </c>
      <c r="F196" t="s">
        <v>1119</v>
      </c>
      <c r="G196">
        <v>22</v>
      </c>
      <c r="H196" s="15">
        <f>G196*Adjustments!$N$3</f>
        <v>24.641269208574467</v>
      </c>
      <c r="I196">
        <v>30</v>
      </c>
      <c r="J196" s="15">
        <f>I196*Adjustments!$N$3</f>
        <v>33.60173073896518</v>
      </c>
      <c r="K196">
        <v>0.42299999999999999</v>
      </c>
      <c r="L196">
        <v>52</v>
      </c>
      <c r="M196" s="15">
        <f>L196*Adjustments!$N$3</f>
        <v>58.242999947539644</v>
      </c>
      <c r="N196">
        <v>4.6399999999999997</v>
      </c>
      <c r="O196">
        <v>85</v>
      </c>
      <c r="P196">
        <v>81</v>
      </c>
      <c r="Q196" s="15">
        <f>P196*Adjustments!$N$4</f>
        <v>82.628346279978487</v>
      </c>
      <c r="R196">
        <v>0</v>
      </c>
      <c r="S196">
        <v>0</v>
      </c>
      <c r="T196">
        <v>0</v>
      </c>
      <c r="U196">
        <v>434.1</v>
      </c>
      <c r="V196" s="14">
        <f>U196*Adjustments!$N$6</f>
        <v>499.07924811581785</v>
      </c>
      <c r="W196">
        <v>419</v>
      </c>
      <c r="X196">
        <v>235</v>
      </c>
      <c r="Y196">
        <v>224</v>
      </c>
      <c r="Z196">
        <v>75</v>
      </c>
      <c r="AA196">
        <v>151</v>
      </c>
      <c r="AB196">
        <v>1</v>
      </c>
      <c r="AC196">
        <v>420</v>
      </c>
      <c r="AD196" s="14">
        <f t="shared" si="10"/>
        <v>482.44327317862383</v>
      </c>
      <c r="AE196" s="14">
        <f t="shared" si="11"/>
        <v>408.76259873558377</v>
      </c>
      <c r="AF196">
        <v>21</v>
      </c>
      <c r="AG196">
        <v>4</v>
      </c>
      <c r="AH196">
        <v>25</v>
      </c>
      <c r="AI196">
        <v>1860</v>
      </c>
      <c r="AJ196">
        <v>96</v>
      </c>
      <c r="AK196">
        <v>4.71</v>
      </c>
      <c r="AL196">
        <v>1.3120000000000001</v>
      </c>
      <c r="AM196">
        <v>8.6999999999999993</v>
      </c>
      <c r="AN196">
        <v>1.6</v>
      </c>
      <c r="AO196">
        <v>3.1</v>
      </c>
      <c r="AP196">
        <v>8.6999999999999993</v>
      </c>
      <c r="AQ196" s="16">
        <f>AP196*Adjustments!$N$11</f>
        <v>7.3713010559127197</v>
      </c>
      <c r="AR196">
        <v>2.78</v>
      </c>
    </row>
    <row r="197" spans="1:44" x14ac:dyDescent="0.45">
      <c r="A197">
        <v>196</v>
      </c>
      <c r="B197" t="s">
        <v>1212</v>
      </c>
      <c r="C197">
        <v>2015</v>
      </c>
      <c r="D197">
        <v>2024</v>
      </c>
      <c r="E197" t="str">
        <f t="shared" si="9"/>
        <v>2015-2024</v>
      </c>
      <c r="F197" t="s">
        <v>1213</v>
      </c>
      <c r="G197">
        <v>22</v>
      </c>
      <c r="H197" s="15">
        <f>G197*Adjustments!$N$3</f>
        <v>24.641269208574467</v>
      </c>
      <c r="I197">
        <v>28</v>
      </c>
      <c r="J197" s="15">
        <f>I197*Adjustments!$N$3</f>
        <v>31.361615356367501</v>
      </c>
      <c r="K197">
        <v>0.44</v>
      </c>
      <c r="L197">
        <v>50</v>
      </c>
      <c r="M197" s="15">
        <f>L197*Adjustments!$N$3</f>
        <v>56.002884564941965</v>
      </c>
      <c r="N197">
        <v>4.17</v>
      </c>
      <c r="O197">
        <v>416</v>
      </c>
      <c r="P197">
        <v>4</v>
      </c>
      <c r="Q197" s="15">
        <f>P197*Adjustments!$N$4</f>
        <v>4.0804121619742464</v>
      </c>
      <c r="R197">
        <v>0</v>
      </c>
      <c r="S197">
        <v>0</v>
      </c>
      <c r="T197">
        <v>14</v>
      </c>
      <c r="U197">
        <v>455.2</v>
      </c>
      <c r="V197" s="14">
        <f>U197*Adjustments!$N$6</f>
        <v>523.33764971739288</v>
      </c>
      <c r="W197">
        <v>396</v>
      </c>
      <c r="X197">
        <v>230</v>
      </c>
      <c r="Y197">
        <v>211</v>
      </c>
      <c r="Z197">
        <v>56</v>
      </c>
      <c r="AA197">
        <v>231</v>
      </c>
      <c r="AB197">
        <v>19</v>
      </c>
      <c r="AC197">
        <v>408</v>
      </c>
      <c r="AD197" s="14">
        <f t="shared" si="10"/>
        <v>471.00388474565358</v>
      </c>
      <c r="AE197" s="14">
        <f t="shared" si="11"/>
        <v>399.07027965110683</v>
      </c>
      <c r="AF197">
        <v>22</v>
      </c>
      <c r="AG197">
        <v>6</v>
      </c>
      <c r="AH197">
        <v>34</v>
      </c>
      <c r="AI197">
        <v>1975</v>
      </c>
      <c r="AJ197">
        <v>104</v>
      </c>
      <c r="AK197">
        <v>4.6500000000000004</v>
      </c>
      <c r="AL197">
        <v>1.3759999999999999</v>
      </c>
      <c r="AM197">
        <v>7.8</v>
      </c>
      <c r="AN197">
        <v>1.1000000000000001</v>
      </c>
      <c r="AO197">
        <v>4.5999999999999996</v>
      </c>
      <c r="AP197">
        <v>8.1</v>
      </c>
      <c r="AQ197" s="16">
        <f>AP197*Adjustments!$N$11</f>
        <v>6.8629354658497741</v>
      </c>
      <c r="AR197">
        <v>1.77</v>
      </c>
    </row>
    <row r="198" spans="1:44" x14ac:dyDescent="0.45">
      <c r="A198">
        <v>197</v>
      </c>
      <c r="B198" t="s">
        <v>1214</v>
      </c>
      <c r="C198">
        <v>2014</v>
      </c>
      <c r="D198">
        <v>2024</v>
      </c>
      <c r="E198" t="str">
        <f t="shared" si="9"/>
        <v>2014-2024</v>
      </c>
      <c r="F198" t="s">
        <v>1083</v>
      </c>
      <c r="G198">
        <v>22</v>
      </c>
      <c r="H198" s="15">
        <f>G198*Adjustments!$N$3</f>
        <v>24.641269208574467</v>
      </c>
      <c r="I198">
        <v>29</v>
      </c>
      <c r="J198" s="15">
        <f>I198*Adjustments!$N$3</f>
        <v>32.481673047666341</v>
      </c>
      <c r="K198">
        <v>0.43099999999999999</v>
      </c>
      <c r="L198">
        <v>51</v>
      </c>
      <c r="M198" s="15">
        <f>L198*Adjustments!$N$3</f>
        <v>57.122942256240805</v>
      </c>
      <c r="N198">
        <v>3.53</v>
      </c>
      <c r="O198">
        <v>402</v>
      </c>
      <c r="P198">
        <v>1</v>
      </c>
      <c r="Q198" s="15">
        <f>P198*Adjustments!$N$4</f>
        <v>1.0201030404935616</v>
      </c>
      <c r="R198">
        <v>0</v>
      </c>
      <c r="S198">
        <v>0</v>
      </c>
      <c r="T198">
        <v>26</v>
      </c>
      <c r="U198">
        <v>387.1</v>
      </c>
      <c r="V198" s="14">
        <f>U198*Adjustments!$N$6</f>
        <v>445.04394597012919</v>
      </c>
      <c r="W198">
        <v>316</v>
      </c>
      <c r="X198">
        <v>177</v>
      </c>
      <c r="Y198">
        <v>152</v>
      </c>
      <c r="Z198">
        <v>57</v>
      </c>
      <c r="AA198">
        <v>91</v>
      </c>
      <c r="AB198">
        <v>16</v>
      </c>
      <c r="AC198">
        <v>419</v>
      </c>
      <c r="AD198" s="14">
        <f t="shared" si="10"/>
        <v>479.65847510113923</v>
      </c>
      <c r="AE198" s="14">
        <f t="shared" si="11"/>
        <v>406.40310620580607</v>
      </c>
      <c r="AF198">
        <v>24</v>
      </c>
      <c r="AG198">
        <v>3</v>
      </c>
      <c r="AH198">
        <v>4</v>
      </c>
      <c r="AI198">
        <v>1577</v>
      </c>
      <c r="AJ198">
        <v>115</v>
      </c>
      <c r="AK198">
        <v>3.82</v>
      </c>
      <c r="AL198">
        <v>1.0509999999999999</v>
      </c>
      <c r="AM198">
        <v>7.3</v>
      </c>
      <c r="AN198">
        <v>1.3</v>
      </c>
      <c r="AO198">
        <v>2.1</v>
      </c>
      <c r="AP198">
        <v>9.6999999999999993</v>
      </c>
      <c r="AQ198" s="16">
        <f>AP198*Adjustments!$N$11</f>
        <v>8.2185770393509632</v>
      </c>
      <c r="AR198">
        <v>4.5999999999999996</v>
      </c>
    </row>
    <row r="199" spans="1:44" x14ac:dyDescent="0.45">
      <c r="A199">
        <v>198</v>
      </c>
      <c r="B199" t="s">
        <v>1215</v>
      </c>
      <c r="C199">
        <v>2018</v>
      </c>
      <c r="D199">
        <v>2024</v>
      </c>
      <c r="E199" t="str">
        <f t="shared" si="9"/>
        <v>2018-2024</v>
      </c>
      <c r="F199" t="s">
        <v>1199</v>
      </c>
      <c r="G199">
        <v>22</v>
      </c>
      <c r="H199" s="15">
        <f>G199*Adjustments!$N$3</f>
        <v>24.641269208574467</v>
      </c>
      <c r="I199">
        <v>20</v>
      </c>
      <c r="J199" s="15">
        <f>I199*Adjustments!$N$3</f>
        <v>22.401153825976788</v>
      </c>
      <c r="K199">
        <v>0.52400000000000002</v>
      </c>
      <c r="L199">
        <v>42</v>
      </c>
      <c r="M199" s="15">
        <f>L199*Adjustments!$N$3</f>
        <v>47.042423034551256</v>
      </c>
      <c r="N199">
        <v>3.74</v>
      </c>
      <c r="O199">
        <v>281</v>
      </c>
      <c r="P199">
        <v>4</v>
      </c>
      <c r="Q199" s="15">
        <f>P199*Adjustments!$N$4</f>
        <v>4.0804121619742464</v>
      </c>
      <c r="R199">
        <v>0</v>
      </c>
      <c r="S199">
        <v>0</v>
      </c>
      <c r="T199">
        <v>63</v>
      </c>
      <c r="U199">
        <v>310.10000000000002</v>
      </c>
      <c r="V199" s="14">
        <f>U199*Adjustments!$N$6</f>
        <v>356.51802543357547</v>
      </c>
      <c r="W199">
        <v>265</v>
      </c>
      <c r="X199">
        <v>148</v>
      </c>
      <c r="Y199">
        <v>129</v>
      </c>
      <c r="Z199">
        <v>18</v>
      </c>
      <c r="AA199">
        <v>139</v>
      </c>
      <c r="AB199">
        <v>6</v>
      </c>
      <c r="AC199">
        <v>329</v>
      </c>
      <c r="AD199" s="14">
        <f t="shared" si="10"/>
        <v>376.32458240210747</v>
      </c>
      <c r="AE199" s="14">
        <f t="shared" si="11"/>
        <v>318.85078064673195</v>
      </c>
      <c r="AF199">
        <v>29</v>
      </c>
      <c r="AG199">
        <v>2</v>
      </c>
      <c r="AH199">
        <v>26</v>
      </c>
      <c r="AI199">
        <v>1344</v>
      </c>
      <c r="AJ199">
        <v>112</v>
      </c>
      <c r="AK199">
        <v>3.44</v>
      </c>
      <c r="AL199">
        <v>1.302</v>
      </c>
      <c r="AM199">
        <v>7.7</v>
      </c>
      <c r="AN199">
        <v>0.5</v>
      </c>
      <c r="AO199">
        <v>4</v>
      </c>
      <c r="AP199">
        <v>9.5</v>
      </c>
      <c r="AQ199" s="16">
        <f>AP199*Adjustments!$N$11</f>
        <v>8.0491218426633147</v>
      </c>
      <c r="AR199">
        <v>2.37</v>
      </c>
    </row>
    <row r="200" spans="1:44" x14ac:dyDescent="0.45">
      <c r="A200">
        <v>199</v>
      </c>
      <c r="B200" t="s">
        <v>860</v>
      </c>
      <c r="C200">
        <v>2020</v>
      </c>
      <c r="D200">
        <v>2024</v>
      </c>
      <c r="E200" t="str">
        <f t="shared" si="9"/>
        <v>2020-2024</v>
      </c>
      <c r="F200" t="s">
        <v>1180</v>
      </c>
      <c r="G200">
        <v>22</v>
      </c>
      <c r="H200" s="15">
        <f>G200*Adjustments!$N$3</f>
        <v>24.641269208574467</v>
      </c>
      <c r="I200">
        <v>25</v>
      </c>
      <c r="J200" s="15">
        <f>I200*Adjustments!$N$3</f>
        <v>28.001442282470983</v>
      </c>
      <c r="K200">
        <v>0.46800000000000003</v>
      </c>
      <c r="L200">
        <v>47</v>
      </c>
      <c r="M200" s="15">
        <f>L200*Adjustments!$N$3</f>
        <v>52.642711491045453</v>
      </c>
      <c r="N200">
        <v>3.5</v>
      </c>
      <c r="O200">
        <v>92</v>
      </c>
      <c r="P200">
        <v>59</v>
      </c>
      <c r="Q200" s="15">
        <f>P200*Adjustments!$N$4</f>
        <v>60.186079389120131</v>
      </c>
      <c r="R200">
        <v>1</v>
      </c>
      <c r="S200">
        <v>1</v>
      </c>
      <c r="T200">
        <v>9</v>
      </c>
      <c r="U200">
        <v>363</v>
      </c>
      <c r="V200" s="14">
        <f>U200*Adjustments!$N$6</f>
        <v>417.33648252946756</v>
      </c>
      <c r="W200">
        <v>309</v>
      </c>
      <c r="X200">
        <v>161</v>
      </c>
      <c r="Y200">
        <v>141</v>
      </c>
      <c r="Z200">
        <v>27</v>
      </c>
      <c r="AA200">
        <v>116</v>
      </c>
      <c r="AB200">
        <v>4</v>
      </c>
      <c r="AC200">
        <v>369</v>
      </c>
      <c r="AD200" s="14">
        <f t="shared" si="10"/>
        <v>421.97355455757275</v>
      </c>
      <c r="AE200" s="14">
        <f t="shared" si="11"/>
        <v>357.52805842269885</v>
      </c>
      <c r="AF200">
        <v>27</v>
      </c>
      <c r="AG200">
        <v>0</v>
      </c>
      <c r="AH200">
        <v>9</v>
      </c>
      <c r="AI200">
        <v>1513</v>
      </c>
      <c r="AJ200">
        <v>128</v>
      </c>
      <c r="AK200">
        <v>3.3</v>
      </c>
      <c r="AL200">
        <v>1.171</v>
      </c>
      <c r="AM200">
        <v>7.7</v>
      </c>
      <c r="AN200">
        <v>0.7</v>
      </c>
      <c r="AO200">
        <v>2.9</v>
      </c>
      <c r="AP200">
        <v>9.1</v>
      </c>
      <c r="AQ200" s="16">
        <f>AP200*Adjustments!$N$11</f>
        <v>7.7102114492880176</v>
      </c>
      <c r="AR200">
        <v>3.18</v>
      </c>
    </row>
    <row r="201" spans="1:44" x14ac:dyDescent="0.45">
      <c r="A201">
        <v>200</v>
      </c>
      <c r="B201" t="s">
        <v>1216</v>
      </c>
      <c r="C201">
        <v>2015</v>
      </c>
      <c r="D201">
        <v>2024</v>
      </c>
      <c r="E201" t="str">
        <f t="shared" si="9"/>
        <v>2015-</v>
      </c>
      <c r="F201" t="s">
        <v>1087</v>
      </c>
      <c r="G201">
        <v>22</v>
      </c>
      <c r="H201" s="15">
        <f>G201*Adjustments!$N$3</f>
        <v>24.641269208574467</v>
      </c>
      <c r="I201">
        <v>10</v>
      </c>
      <c r="J201" s="15">
        <f>I201*Adjustments!$N$3</f>
        <v>11.200576912988394</v>
      </c>
      <c r="K201">
        <v>0.68799999999999994</v>
      </c>
      <c r="L201">
        <v>32</v>
      </c>
      <c r="M201" s="15">
        <f>L201*Adjustments!$N$3</f>
        <v>35.84184612156286</v>
      </c>
      <c r="N201">
        <v>4.25</v>
      </c>
      <c r="O201">
        <v>317</v>
      </c>
      <c r="P201">
        <v>0</v>
      </c>
      <c r="Q201" s="15">
        <f>P201*Adjustments!$N$4</f>
        <v>0</v>
      </c>
      <c r="R201">
        <v>0</v>
      </c>
      <c r="S201">
        <v>0</v>
      </c>
      <c r="T201">
        <v>19</v>
      </c>
      <c r="U201">
        <v>334.1</v>
      </c>
      <c r="V201" s="14">
        <f>U201*Adjustments!$N$6</f>
        <v>384.11052014626756</v>
      </c>
      <c r="W201">
        <v>340</v>
      </c>
      <c r="X201">
        <v>171</v>
      </c>
      <c r="Y201">
        <v>158</v>
      </c>
      <c r="Z201">
        <v>37</v>
      </c>
      <c r="AA201">
        <v>147</v>
      </c>
      <c r="AB201">
        <v>15</v>
      </c>
      <c r="AC201">
        <v>350</v>
      </c>
      <c r="AD201" s="14">
        <f t="shared" si="10"/>
        <v>401.18209881943505</v>
      </c>
      <c r="AE201" s="14">
        <f t="shared" si="11"/>
        <v>339.91195731505553</v>
      </c>
      <c r="AF201">
        <v>14</v>
      </c>
      <c r="AG201">
        <v>3</v>
      </c>
      <c r="AH201">
        <v>26</v>
      </c>
      <c r="AI201">
        <v>1476</v>
      </c>
      <c r="AJ201">
        <v>103</v>
      </c>
      <c r="AK201">
        <v>3.97</v>
      </c>
      <c r="AL201">
        <v>1.4570000000000001</v>
      </c>
      <c r="AM201">
        <v>9.1999999999999993</v>
      </c>
      <c r="AN201">
        <v>1</v>
      </c>
      <c r="AO201">
        <v>4</v>
      </c>
      <c r="AP201">
        <v>9.4</v>
      </c>
      <c r="AQ201" s="16">
        <f>AP201*Adjustments!$N$11</f>
        <v>7.9643942443194913</v>
      </c>
      <c r="AR201">
        <v>2.38</v>
      </c>
    </row>
    <row r="204" spans="1:44" x14ac:dyDescent="0.45">
      <c r="A204" t="s">
        <v>1217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303C-F0E8-47DF-BC49-7A67D6F71967}">
  <dimension ref="A1:U204"/>
  <sheetViews>
    <sheetView workbookViewId="0">
      <selection activeCell="H31" sqref="H31"/>
    </sheetView>
  </sheetViews>
  <sheetFormatPr defaultRowHeight="14.25" x14ac:dyDescent="0.45"/>
  <cols>
    <col min="1" max="1" width="11.06640625" customWidth="1"/>
    <col min="2" max="2" width="9.06640625" customWidth="1"/>
  </cols>
  <sheetData>
    <row r="1" spans="1:21" x14ac:dyDescent="0.45">
      <c r="A1" t="s">
        <v>1035</v>
      </c>
      <c r="B1" t="s">
        <v>1036</v>
      </c>
      <c r="C1" t="s">
        <v>1037</v>
      </c>
      <c r="D1" t="s">
        <v>1038</v>
      </c>
      <c r="E1" t="s">
        <v>1039</v>
      </c>
      <c r="F1" t="s">
        <v>1</v>
      </c>
      <c r="G1" t="s">
        <v>2</v>
      </c>
      <c r="H1" t="s">
        <v>1040</v>
      </c>
      <c r="I1" t="s">
        <v>1041</v>
      </c>
      <c r="J1" t="s">
        <v>15</v>
      </c>
      <c r="K1" t="s">
        <v>5</v>
      </c>
      <c r="L1" t="s">
        <v>6</v>
      </c>
      <c r="M1" t="s">
        <v>1050</v>
      </c>
      <c r="N1" t="s">
        <v>1055</v>
      </c>
      <c r="O1" t="s">
        <v>16</v>
      </c>
      <c r="P1" t="s">
        <v>1056</v>
      </c>
      <c r="Q1" t="s">
        <v>1057</v>
      </c>
      <c r="R1" t="s">
        <v>1058</v>
      </c>
      <c r="S1" t="s">
        <v>1059</v>
      </c>
      <c r="T1" t="s">
        <v>1060</v>
      </c>
      <c r="U1" t="s">
        <v>1061</v>
      </c>
    </row>
    <row r="2" spans="1:21" x14ac:dyDescent="0.45">
      <c r="A2">
        <v>1</v>
      </c>
      <c r="B2" t="s">
        <v>1229</v>
      </c>
      <c r="C2">
        <v>1890</v>
      </c>
      <c r="D2">
        <v>1911</v>
      </c>
      <c r="E2" t="s">
        <v>1230</v>
      </c>
      <c r="F2" s="13">
        <v>511</v>
      </c>
      <c r="G2" s="10">
        <v>315</v>
      </c>
      <c r="H2">
        <v>0.61899999999999999</v>
      </c>
      <c r="I2">
        <v>826</v>
      </c>
      <c r="J2">
        <v>2.63</v>
      </c>
      <c r="K2">
        <v>815</v>
      </c>
      <c r="L2">
        <v>7356</v>
      </c>
      <c r="M2">
        <v>2803</v>
      </c>
      <c r="N2">
        <v>138</v>
      </c>
      <c r="O2">
        <v>2.84</v>
      </c>
      <c r="P2">
        <v>1.1299999999999999</v>
      </c>
      <c r="Q2">
        <v>8.6999999999999993</v>
      </c>
      <c r="R2">
        <v>0.2</v>
      </c>
      <c r="S2">
        <v>1.5</v>
      </c>
      <c r="T2">
        <v>3.4</v>
      </c>
      <c r="U2">
        <v>2.2999999999999998</v>
      </c>
    </row>
    <row r="3" spans="1:21" x14ac:dyDescent="0.45">
      <c r="A3">
        <v>2</v>
      </c>
      <c r="B3" t="s">
        <v>1231</v>
      </c>
      <c r="C3">
        <v>1907</v>
      </c>
      <c r="D3">
        <v>1927</v>
      </c>
      <c r="E3" t="s">
        <v>1232</v>
      </c>
      <c r="F3" s="13">
        <v>417</v>
      </c>
      <c r="G3" s="10">
        <v>279</v>
      </c>
      <c r="H3">
        <v>0.59899999999999998</v>
      </c>
      <c r="I3">
        <v>696</v>
      </c>
      <c r="J3">
        <v>2.17</v>
      </c>
      <c r="K3">
        <v>666</v>
      </c>
      <c r="L3">
        <v>5914.1</v>
      </c>
      <c r="M3">
        <v>3509</v>
      </c>
      <c r="N3">
        <v>147</v>
      </c>
      <c r="O3">
        <v>2.38</v>
      </c>
      <c r="P3">
        <v>1.0609999999999999</v>
      </c>
      <c r="Q3">
        <v>7.5</v>
      </c>
      <c r="R3">
        <v>0.1</v>
      </c>
      <c r="S3">
        <v>2.1</v>
      </c>
      <c r="T3">
        <v>5.3</v>
      </c>
      <c r="U3">
        <v>2.57</v>
      </c>
    </row>
    <row r="4" spans="1:21" x14ac:dyDescent="0.45">
      <c r="A4">
        <v>3</v>
      </c>
      <c r="B4" t="s">
        <v>1233</v>
      </c>
      <c r="C4">
        <v>1911</v>
      </c>
      <c r="D4">
        <v>1930</v>
      </c>
      <c r="E4" t="s">
        <v>1234</v>
      </c>
      <c r="F4" s="13">
        <v>373</v>
      </c>
      <c r="G4" s="10">
        <v>208</v>
      </c>
      <c r="H4">
        <v>0.64200000000000002</v>
      </c>
      <c r="I4">
        <v>581</v>
      </c>
      <c r="J4">
        <v>2.56</v>
      </c>
      <c r="K4">
        <v>600</v>
      </c>
      <c r="L4">
        <v>5190</v>
      </c>
      <c r="M4">
        <v>2198</v>
      </c>
      <c r="N4">
        <v>135</v>
      </c>
      <c r="O4">
        <v>2.82</v>
      </c>
      <c r="P4">
        <v>1.121</v>
      </c>
      <c r="Q4">
        <v>8.4</v>
      </c>
      <c r="R4">
        <v>0.3</v>
      </c>
      <c r="S4">
        <v>1.6</v>
      </c>
      <c r="T4">
        <v>3.8</v>
      </c>
      <c r="U4">
        <v>2.31</v>
      </c>
    </row>
    <row r="5" spans="1:21" x14ac:dyDescent="0.45">
      <c r="A5">
        <v>4</v>
      </c>
      <c r="B5" t="s">
        <v>1235</v>
      </c>
      <c r="C5">
        <v>1900</v>
      </c>
      <c r="D5">
        <v>1916</v>
      </c>
      <c r="E5" t="s">
        <v>1236</v>
      </c>
      <c r="F5" s="13">
        <v>373</v>
      </c>
      <c r="G5" s="10">
        <v>188</v>
      </c>
      <c r="H5">
        <v>0.66500000000000004</v>
      </c>
      <c r="I5">
        <v>561</v>
      </c>
      <c r="J5">
        <v>2.13</v>
      </c>
      <c r="K5">
        <v>552</v>
      </c>
      <c r="L5">
        <v>4788.2</v>
      </c>
      <c r="M5">
        <v>2507</v>
      </c>
      <c r="N5">
        <v>136</v>
      </c>
      <c r="O5">
        <v>2.2599999999999998</v>
      </c>
      <c r="P5">
        <v>1.0580000000000001</v>
      </c>
      <c r="Q5">
        <v>7.9</v>
      </c>
      <c r="R5">
        <v>0.2</v>
      </c>
      <c r="S5">
        <v>1.6</v>
      </c>
      <c r="T5">
        <v>4.7</v>
      </c>
      <c r="U5">
        <v>2.96</v>
      </c>
    </row>
    <row r="6" spans="1:21" x14ac:dyDescent="0.45">
      <c r="A6">
        <v>5</v>
      </c>
      <c r="B6" t="s">
        <v>1237</v>
      </c>
      <c r="C6">
        <v>1875</v>
      </c>
      <c r="D6">
        <v>1892</v>
      </c>
      <c r="E6" t="s">
        <v>1238</v>
      </c>
      <c r="F6" s="13">
        <v>365</v>
      </c>
      <c r="G6" s="10">
        <v>310</v>
      </c>
      <c r="H6">
        <v>0.54100000000000004</v>
      </c>
      <c r="I6">
        <v>675</v>
      </c>
      <c r="J6">
        <v>2.85</v>
      </c>
      <c r="K6">
        <v>688</v>
      </c>
      <c r="L6">
        <v>6003.1</v>
      </c>
      <c r="M6">
        <v>1807</v>
      </c>
      <c r="N6">
        <v>107</v>
      </c>
      <c r="O6">
        <v>2.96</v>
      </c>
      <c r="P6">
        <v>1.1910000000000001</v>
      </c>
      <c r="Q6">
        <v>9.6</v>
      </c>
      <c r="R6">
        <v>0.2</v>
      </c>
      <c r="S6">
        <v>1.1000000000000001</v>
      </c>
      <c r="T6">
        <v>2.7</v>
      </c>
      <c r="U6">
        <v>2.4300000000000002</v>
      </c>
    </row>
    <row r="7" spans="1:21" x14ac:dyDescent="0.45">
      <c r="A7">
        <v>6</v>
      </c>
      <c r="B7" t="s">
        <v>1239</v>
      </c>
      <c r="C7">
        <v>1942</v>
      </c>
      <c r="D7">
        <v>1965</v>
      </c>
      <c r="E7" t="s">
        <v>1240</v>
      </c>
      <c r="F7" s="13">
        <v>363</v>
      </c>
      <c r="G7" s="10">
        <v>245</v>
      </c>
      <c r="H7">
        <v>0.59699999999999998</v>
      </c>
      <c r="I7">
        <v>608</v>
      </c>
      <c r="J7">
        <v>3.09</v>
      </c>
      <c r="K7">
        <v>665</v>
      </c>
      <c r="L7">
        <v>5243.2</v>
      </c>
      <c r="M7">
        <v>2583</v>
      </c>
      <c r="N7">
        <v>119</v>
      </c>
      <c r="O7">
        <v>3.46</v>
      </c>
      <c r="P7">
        <v>1.1950000000000001</v>
      </c>
      <c r="Q7">
        <v>8.3000000000000007</v>
      </c>
      <c r="R7">
        <v>0.7</v>
      </c>
      <c r="S7">
        <v>2.5</v>
      </c>
      <c r="T7">
        <v>4.4000000000000004</v>
      </c>
      <c r="U7">
        <v>1.8</v>
      </c>
    </row>
    <row r="8" spans="1:21" x14ac:dyDescent="0.45">
      <c r="A8">
        <v>7</v>
      </c>
      <c r="B8" t="s">
        <v>1241</v>
      </c>
      <c r="C8">
        <v>1890</v>
      </c>
      <c r="D8">
        <v>1906</v>
      </c>
      <c r="E8" t="s">
        <v>1242</v>
      </c>
      <c r="F8" s="13">
        <v>362</v>
      </c>
      <c r="G8" s="10">
        <v>208</v>
      </c>
      <c r="H8">
        <v>0.63500000000000001</v>
      </c>
      <c r="I8">
        <v>570</v>
      </c>
      <c r="J8">
        <v>2.96</v>
      </c>
      <c r="K8">
        <v>562</v>
      </c>
      <c r="L8">
        <v>5067.1000000000004</v>
      </c>
      <c r="M8">
        <v>1881</v>
      </c>
      <c r="N8">
        <v>139</v>
      </c>
      <c r="O8">
        <v>3.48</v>
      </c>
      <c r="P8">
        <v>1.224</v>
      </c>
      <c r="Q8">
        <v>8.8000000000000007</v>
      </c>
      <c r="R8">
        <v>0.3</v>
      </c>
      <c r="S8">
        <v>2.2999999999999998</v>
      </c>
      <c r="T8">
        <v>3.3</v>
      </c>
      <c r="U8">
        <v>1.48</v>
      </c>
    </row>
    <row r="9" spans="1:21" x14ac:dyDescent="0.45">
      <c r="A9">
        <v>8</v>
      </c>
      <c r="B9" t="s">
        <v>26</v>
      </c>
      <c r="C9">
        <v>1986</v>
      </c>
      <c r="D9">
        <v>2008</v>
      </c>
      <c r="E9" t="s">
        <v>1243</v>
      </c>
      <c r="F9" s="13">
        <v>355</v>
      </c>
      <c r="G9" s="10">
        <v>227</v>
      </c>
      <c r="H9">
        <v>0.61</v>
      </c>
      <c r="I9">
        <v>582</v>
      </c>
      <c r="J9">
        <v>3.16</v>
      </c>
      <c r="K9">
        <v>740</v>
      </c>
      <c r="L9">
        <v>5008.1000000000004</v>
      </c>
      <c r="M9">
        <v>3371</v>
      </c>
      <c r="N9">
        <v>132</v>
      </c>
      <c r="O9">
        <v>3.26</v>
      </c>
      <c r="P9">
        <v>1.143</v>
      </c>
      <c r="Q9">
        <v>8.5</v>
      </c>
      <c r="R9">
        <v>0.6</v>
      </c>
      <c r="S9">
        <v>1.8</v>
      </c>
      <c r="T9">
        <v>6.1</v>
      </c>
      <c r="U9">
        <v>3.37</v>
      </c>
    </row>
    <row r="10" spans="1:21" x14ac:dyDescent="0.45">
      <c r="A10">
        <v>9</v>
      </c>
      <c r="B10" t="s">
        <v>206</v>
      </c>
      <c r="C10">
        <v>1984</v>
      </c>
      <c r="D10">
        <v>2007</v>
      </c>
      <c r="E10" t="s">
        <v>1240</v>
      </c>
      <c r="F10" s="13">
        <v>354</v>
      </c>
      <c r="G10" s="10">
        <v>184</v>
      </c>
      <c r="H10">
        <v>0.65800000000000003</v>
      </c>
      <c r="I10">
        <v>538</v>
      </c>
      <c r="J10">
        <v>3.12</v>
      </c>
      <c r="K10">
        <v>707</v>
      </c>
      <c r="L10">
        <v>4916.2</v>
      </c>
      <c r="M10">
        <v>4672</v>
      </c>
      <c r="N10">
        <v>143</v>
      </c>
      <c r="O10">
        <v>3.09</v>
      </c>
      <c r="P10">
        <v>1.173</v>
      </c>
      <c r="Q10">
        <v>7.7</v>
      </c>
      <c r="R10">
        <v>0.7</v>
      </c>
      <c r="S10">
        <v>2.9</v>
      </c>
      <c r="T10">
        <v>8.6</v>
      </c>
      <c r="U10">
        <v>2.96</v>
      </c>
    </row>
    <row r="11" spans="1:21" x14ac:dyDescent="0.45">
      <c r="A11">
        <v>10</v>
      </c>
      <c r="B11" t="s">
        <v>1244</v>
      </c>
      <c r="C11">
        <v>1880</v>
      </c>
      <c r="D11">
        <v>1893</v>
      </c>
      <c r="E11" t="s">
        <v>1129</v>
      </c>
      <c r="F11" s="13">
        <v>342</v>
      </c>
      <c r="G11" s="10">
        <v>225</v>
      </c>
      <c r="H11">
        <v>0.60299999999999998</v>
      </c>
      <c r="I11">
        <v>567</v>
      </c>
      <c r="J11">
        <v>2.63</v>
      </c>
      <c r="K11">
        <v>594</v>
      </c>
      <c r="L11">
        <v>5049.2</v>
      </c>
      <c r="M11">
        <v>2564</v>
      </c>
      <c r="N11">
        <v>126</v>
      </c>
      <c r="O11">
        <v>2.92</v>
      </c>
      <c r="P11">
        <v>1.123</v>
      </c>
      <c r="Q11">
        <v>7.9</v>
      </c>
      <c r="R11">
        <v>0.1</v>
      </c>
      <c r="S11">
        <v>2.2000000000000002</v>
      </c>
      <c r="T11">
        <v>4.5999999999999996</v>
      </c>
      <c r="U11">
        <v>2.08</v>
      </c>
    </row>
    <row r="12" spans="1:21" x14ac:dyDescent="0.45">
      <c r="A12">
        <v>11</v>
      </c>
      <c r="B12" t="s">
        <v>524</v>
      </c>
      <c r="C12">
        <v>1965</v>
      </c>
      <c r="D12">
        <v>1988</v>
      </c>
      <c r="E12" t="s">
        <v>1245</v>
      </c>
      <c r="F12" s="13">
        <v>329</v>
      </c>
      <c r="G12" s="10">
        <v>244</v>
      </c>
      <c r="H12">
        <v>0.57399999999999995</v>
      </c>
      <c r="I12">
        <v>573</v>
      </c>
      <c r="J12">
        <v>3.22</v>
      </c>
      <c r="K12">
        <v>709</v>
      </c>
      <c r="L12">
        <v>5217.2</v>
      </c>
      <c r="M12">
        <v>4136</v>
      </c>
      <c r="N12">
        <v>115</v>
      </c>
      <c r="O12">
        <v>3.15</v>
      </c>
      <c r="P12">
        <v>1.2470000000000001</v>
      </c>
      <c r="Q12">
        <v>8.1</v>
      </c>
      <c r="R12">
        <v>0.7</v>
      </c>
      <c r="S12">
        <v>3.2</v>
      </c>
      <c r="T12">
        <v>7.1</v>
      </c>
      <c r="U12">
        <v>2.2599999999999998</v>
      </c>
    </row>
    <row r="13" spans="1:21" x14ac:dyDescent="0.45">
      <c r="A13">
        <v>12</v>
      </c>
      <c r="B13" t="s">
        <v>1246</v>
      </c>
      <c r="C13">
        <v>1882</v>
      </c>
      <c r="D13">
        <v>1894</v>
      </c>
      <c r="E13" t="s">
        <v>1247</v>
      </c>
      <c r="F13" s="13">
        <v>328</v>
      </c>
      <c r="G13" s="10">
        <v>178</v>
      </c>
      <c r="H13">
        <v>0.64800000000000002</v>
      </c>
      <c r="I13">
        <v>506</v>
      </c>
      <c r="J13">
        <v>2.81</v>
      </c>
      <c r="K13">
        <v>518</v>
      </c>
      <c r="L13">
        <v>4536.1000000000004</v>
      </c>
      <c r="M13">
        <v>1978</v>
      </c>
      <c r="N13">
        <v>133</v>
      </c>
      <c r="O13">
        <v>3.35</v>
      </c>
      <c r="P13">
        <v>1.2090000000000001</v>
      </c>
      <c r="Q13">
        <v>8.5</v>
      </c>
      <c r="R13">
        <v>0.3</v>
      </c>
      <c r="S13">
        <v>2.4</v>
      </c>
      <c r="T13">
        <v>3.9</v>
      </c>
      <c r="U13">
        <v>1.66</v>
      </c>
    </row>
    <row r="14" spans="1:21" x14ac:dyDescent="0.45">
      <c r="A14">
        <v>13</v>
      </c>
      <c r="B14" t="s">
        <v>1248</v>
      </c>
      <c r="C14">
        <v>1901</v>
      </c>
      <c r="D14">
        <v>1917</v>
      </c>
      <c r="E14" t="s">
        <v>1249</v>
      </c>
      <c r="F14" s="13">
        <v>326</v>
      </c>
      <c r="G14" s="10">
        <v>194</v>
      </c>
      <c r="H14">
        <v>0.627</v>
      </c>
      <c r="I14">
        <v>520</v>
      </c>
      <c r="J14">
        <v>2.35</v>
      </c>
      <c r="K14">
        <v>529</v>
      </c>
      <c r="L14">
        <v>4495.2</v>
      </c>
      <c r="M14">
        <v>2246</v>
      </c>
      <c r="N14">
        <v>122</v>
      </c>
      <c r="O14">
        <v>2.4500000000000002</v>
      </c>
      <c r="P14">
        <v>1.119</v>
      </c>
      <c r="Q14">
        <v>7.9</v>
      </c>
      <c r="R14">
        <v>0.1</v>
      </c>
      <c r="S14">
        <v>2.1</v>
      </c>
      <c r="T14">
        <v>4.5</v>
      </c>
      <c r="U14">
        <v>2.1</v>
      </c>
    </row>
    <row r="15" spans="1:21" x14ac:dyDescent="0.45">
      <c r="A15">
        <v>14</v>
      </c>
      <c r="B15" t="s">
        <v>455</v>
      </c>
      <c r="C15">
        <v>1966</v>
      </c>
      <c r="D15">
        <v>1993</v>
      </c>
      <c r="E15" t="s">
        <v>1250</v>
      </c>
      <c r="F15" s="13">
        <v>324</v>
      </c>
      <c r="G15" s="10">
        <v>292</v>
      </c>
      <c r="H15">
        <v>0.52600000000000002</v>
      </c>
      <c r="I15">
        <v>616</v>
      </c>
      <c r="J15">
        <v>3.19</v>
      </c>
      <c r="K15">
        <v>773</v>
      </c>
      <c r="L15">
        <v>5386</v>
      </c>
      <c r="M15">
        <v>5714</v>
      </c>
      <c r="N15">
        <v>112</v>
      </c>
      <c r="O15">
        <v>2.97</v>
      </c>
      <c r="P15">
        <v>1.2470000000000001</v>
      </c>
      <c r="Q15">
        <v>6.6</v>
      </c>
      <c r="R15">
        <v>0.5</v>
      </c>
      <c r="S15">
        <v>4.7</v>
      </c>
      <c r="T15">
        <v>9.5</v>
      </c>
      <c r="U15">
        <v>2.04</v>
      </c>
    </row>
    <row r="16" spans="1:21" x14ac:dyDescent="0.45">
      <c r="A16">
        <v>15</v>
      </c>
      <c r="B16" t="s">
        <v>522</v>
      </c>
      <c r="C16">
        <v>1966</v>
      </c>
      <c r="D16">
        <v>1988</v>
      </c>
      <c r="E16" t="s">
        <v>1251</v>
      </c>
      <c r="F16" s="13">
        <v>324</v>
      </c>
      <c r="G16" s="10">
        <v>256</v>
      </c>
      <c r="H16">
        <v>0.55900000000000005</v>
      </c>
      <c r="I16">
        <v>580</v>
      </c>
      <c r="J16">
        <v>3.26</v>
      </c>
      <c r="K16">
        <v>756</v>
      </c>
      <c r="L16">
        <v>5282.1</v>
      </c>
      <c r="M16">
        <v>3574</v>
      </c>
      <c r="N16">
        <v>108</v>
      </c>
      <c r="O16">
        <v>3.24</v>
      </c>
      <c r="P16">
        <v>1.1419999999999999</v>
      </c>
      <c r="Q16">
        <v>8</v>
      </c>
      <c r="R16">
        <v>0.8</v>
      </c>
      <c r="S16">
        <v>2.2999999999999998</v>
      </c>
      <c r="T16">
        <v>6.1</v>
      </c>
      <c r="U16">
        <v>2.66</v>
      </c>
    </row>
    <row r="17" spans="1:21" x14ac:dyDescent="0.45">
      <c r="A17">
        <v>16</v>
      </c>
      <c r="B17" t="s">
        <v>537</v>
      </c>
      <c r="C17">
        <v>1964</v>
      </c>
      <c r="D17">
        <v>1987</v>
      </c>
      <c r="E17" t="s">
        <v>1252</v>
      </c>
      <c r="F17" s="13">
        <v>318</v>
      </c>
      <c r="G17" s="10">
        <v>274</v>
      </c>
      <c r="H17">
        <v>0.53700000000000003</v>
      </c>
      <c r="I17">
        <v>592</v>
      </c>
      <c r="J17">
        <v>3.35</v>
      </c>
      <c r="K17">
        <v>716</v>
      </c>
      <c r="L17">
        <v>5404</v>
      </c>
      <c r="M17">
        <v>3342</v>
      </c>
      <c r="N17">
        <v>115</v>
      </c>
      <c r="O17">
        <v>3.62</v>
      </c>
      <c r="P17">
        <v>1.268</v>
      </c>
      <c r="Q17">
        <v>8.4</v>
      </c>
      <c r="R17">
        <v>0.8</v>
      </c>
      <c r="S17">
        <v>3</v>
      </c>
      <c r="T17">
        <v>5.6</v>
      </c>
      <c r="U17">
        <v>1.85</v>
      </c>
    </row>
    <row r="18" spans="1:21" x14ac:dyDescent="0.45">
      <c r="A18">
        <v>17</v>
      </c>
      <c r="B18" t="s">
        <v>586</v>
      </c>
      <c r="C18">
        <v>1962</v>
      </c>
      <c r="D18">
        <v>1983</v>
      </c>
      <c r="E18" t="s">
        <v>1230</v>
      </c>
      <c r="F18" s="13">
        <v>314</v>
      </c>
      <c r="G18" s="10">
        <v>265</v>
      </c>
      <c r="H18">
        <v>0.54200000000000004</v>
      </c>
      <c r="I18">
        <v>579</v>
      </c>
      <c r="J18">
        <v>3.11</v>
      </c>
      <c r="K18">
        <v>690</v>
      </c>
      <c r="L18">
        <v>5350</v>
      </c>
      <c r="M18">
        <v>3534</v>
      </c>
      <c r="N18">
        <v>117</v>
      </c>
      <c r="O18">
        <v>3.06</v>
      </c>
      <c r="P18">
        <v>1.181</v>
      </c>
      <c r="Q18">
        <v>8.3000000000000007</v>
      </c>
      <c r="R18">
        <v>0.7</v>
      </c>
      <c r="S18">
        <v>2.2999999999999998</v>
      </c>
      <c r="T18">
        <v>5.9</v>
      </c>
      <c r="U18">
        <v>2.56</v>
      </c>
    </row>
    <row r="19" spans="1:21" x14ac:dyDescent="0.45">
      <c r="A19">
        <v>18</v>
      </c>
      <c r="B19" t="s">
        <v>540</v>
      </c>
      <c r="C19">
        <v>1967</v>
      </c>
      <c r="D19">
        <v>1986</v>
      </c>
      <c r="E19" t="s">
        <v>1062</v>
      </c>
      <c r="F19" s="13">
        <v>311</v>
      </c>
      <c r="G19" s="10">
        <v>205</v>
      </c>
      <c r="H19">
        <v>0.60299999999999998</v>
      </c>
      <c r="I19">
        <v>516</v>
      </c>
      <c r="J19">
        <v>2.86</v>
      </c>
      <c r="K19">
        <v>647</v>
      </c>
      <c r="L19">
        <v>4783</v>
      </c>
      <c r="M19">
        <v>3640</v>
      </c>
      <c r="N19">
        <v>127</v>
      </c>
      <c r="O19">
        <v>3.04</v>
      </c>
      <c r="P19">
        <v>1.121</v>
      </c>
      <c r="Q19">
        <v>7.5</v>
      </c>
      <c r="R19">
        <v>0.7</v>
      </c>
      <c r="S19">
        <v>2.6</v>
      </c>
      <c r="T19">
        <v>6.8</v>
      </c>
      <c r="U19">
        <v>2.62</v>
      </c>
    </row>
    <row r="20" spans="1:21" x14ac:dyDescent="0.45">
      <c r="A20">
        <v>19</v>
      </c>
      <c r="B20" t="s">
        <v>1253</v>
      </c>
      <c r="C20">
        <v>1880</v>
      </c>
      <c r="D20">
        <v>1891</v>
      </c>
      <c r="E20" t="s">
        <v>1070</v>
      </c>
      <c r="F20" s="13">
        <v>310</v>
      </c>
      <c r="G20" s="10">
        <v>194</v>
      </c>
      <c r="H20">
        <v>0.61499999999999999</v>
      </c>
      <c r="I20">
        <v>504</v>
      </c>
      <c r="J20">
        <v>2.68</v>
      </c>
      <c r="K20">
        <v>502</v>
      </c>
      <c r="L20">
        <v>4527.1000000000004</v>
      </c>
      <c r="M20">
        <v>1830</v>
      </c>
      <c r="N20">
        <v>119</v>
      </c>
      <c r="O20">
        <v>3.15</v>
      </c>
      <c r="P20">
        <v>1.149</v>
      </c>
      <c r="Q20">
        <v>8.6</v>
      </c>
      <c r="R20">
        <v>0.2</v>
      </c>
      <c r="S20">
        <v>1.7</v>
      </c>
      <c r="T20">
        <v>3.6</v>
      </c>
      <c r="U20">
        <v>2.09</v>
      </c>
    </row>
    <row r="21" spans="1:21" x14ac:dyDescent="0.45">
      <c r="A21">
        <v>20</v>
      </c>
      <c r="B21" t="s">
        <v>1254</v>
      </c>
      <c r="C21">
        <v>1880</v>
      </c>
      <c r="D21">
        <v>1892</v>
      </c>
      <c r="E21" t="s">
        <v>1247</v>
      </c>
      <c r="F21" s="13">
        <v>307</v>
      </c>
      <c r="G21" s="10">
        <v>210</v>
      </c>
      <c r="H21">
        <v>0.59399999999999997</v>
      </c>
      <c r="I21">
        <v>517</v>
      </c>
      <c r="J21">
        <v>2.71</v>
      </c>
      <c r="K21">
        <v>549</v>
      </c>
      <c r="L21">
        <v>4802</v>
      </c>
      <c r="M21">
        <v>1850</v>
      </c>
      <c r="N21">
        <v>113</v>
      </c>
      <c r="O21">
        <v>3.28</v>
      </c>
      <c r="P21">
        <v>1.226</v>
      </c>
      <c r="Q21">
        <v>8.6</v>
      </c>
      <c r="R21">
        <v>0.2</v>
      </c>
      <c r="S21">
        <v>2.4</v>
      </c>
      <c r="T21">
        <v>3.5</v>
      </c>
      <c r="U21">
        <v>1.43</v>
      </c>
    </row>
    <row r="22" spans="1:21" x14ac:dyDescent="0.45">
      <c r="A22">
        <v>21</v>
      </c>
      <c r="B22" t="s">
        <v>143</v>
      </c>
      <c r="C22">
        <v>1987</v>
      </c>
      <c r="D22">
        <v>2008</v>
      </c>
      <c r="E22" t="s">
        <v>1255</v>
      </c>
      <c r="F22" s="13">
        <v>305</v>
      </c>
      <c r="G22" s="10">
        <v>203</v>
      </c>
      <c r="H22">
        <v>0.6</v>
      </c>
      <c r="I22">
        <v>508</v>
      </c>
      <c r="J22">
        <v>3.54</v>
      </c>
      <c r="K22">
        <v>682</v>
      </c>
      <c r="L22">
        <v>4413.1000000000004</v>
      </c>
      <c r="M22">
        <v>2607</v>
      </c>
      <c r="N22">
        <v>118</v>
      </c>
      <c r="O22">
        <v>3.95</v>
      </c>
      <c r="P22">
        <v>1.3140000000000001</v>
      </c>
      <c r="Q22">
        <v>8.8000000000000007</v>
      </c>
      <c r="R22">
        <v>0.7</v>
      </c>
      <c r="S22">
        <v>3.1</v>
      </c>
      <c r="T22">
        <v>5.3</v>
      </c>
      <c r="U22">
        <v>1.74</v>
      </c>
    </row>
    <row r="23" spans="1:21" x14ac:dyDescent="0.45">
      <c r="A23">
        <v>22</v>
      </c>
      <c r="B23" t="s">
        <v>24</v>
      </c>
      <c r="C23">
        <v>1988</v>
      </c>
      <c r="D23">
        <v>2009</v>
      </c>
      <c r="E23" t="s">
        <v>1256</v>
      </c>
      <c r="F23" s="13">
        <v>303</v>
      </c>
      <c r="G23" s="10">
        <v>166</v>
      </c>
      <c r="H23">
        <v>0.64600000000000002</v>
      </c>
      <c r="I23">
        <v>469</v>
      </c>
      <c r="J23">
        <v>3.29</v>
      </c>
      <c r="K23">
        <v>603</v>
      </c>
      <c r="L23">
        <v>4135.1000000000004</v>
      </c>
      <c r="M23">
        <v>4875</v>
      </c>
      <c r="N23">
        <v>135</v>
      </c>
      <c r="O23">
        <v>3.19</v>
      </c>
      <c r="P23">
        <v>1.171</v>
      </c>
      <c r="Q23">
        <v>7.3</v>
      </c>
      <c r="R23">
        <v>0.9</v>
      </c>
      <c r="S23">
        <v>3.3</v>
      </c>
      <c r="T23">
        <v>10.6</v>
      </c>
      <c r="U23">
        <v>3.26</v>
      </c>
    </row>
    <row r="24" spans="1:21" x14ac:dyDescent="0.45">
      <c r="A24">
        <v>24</v>
      </c>
      <c r="B24" t="s">
        <v>1258</v>
      </c>
      <c r="C24">
        <v>1939</v>
      </c>
      <c r="D24">
        <v>1963</v>
      </c>
      <c r="E24" t="s">
        <v>1259</v>
      </c>
      <c r="F24" s="13">
        <v>300</v>
      </c>
      <c r="G24" s="10">
        <v>244</v>
      </c>
      <c r="H24">
        <v>0.55100000000000005</v>
      </c>
      <c r="I24">
        <v>544</v>
      </c>
      <c r="J24">
        <v>3.54</v>
      </c>
      <c r="K24">
        <v>611</v>
      </c>
      <c r="L24">
        <v>4564</v>
      </c>
      <c r="M24">
        <v>2334</v>
      </c>
      <c r="N24">
        <v>107</v>
      </c>
      <c r="O24">
        <v>3.66</v>
      </c>
      <c r="P24">
        <v>1.329</v>
      </c>
      <c r="Q24">
        <v>8.5</v>
      </c>
      <c r="R24">
        <v>0.7</v>
      </c>
      <c r="S24">
        <v>3.5</v>
      </c>
      <c r="T24">
        <v>4.5999999999999996</v>
      </c>
      <c r="U24">
        <v>1.31</v>
      </c>
    </row>
    <row r="25" spans="1:21" x14ac:dyDescent="0.45">
      <c r="A25">
        <v>23</v>
      </c>
      <c r="B25" t="s">
        <v>1257</v>
      </c>
      <c r="C25">
        <v>1925</v>
      </c>
      <c r="D25">
        <v>1941</v>
      </c>
      <c r="E25" t="s">
        <v>1249</v>
      </c>
      <c r="F25" s="13">
        <v>300</v>
      </c>
      <c r="G25" s="10">
        <v>141</v>
      </c>
      <c r="H25">
        <v>0.68</v>
      </c>
      <c r="I25">
        <v>441</v>
      </c>
      <c r="J25">
        <v>3.06</v>
      </c>
      <c r="K25">
        <v>457</v>
      </c>
      <c r="L25">
        <v>3940.2</v>
      </c>
      <c r="M25">
        <v>2266</v>
      </c>
      <c r="N25">
        <v>148</v>
      </c>
      <c r="O25">
        <v>3.24</v>
      </c>
      <c r="P25">
        <v>1.278</v>
      </c>
      <c r="Q25">
        <v>8.8000000000000007</v>
      </c>
      <c r="R25">
        <v>0.4</v>
      </c>
      <c r="S25">
        <v>2.7</v>
      </c>
      <c r="T25">
        <v>5.2</v>
      </c>
      <c r="U25">
        <v>1.91</v>
      </c>
    </row>
    <row r="26" spans="1:21" x14ac:dyDescent="0.45">
      <c r="A26">
        <v>25</v>
      </c>
      <c r="B26" t="s">
        <v>1260</v>
      </c>
      <c r="C26">
        <v>1871</v>
      </c>
      <c r="D26">
        <v>1887</v>
      </c>
      <c r="E26" t="s">
        <v>1236</v>
      </c>
      <c r="F26" s="13">
        <v>297</v>
      </c>
      <c r="G26" s="10">
        <v>248</v>
      </c>
      <c r="H26">
        <v>0.54500000000000004</v>
      </c>
      <c r="I26">
        <v>545</v>
      </c>
      <c r="J26">
        <v>2.86</v>
      </c>
      <c r="K26">
        <v>568</v>
      </c>
      <c r="L26">
        <v>4956</v>
      </c>
      <c r="M26">
        <v>1528</v>
      </c>
      <c r="N26">
        <v>104</v>
      </c>
      <c r="O26">
        <v>2.7</v>
      </c>
      <c r="P26">
        <v>1.2370000000000001</v>
      </c>
      <c r="Q26">
        <v>10.199999999999999</v>
      </c>
      <c r="R26">
        <v>0.1</v>
      </c>
      <c r="S26">
        <v>1</v>
      </c>
      <c r="T26">
        <v>2.8</v>
      </c>
      <c r="U26">
        <v>2.87</v>
      </c>
    </row>
    <row r="27" spans="1:21" x14ac:dyDescent="0.45">
      <c r="A27">
        <v>26</v>
      </c>
      <c r="B27" t="s">
        <v>140</v>
      </c>
      <c r="C27">
        <v>2005</v>
      </c>
      <c r="D27">
        <v>2024</v>
      </c>
      <c r="E27" t="s">
        <v>1062</v>
      </c>
      <c r="F27" s="13">
        <v>291.21499973769824</v>
      </c>
      <c r="G27" s="10">
        <v>160.16824985573402</v>
      </c>
      <c r="H27">
        <v>0.64500000000000002</v>
      </c>
      <c r="I27" s="13">
        <v>451.38324959343225</v>
      </c>
      <c r="J27">
        <v>3.25</v>
      </c>
      <c r="K27" s="13">
        <v>529.43347801615846</v>
      </c>
      <c r="L27" s="1">
        <v>3888.3573486581604</v>
      </c>
      <c r="M27" s="13">
        <v>3888.3573486581604</v>
      </c>
      <c r="N27">
        <v>131</v>
      </c>
      <c r="O27">
        <v>3.41</v>
      </c>
      <c r="P27">
        <v>1.1200000000000001</v>
      </c>
      <c r="Q27">
        <v>7.6</v>
      </c>
      <c r="R27">
        <v>0.9</v>
      </c>
      <c r="S27">
        <v>2.5</v>
      </c>
      <c r="T27" s="1">
        <v>7.9470924049216753</v>
      </c>
      <c r="U27">
        <v>3.6</v>
      </c>
    </row>
    <row r="28" spans="1:21" x14ac:dyDescent="0.45">
      <c r="A28">
        <v>27</v>
      </c>
      <c r="B28" t="s">
        <v>499</v>
      </c>
      <c r="C28">
        <v>1963</v>
      </c>
      <c r="D28">
        <v>1989</v>
      </c>
      <c r="E28" t="s">
        <v>1261</v>
      </c>
      <c r="F28" s="13">
        <v>288</v>
      </c>
      <c r="G28" s="10">
        <v>231</v>
      </c>
      <c r="H28">
        <v>0.55500000000000005</v>
      </c>
      <c r="I28">
        <v>519</v>
      </c>
      <c r="J28">
        <v>3.34</v>
      </c>
      <c r="K28">
        <v>700</v>
      </c>
      <c r="L28">
        <v>4710.1000000000004</v>
      </c>
      <c r="M28">
        <v>2245</v>
      </c>
      <c r="N28">
        <v>111</v>
      </c>
      <c r="O28">
        <v>3.38</v>
      </c>
      <c r="P28">
        <v>1.2829999999999999</v>
      </c>
      <c r="Q28">
        <v>9.1</v>
      </c>
      <c r="R28">
        <v>0.6</v>
      </c>
      <c r="S28">
        <v>2.4</v>
      </c>
      <c r="T28">
        <v>4.3</v>
      </c>
      <c r="U28">
        <v>1.78</v>
      </c>
    </row>
    <row r="29" spans="1:21" x14ac:dyDescent="0.45">
      <c r="A29">
        <v>28</v>
      </c>
      <c r="B29" t="s">
        <v>478</v>
      </c>
      <c r="C29">
        <v>1970</v>
      </c>
      <c r="D29">
        <v>1992</v>
      </c>
      <c r="E29" t="s">
        <v>1262</v>
      </c>
      <c r="F29" s="13">
        <v>287</v>
      </c>
      <c r="G29" s="10">
        <v>250</v>
      </c>
      <c r="H29">
        <v>0.53400000000000003</v>
      </c>
      <c r="I29">
        <v>537</v>
      </c>
      <c r="J29">
        <v>3.31</v>
      </c>
      <c r="K29">
        <v>685</v>
      </c>
      <c r="L29">
        <v>4970</v>
      </c>
      <c r="M29">
        <v>3701</v>
      </c>
      <c r="N29">
        <v>118</v>
      </c>
      <c r="O29">
        <v>3.19</v>
      </c>
      <c r="P29">
        <v>1.198</v>
      </c>
      <c r="Q29">
        <v>8.4</v>
      </c>
      <c r="R29">
        <v>0.8</v>
      </c>
      <c r="S29">
        <v>2.4</v>
      </c>
      <c r="T29">
        <v>6.7</v>
      </c>
      <c r="U29">
        <v>2.8</v>
      </c>
    </row>
    <row r="30" spans="1:21" x14ac:dyDescent="0.45">
      <c r="A30">
        <v>29</v>
      </c>
      <c r="B30" t="s">
        <v>1263</v>
      </c>
      <c r="C30">
        <v>1948</v>
      </c>
      <c r="D30">
        <v>1966</v>
      </c>
      <c r="E30" t="s">
        <v>1264</v>
      </c>
      <c r="F30" s="13">
        <v>286</v>
      </c>
      <c r="G30" s="10">
        <v>245</v>
      </c>
      <c r="H30">
        <v>0.53900000000000003</v>
      </c>
      <c r="I30">
        <v>531</v>
      </c>
      <c r="J30">
        <v>3.41</v>
      </c>
      <c r="K30">
        <v>609</v>
      </c>
      <c r="L30">
        <v>4688.2</v>
      </c>
      <c r="M30">
        <v>2357</v>
      </c>
      <c r="N30">
        <v>113</v>
      </c>
      <c r="O30">
        <v>3.51</v>
      </c>
      <c r="P30">
        <v>1.17</v>
      </c>
      <c r="Q30">
        <v>8.8000000000000007</v>
      </c>
      <c r="R30">
        <v>1</v>
      </c>
      <c r="S30">
        <v>1.7</v>
      </c>
      <c r="T30">
        <v>4.5</v>
      </c>
      <c r="U30">
        <v>2.61</v>
      </c>
    </row>
    <row r="31" spans="1:21" x14ac:dyDescent="0.45">
      <c r="A31">
        <v>30</v>
      </c>
      <c r="B31" t="s">
        <v>601</v>
      </c>
      <c r="C31">
        <v>1965</v>
      </c>
      <c r="D31">
        <v>1983</v>
      </c>
      <c r="E31" t="s">
        <v>1265</v>
      </c>
      <c r="F31" s="13">
        <v>284</v>
      </c>
      <c r="G31" s="10">
        <v>226</v>
      </c>
      <c r="H31">
        <v>0.55700000000000005</v>
      </c>
      <c r="I31">
        <v>510</v>
      </c>
      <c r="J31">
        <v>3.34</v>
      </c>
      <c r="K31">
        <v>594</v>
      </c>
      <c r="L31">
        <v>4500.2</v>
      </c>
      <c r="M31">
        <v>3192</v>
      </c>
      <c r="N31">
        <v>115</v>
      </c>
      <c r="O31">
        <v>3.28</v>
      </c>
      <c r="P31">
        <v>1.1419999999999999</v>
      </c>
      <c r="Q31">
        <v>8.3000000000000007</v>
      </c>
      <c r="R31">
        <v>1</v>
      </c>
      <c r="S31">
        <v>2</v>
      </c>
      <c r="T31">
        <v>6.4</v>
      </c>
      <c r="U31">
        <v>3.2</v>
      </c>
    </row>
    <row r="32" spans="1:21" x14ac:dyDescent="0.45">
      <c r="A32">
        <v>31</v>
      </c>
      <c r="B32" t="s">
        <v>1266</v>
      </c>
      <c r="C32">
        <v>1881</v>
      </c>
      <c r="D32">
        <v>1894</v>
      </c>
      <c r="E32" t="s">
        <v>1093</v>
      </c>
      <c r="F32" s="13">
        <v>284</v>
      </c>
      <c r="G32" s="10">
        <v>220</v>
      </c>
      <c r="H32">
        <v>0.56299999999999994</v>
      </c>
      <c r="I32">
        <v>504</v>
      </c>
      <c r="J32">
        <v>3.05</v>
      </c>
      <c r="K32">
        <v>504</v>
      </c>
      <c r="L32">
        <v>4531.1000000000004</v>
      </c>
      <c r="M32">
        <v>1803</v>
      </c>
      <c r="N32">
        <v>117</v>
      </c>
      <c r="O32">
        <v>3.54</v>
      </c>
      <c r="P32">
        <v>1.2370000000000001</v>
      </c>
      <c r="Q32">
        <v>8.3000000000000007</v>
      </c>
      <c r="R32">
        <v>0.2</v>
      </c>
      <c r="S32">
        <v>2.8</v>
      </c>
      <c r="T32">
        <v>3.6</v>
      </c>
      <c r="U32">
        <v>1.28</v>
      </c>
    </row>
    <row r="33" spans="1:21" x14ac:dyDescent="0.45">
      <c r="A33">
        <v>32</v>
      </c>
      <c r="B33" t="s">
        <v>700</v>
      </c>
      <c r="C33">
        <v>1959</v>
      </c>
      <c r="D33">
        <v>1983</v>
      </c>
      <c r="E33" t="s">
        <v>1267</v>
      </c>
      <c r="F33" s="13">
        <v>283</v>
      </c>
      <c r="G33" s="10">
        <v>237</v>
      </c>
      <c r="H33">
        <v>0.54400000000000004</v>
      </c>
      <c r="I33">
        <v>520</v>
      </c>
      <c r="J33">
        <v>3.45</v>
      </c>
      <c r="K33">
        <v>625</v>
      </c>
      <c r="L33">
        <v>4530.1000000000004</v>
      </c>
      <c r="M33">
        <v>2461</v>
      </c>
      <c r="N33">
        <v>108</v>
      </c>
      <c r="O33">
        <v>3.41</v>
      </c>
      <c r="P33">
        <v>1.2589999999999999</v>
      </c>
      <c r="Q33">
        <v>9.1999999999999993</v>
      </c>
      <c r="R33">
        <v>0.8</v>
      </c>
      <c r="S33">
        <v>2.2000000000000002</v>
      </c>
      <c r="T33">
        <v>4.9000000000000004</v>
      </c>
      <c r="U33">
        <v>2.27</v>
      </c>
    </row>
    <row r="34" spans="1:21" x14ac:dyDescent="0.45">
      <c r="A34">
        <v>33</v>
      </c>
      <c r="B34" t="s">
        <v>1268</v>
      </c>
      <c r="C34">
        <v>1924</v>
      </c>
      <c r="D34">
        <v>1947</v>
      </c>
      <c r="E34" t="s">
        <v>1269</v>
      </c>
      <c r="F34" s="13">
        <v>273</v>
      </c>
      <c r="G34" s="10">
        <v>225</v>
      </c>
      <c r="H34">
        <v>0.54800000000000004</v>
      </c>
      <c r="I34">
        <v>498</v>
      </c>
      <c r="J34">
        <v>3.8</v>
      </c>
      <c r="K34">
        <v>538</v>
      </c>
      <c r="L34">
        <v>4344</v>
      </c>
      <c r="M34">
        <v>1987</v>
      </c>
      <c r="N34">
        <v>109</v>
      </c>
      <c r="O34">
        <v>3.83</v>
      </c>
      <c r="P34">
        <v>1.341</v>
      </c>
      <c r="Q34">
        <v>8.9</v>
      </c>
      <c r="R34">
        <v>0.5</v>
      </c>
      <c r="S34">
        <v>3.2</v>
      </c>
      <c r="T34">
        <v>4.0999999999999996</v>
      </c>
      <c r="U34">
        <v>1.29</v>
      </c>
    </row>
    <row r="35" spans="1:21" x14ac:dyDescent="0.45">
      <c r="A35">
        <v>35</v>
      </c>
      <c r="B35" t="s">
        <v>61</v>
      </c>
      <c r="C35">
        <v>1991</v>
      </c>
      <c r="D35">
        <v>2008</v>
      </c>
      <c r="E35" t="s">
        <v>1271</v>
      </c>
      <c r="F35" s="13">
        <v>270</v>
      </c>
      <c r="G35" s="10">
        <v>153</v>
      </c>
      <c r="H35">
        <v>0.63800000000000001</v>
      </c>
      <c r="I35">
        <v>423</v>
      </c>
      <c r="J35">
        <v>3.68</v>
      </c>
      <c r="K35">
        <v>536</v>
      </c>
      <c r="L35">
        <v>3562.2</v>
      </c>
      <c r="M35">
        <v>2813</v>
      </c>
      <c r="N35">
        <v>123</v>
      </c>
      <c r="O35">
        <v>3.57</v>
      </c>
      <c r="P35">
        <v>1.1919999999999999</v>
      </c>
      <c r="Q35">
        <v>8.6999999999999993</v>
      </c>
      <c r="R35">
        <v>0.9</v>
      </c>
      <c r="S35">
        <v>2</v>
      </c>
      <c r="T35">
        <v>7.1</v>
      </c>
      <c r="U35">
        <v>3.58</v>
      </c>
    </row>
    <row r="36" spans="1:21" x14ac:dyDescent="0.45">
      <c r="A36">
        <v>34</v>
      </c>
      <c r="B36" t="s">
        <v>1270</v>
      </c>
      <c r="C36">
        <v>1916</v>
      </c>
      <c r="D36">
        <v>1934</v>
      </c>
      <c r="E36" t="s">
        <v>1265</v>
      </c>
      <c r="F36" s="13">
        <v>270</v>
      </c>
      <c r="G36" s="10">
        <v>212</v>
      </c>
      <c r="H36">
        <v>0.56000000000000005</v>
      </c>
      <c r="I36">
        <v>482</v>
      </c>
      <c r="J36">
        <v>3.53</v>
      </c>
      <c r="K36">
        <v>497</v>
      </c>
      <c r="L36">
        <v>4180</v>
      </c>
      <c r="M36">
        <v>1512</v>
      </c>
      <c r="N36">
        <v>108</v>
      </c>
      <c r="O36">
        <v>3.52</v>
      </c>
      <c r="P36">
        <v>1.365</v>
      </c>
      <c r="Q36">
        <v>9.5</v>
      </c>
      <c r="R36">
        <v>0.3</v>
      </c>
      <c r="S36">
        <v>2.8</v>
      </c>
      <c r="T36">
        <v>3.3</v>
      </c>
      <c r="U36">
        <v>1.17</v>
      </c>
    </row>
    <row r="37" spans="1:21" x14ac:dyDescent="0.45">
      <c r="A37">
        <v>36</v>
      </c>
      <c r="B37" t="s">
        <v>76</v>
      </c>
      <c r="C37">
        <v>1986</v>
      </c>
      <c r="D37">
        <v>2012</v>
      </c>
      <c r="E37" t="s">
        <v>1272</v>
      </c>
      <c r="F37" s="13">
        <v>269</v>
      </c>
      <c r="G37" s="10">
        <v>209</v>
      </c>
      <c r="H37">
        <v>0.56299999999999994</v>
      </c>
      <c r="I37">
        <v>478</v>
      </c>
      <c r="J37">
        <v>4.25</v>
      </c>
      <c r="K37">
        <v>638</v>
      </c>
      <c r="L37">
        <v>4074</v>
      </c>
      <c r="M37">
        <v>2441</v>
      </c>
      <c r="N37">
        <v>103</v>
      </c>
      <c r="O37">
        <v>4.47</v>
      </c>
      <c r="P37">
        <v>1.3220000000000001</v>
      </c>
      <c r="Q37">
        <v>9.3000000000000007</v>
      </c>
      <c r="R37">
        <v>1.2</v>
      </c>
      <c r="S37">
        <v>2.6</v>
      </c>
      <c r="T37">
        <v>5.4</v>
      </c>
      <c r="U37">
        <v>2.11</v>
      </c>
    </row>
    <row r="38" spans="1:21" x14ac:dyDescent="0.45">
      <c r="A38">
        <v>37</v>
      </c>
      <c r="B38" t="s">
        <v>610</v>
      </c>
      <c r="C38">
        <v>1965</v>
      </c>
      <c r="D38">
        <v>1984</v>
      </c>
      <c r="E38" t="s">
        <v>1273</v>
      </c>
      <c r="F38" s="13">
        <v>268</v>
      </c>
      <c r="G38" s="10">
        <v>152</v>
      </c>
      <c r="H38">
        <v>0.63800000000000001</v>
      </c>
      <c r="I38">
        <v>420</v>
      </c>
      <c r="J38">
        <v>2.86</v>
      </c>
      <c r="K38">
        <v>521</v>
      </c>
      <c r="L38">
        <v>3948</v>
      </c>
      <c r="M38">
        <v>2212</v>
      </c>
      <c r="N38">
        <v>125</v>
      </c>
      <c r="O38">
        <v>3.5</v>
      </c>
      <c r="P38">
        <v>1.18</v>
      </c>
      <c r="Q38">
        <v>7.6</v>
      </c>
      <c r="R38">
        <v>0.7</v>
      </c>
      <c r="S38">
        <v>3</v>
      </c>
      <c r="T38">
        <v>5</v>
      </c>
      <c r="U38">
        <v>1.69</v>
      </c>
    </row>
    <row r="39" spans="1:21" x14ac:dyDescent="0.45">
      <c r="A39">
        <v>38</v>
      </c>
      <c r="B39" t="s">
        <v>1274</v>
      </c>
      <c r="C39">
        <v>1936</v>
      </c>
      <c r="D39">
        <v>1956</v>
      </c>
      <c r="E39" t="s">
        <v>1275</v>
      </c>
      <c r="F39" s="13">
        <v>266</v>
      </c>
      <c r="G39" s="10">
        <v>162</v>
      </c>
      <c r="H39">
        <v>0.621</v>
      </c>
      <c r="I39">
        <v>428</v>
      </c>
      <c r="J39">
        <v>3.25</v>
      </c>
      <c r="K39">
        <v>484</v>
      </c>
      <c r="L39">
        <v>3827</v>
      </c>
      <c r="M39">
        <v>2581</v>
      </c>
      <c r="N39">
        <v>122</v>
      </c>
      <c r="O39">
        <v>3.54</v>
      </c>
      <c r="P39">
        <v>1.3160000000000001</v>
      </c>
      <c r="Q39">
        <v>7.7</v>
      </c>
      <c r="R39">
        <v>0.5</v>
      </c>
      <c r="S39">
        <v>4.0999999999999996</v>
      </c>
      <c r="T39">
        <v>6.1</v>
      </c>
      <c r="U39">
        <v>1.46</v>
      </c>
    </row>
    <row r="40" spans="1:21" x14ac:dyDescent="0.45">
      <c r="A40">
        <v>39</v>
      </c>
      <c r="B40" t="s">
        <v>1276</v>
      </c>
      <c r="C40">
        <v>1912</v>
      </c>
      <c r="D40">
        <v>1933</v>
      </c>
      <c r="E40" t="s">
        <v>1255</v>
      </c>
      <c r="F40" s="13">
        <v>266</v>
      </c>
      <c r="G40" s="10">
        <v>251</v>
      </c>
      <c r="H40">
        <v>0.51500000000000001</v>
      </c>
      <c r="I40">
        <v>517</v>
      </c>
      <c r="J40">
        <v>3.15</v>
      </c>
      <c r="K40">
        <v>554</v>
      </c>
      <c r="L40">
        <v>4494.2</v>
      </c>
      <c r="M40">
        <v>1350</v>
      </c>
      <c r="N40">
        <v>115</v>
      </c>
      <c r="O40">
        <v>3.18</v>
      </c>
      <c r="P40">
        <v>1.272</v>
      </c>
      <c r="Q40">
        <v>9.3000000000000007</v>
      </c>
      <c r="R40">
        <v>0.2</v>
      </c>
      <c r="S40">
        <v>2.2000000000000002</v>
      </c>
      <c r="T40">
        <v>2.7</v>
      </c>
      <c r="U40">
        <v>1.25</v>
      </c>
    </row>
    <row r="41" spans="1:21" x14ac:dyDescent="0.45">
      <c r="A41">
        <v>40</v>
      </c>
      <c r="B41" t="s">
        <v>1277</v>
      </c>
      <c r="C41">
        <v>1878</v>
      </c>
      <c r="D41">
        <v>1887</v>
      </c>
      <c r="E41" t="s">
        <v>1107</v>
      </c>
      <c r="F41" s="13">
        <v>265</v>
      </c>
      <c r="G41" s="10">
        <v>214</v>
      </c>
      <c r="H41">
        <v>0.55300000000000005</v>
      </c>
      <c r="I41">
        <v>479</v>
      </c>
      <c r="J41">
        <v>2.4300000000000002</v>
      </c>
      <c r="K41">
        <v>485</v>
      </c>
      <c r="L41">
        <v>4275.2</v>
      </c>
      <c r="M41">
        <v>1704</v>
      </c>
      <c r="N41">
        <v>118</v>
      </c>
      <c r="O41">
        <v>2.88</v>
      </c>
      <c r="P41">
        <v>1.1319999999999999</v>
      </c>
      <c r="Q41">
        <v>8.6</v>
      </c>
      <c r="R41">
        <v>0.2</v>
      </c>
      <c r="S41">
        <v>1.6</v>
      </c>
      <c r="T41">
        <v>3.6</v>
      </c>
      <c r="U41">
        <v>2.2799999999999998</v>
      </c>
    </row>
    <row r="42" spans="1:21" x14ac:dyDescent="0.45">
      <c r="A42">
        <v>41</v>
      </c>
      <c r="B42" t="s">
        <v>1278</v>
      </c>
      <c r="C42">
        <v>1887</v>
      </c>
      <c r="D42">
        <v>1901</v>
      </c>
      <c r="E42" t="s">
        <v>1279</v>
      </c>
      <c r="F42" s="13">
        <v>264</v>
      </c>
      <c r="G42" s="10">
        <v>232</v>
      </c>
      <c r="H42">
        <v>0.53200000000000003</v>
      </c>
      <c r="I42">
        <v>496</v>
      </c>
      <c r="J42">
        <v>3.88</v>
      </c>
      <c r="K42">
        <v>505</v>
      </c>
      <c r="L42">
        <v>4337</v>
      </c>
      <c r="M42">
        <v>1667</v>
      </c>
      <c r="N42">
        <v>102</v>
      </c>
      <c r="O42">
        <v>3.82</v>
      </c>
      <c r="P42">
        <v>1.417</v>
      </c>
      <c r="Q42">
        <v>9.5</v>
      </c>
      <c r="R42">
        <v>0.2</v>
      </c>
      <c r="S42">
        <v>3.3</v>
      </c>
      <c r="T42">
        <v>3.5</v>
      </c>
      <c r="U42">
        <v>1.06</v>
      </c>
    </row>
    <row r="43" spans="1:21" x14ac:dyDescent="0.45">
      <c r="A43">
        <v>42</v>
      </c>
      <c r="B43" t="s">
        <v>1280</v>
      </c>
      <c r="C43">
        <v>1923</v>
      </c>
      <c r="D43">
        <v>1946</v>
      </c>
      <c r="E43" t="s">
        <v>1281</v>
      </c>
      <c r="F43" s="13">
        <v>260</v>
      </c>
      <c r="G43" s="10">
        <v>230</v>
      </c>
      <c r="H43">
        <v>0.53100000000000003</v>
      </c>
      <c r="I43">
        <v>490</v>
      </c>
      <c r="J43">
        <v>3.67</v>
      </c>
      <c r="K43">
        <v>484</v>
      </c>
      <c r="L43">
        <v>4161</v>
      </c>
      <c r="M43">
        <v>1073</v>
      </c>
      <c r="N43">
        <v>118</v>
      </c>
      <c r="O43">
        <v>3.85</v>
      </c>
      <c r="P43">
        <v>1.3480000000000001</v>
      </c>
      <c r="Q43">
        <v>9.6999999999999993</v>
      </c>
      <c r="R43">
        <v>0.5</v>
      </c>
      <c r="S43">
        <v>2.4</v>
      </c>
      <c r="T43">
        <v>2.2999999999999998</v>
      </c>
      <c r="U43">
        <v>0.96</v>
      </c>
    </row>
    <row r="44" spans="1:21" x14ac:dyDescent="0.45">
      <c r="A44">
        <v>43</v>
      </c>
      <c r="B44" t="s">
        <v>63</v>
      </c>
      <c r="C44">
        <v>1995</v>
      </c>
      <c r="D44">
        <v>2013</v>
      </c>
      <c r="E44" t="s">
        <v>1282</v>
      </c>
      <c r="F44" s="13">
        <v>256</v>
      </c>
      <c r="G44" s="10">
        <v>153</v>
      </c>
      <c r="H44">
        <v>0.626</v>
      </c>
      <c r="I44">
        <v>409</v>
      </c>
      <c r="J44">
        <v>3.85</v>
      </c>
      <c r="K44">
        <v>521</v>
      </c>
      <c r="L44">
        <v>3316</v>
      </c>
      <c r="M44">
        <v>2448</v>
      </c>
      <c r="N44">
        <v>117</v>
      </c>
      <c r="O44">
        <v>3.74</v>
      </c>
      <c r="P44">
        <v>1.351</v>
      </c>
      <c r="Q44">
        <v>9.4</v>
      </c>
      <c r="R44">
        <v>0.8</v>
      </c>
      <c r="S44">
        <v>2.8</v>
      </c>
      <c r="T44">
        <v>6.6</v>
      </c>
      <c r="U44">
        <v>2.37</v>
      </c>
    </row>
    <row r="45" spans="1:21" x14ac:dyDescent="0.45">
      <c r="A45">
        <v>45</v>
      </c>
      <c r="B45" t="s">
        <v>441</v>
      </c>
      <c r="C45">
        <v>1977</v>
      </c>
      <c r="D45">
        <v>1994</v>
      </c>
      <c r="E45" t="s">
        <v>1271</v>
      </c>
      <c r="F45" s="13">
        <v>254</v>
      </c>
      <c r="G45" s="10">
        <v>186</v>
      </c>
      <c r="H45">
        <v>0.57699999999999996</v>
      </c>
      <c r="I45">
        <v>440</v>
      </c>
      <c r="J45">
        <v>3.9</v>
      </c>
      <c r="K45">
        <v>527</v>
      </c>
      <c r="L45">
        <v>3824</v>
      </c>
      <c r="M45">
        <v>2478</v>
      </c>
      <c r="N45">
        <v>105</v>
      </c>
      <c r="O45">
        <v>3.94</v>
      </c>
      <c r="P45">
        <v>1.296</v>
      </c>
      <c r="Q45">
        <v>8.4</v>
      </c>
      <c r="R45">
        <v>0.9</v>
      </c>
      <c r="S45">
        <v>3.3</v>
      </c>
      <c r="T45">
        <v>5.8</v>
      </c>
      <c r="U45">
        <v>1.78</v>
      </c>
    </row>
    <row r="46" spans="1:21" x14ac:dyDescent="0.45">
      <c r="A46">
        <v>44</v>
      </c>
      <c r="B46" t="s">
        <v>1283</v>
      </c>
      <c r="C46">
        <v>1914</v>
      </c>
      <c r="D46">
        <v>1933</v>
      </c>
      <c r="E46" t="s">
        <v>1284</v>
      </c>
      <c r="F46" s="13">
        <v>254</v>
      </c>
      <c r="G46" s="10">
        <v>213</v>
      </c>
      <c r="H46">
        <v>0.54400000000000004</v>
      </c>
      <c r="I46">
        <v>467</v>
      </c>
      <c r="J46">
        <v>3.15</v>
      </c>
      <c r="K46">
        <v>483</v>
      </c>
      <c r="L46">
        <v>4086.2</v>
      </c>
      <c r="M46">
        <v>1471</v>
      </c>
      <c r="N46">
        <v>119</v>
      </c>
      <c r="O46">
        <v>3.34</v>
      </c>
      <c r="P46">
        <v>1.302</v>
      </c>
      <c r="Q46">
        <v>9</v>
      </c>
      <c r="R46">
        <v>0.2</v>
      </c>
      <c r="S46">
        <v>2.7</v>
      </c>
      <c r="T46">
        <v>3.2</v>
      </c>
      <c r="U46">
        <v>1.21</v>
      </c>
    </row>
    <row r="47" spans="1:21" x14ac:dyDescent="0.45">
      <c r="A47">
        <v>46</v>
      </c>
      <c r="B47" t="s">
        <v>1285</v>
      </c>
      <c r="C47">
        <v>1928</v>
      </c>
      <c r="D47">
        <v>1943</v>
      </c>
      <c r="E47" t="s">
        <v>1286</v>
      </c>
      <c r="F47" s="13">
        <v>253</v>
      </c>
      <c r="G47" s="10">
        <v>154</v>
      </c>
      <c r="H47">
        <v>0.622</v>
      </c>
      <c r="I47">
        <v>407</v>
      </c>
      <c r="J47">
        <v>2.98</v>
      </c>
      <c r="K47">
        <v>433</v>
      </c>
      <c r="L47">
        <v>3590.1</v>
      </c>
      <c r="M47">
        <v>1677</v>
      </c>
      <c r="N47">
        <v>130</v>
      </c>
      <c r="O47">
        <v>3.5</v>
      </c>
      <c r="P47">
        <v>1.1659999999999999</v>
      </c>
      <c r="Q47">
        <v>8.6999999999999993</v>
      </c>
      <c r="R47">
        <v>0.6</v>
      </c>
      <c r="S47">
        <v>1.8</v>
      </c>
      <c r="T47">
        <v>4.2</v>
      </c>
      <c r="U47">
        <v>2.31</v>
      </c>
    </row>
    <row r="48" spans="1:21" x14ac:dyDescent="0.45">
      <c r="A48">
        <v>48</v>
      </c>
      <c r="B48" t="s">
        <v>41</v>
      </c>
      <c r="C48">
        <v>2001</v>
      </c>
      <c r="D48">
        <v>2019</v>
      </c>
      <c r="E48" t="s">
        <v>1287</v>
      </c>
      <c r="F48" s="13">
        <v>251</v>
      </c>
      <c r="G48" s="10">
        <v>161</v>
      </c>
      <c r="H48">
        <v>0.60899999999999999</v>
      </c>
      <c r="I48">
        <v>412</v>
      </c>
      <c r="J48">
        <v>3.74</v>
      </c>
      <c r="K48">
        <v>560</v>
      </c>
      <c r="L48">
        <v>3577.1</v>
      </c>
      <c r="M48">
        <v>3093</v>
      </c>
      <c r="N48">
        <v>116</v>
      </c>
      <c r="O48">
        <v>3.78</v>
      </c>
      <c r="P48">
        <v>1.2589999999999999</v>
      </c>
      <c r="Q48">
        <v>8.6</v>
      </c>
      <c r="R48">
        <v>1</v>
      </c>
      <c r="S48">
        <v>2.8</v>
      </c>
      <c r="T48">
        <v>7.8</v>
      </c>
      <c r="U48">
        <v>2.81</v>
      </c>
    </row>
    <row r="49" spans="1:21" x14ac:dyDescent="0.45">
      <c r="A49">
        <v>47</v>
      </c>
      <c r="B49" t="s">
        <v>728</v>
      </c>
      <c r="C49">
        <v>1959</v>
      </c>
      <c r="D49">
        <v>1975</v>
      </c>
      <c r="E49" t="s">
        <v>1063</v>
      </c>
      <c r="F49" s="13">
        <v>251</v>
      </c>
      <c r="G49" s="10">
        <v>174</v>
      </c>
      <c r="H49">
        <v>0.59099999999999997</v>
      </c>
      <c r="I49">
        <v>425</v>
      </c>
      <c r="J49">
        <v>2.91</v>
      </c>
      <c r="K49">
        <v>482</v>
      </c>
      <c r="L49">
        <v>3884.1</v>
      </c>
      <c r="M49">
        <v>3117</v>
      </c>
      <c r="N49">
        <v>127</v>
      </c>
      <c r="O49">
        <v>2.89</v>
      </c>
      <c r="P49">
        <v>1.1879999999999999</v>
      </c>
      <c r="Q49">
        <v>7.6</v>
      </c>
      <c r="R49">
        <v>0.6</v>
      </c>
      <c r="S49">
        <v>3.1</v>
      </c>
      <c r="T49">
        <v>7.2</v>
      </c>
      <c r="U49">
        <v>2.33</v>
      </c>
    </row>
    <row r="50" spans="1:21" x14ac:dyDescent="0.45">
      <c r="A50">
        <v>49</v>
      </c>
      <c r="B50" t="s">
        <v>1288</v>
      </c>
      <c r="C50">
        <v>1871</v>
      </c>
      <c r="D50">
        <v>1878</v>
      </c>
      <c r="E50" t="s">
        <v>1289</v>
      </c>
      <c r="F50" s="13">
        <v>251</v>
      </c>
      <c r="G50" s="10">
        <v>65</v>
      </c>
      <c r="H50">
        <v>0.79400000000000004</v>
      </c>
      <c r="I50">
        <v>316</v>
      </c>
      <c r="J50">
        <v>2.13</v>
      </c>
      <c r="K50">
        <v>325</v>
      </c>
      <c r="L50">
        <v>2886.1</v>
      </c>
      <c r="M50">
        <v>248</v>
      </c>
      <c r="N50">
        <v>132</v>
      </c>
      <c r="O50">
        <v>2.7</v>
      </c>
      <c r="P50">
        <v>1.1930000000000001</v>
      </c>
      <c r="Q50">
        <v>10.199999999999999</v>
      </c>
      <c r="R50">
        <v>0</v>
      </c>
      <c r="S50">
        <v>0.5</v>
      </c>
      <c r="T50">
        <v>0.8</v>
      </c>
      <c r="U50">
        <v>1.51</v>
      </c>
    </row>
    <row r="51" spans="1:21" x14ac:dyDescent="0.45">
      <c r="A51">
        <v>50</v>
      </c>
      <c r="B51" t="s">
        <v>1290</v>
      </c>
      <c r="C51">
        <v>1898</v>
      </c>
      <c r="D51">
        <v>1910</v>
      </c>
      <c r="E51" t="s">
        <v>1075</v>
      </c>
      <c r="F51" s="13">
        <v>249</v>
      </c>
      <c r="G51" s="10">
        <v>205</v>
      </c>
      <c r="H51">
        <v>0.54800000000000004</v>
      </c>
      <c r="I51">
        <v>454</v>
      </c>
      <c r="J51">
        <v>2.63</v>
      </c>
      <c r="K51">
        <v>471</v>
      </c>
      <c r="L51">
        <v>3996</v>
      </c>
      <c r="M51">
        <v>1651</v>
      </c>
      <c r="N51">
        <v>117</v>
      </c>
      <c r="O51">
        <v>2.96</v>
      </c>
      <c r="P51">
        <v>1.2090000000000001</v>
      </c>
      <c r="Q51">
        <v>8.1999999999999993</v>
      </c>
      <c r="R51">
        <v>0.1</v>
      </c>
      <c r="S51">
        <v>2.7</v>
      </c>
      <c r="T51">
        <v>3.7</v>
      </c>
      <c r="U51">
        <v>1.36</v>
      </c>
    </row>
    <row r="52" spans="1:21" x14ac:dyDescent="0.45">
      <c r="A52">
        <v>51</v>
      </c>
      <c r="B52" t="s">
        <v>199</v>
      </c>
      <c r="C52">
        <v>1997</v>
      </c>
      <c r="D52">
        <v>2018</v>
      </c>
      <c r="E52" t="s">
        <v>1256</v>
      </c>
      <c r="F52" s="13">
        <v>247</v>
      </c>
      <c r="G52" s="10">
        <v>188</v>
      </c>
      <c r="H52">
        <v>0.56799999999999995</v>
      </c>
      <c r="I52">
        <v>435</v>
      </c>
      <c r="J52">
        <v>4.12</v>
      </c>
      <c r="K52">
        <v>552</v>
      </c>
      <c r="L52">
        <v>3461.2</v>
      </c>
      <c r="M52">
        <v>2535</v>
      </c>
      <c r="N52">
        <v>106</v>
      </c>
      <c r="O52">
        <v>4.1500000000000004</v>
      </c>
      <c r="P52">
        <v>1.3120000000000001</v>
      </c>
      <c r="Q52">
        <v>9.3000000000000007</v>
      </c>
      <c r="R52">
        <v>1.1000000000000001</v>
      </c>
      <c r="S52">
        <v>2.5</v>
      </c>
      <c r="T52">
        <v>6.6</v>
      </c>
      <c r="U52">
        <v>2.67</v>
      </c>
    </row>
    <row r="53" spans="1:21" x14ac:dyDescent="0.45">
      <c r="A53">
        <v>52</v>
      </c>
      <c r="B53" t="s">
        <v>1291</v>
      </c>
      <c r="C53">
        <v>1909</v>
      </c>
      <c r="D53">
        <v>1933</v>
      </c>
      <c r="E53" t="s">
        <v>1292</v>
      </c>
      <c r="F53" s="13">
        <v>247</v>
      </c>
      <c r="G53" s="10">
        <v>218</v>
      </c>
      <c r="H53">
        <v>0.53100000000000003</v>
      </c>
      <c r="I53">
        <v>465</v>
      </c>
      <c r="J53">
        <v>3.29</v>
      </c>
      <c r="K53">
        <v>443</v>
      </c>
      <c r="L53">
        <v>3920.1</v>
      </c>
      <c r="M53">
        <v>1329</v>
      </c>
      <c r="N53">
        <v>114</v>
      </c>
      <c r="O53">
        <v>3.08</v>
      </c>
      <c r="P53">
        <v>1.3</v>
      </c>
      <c r="Q53">
        <v>9.6999999999999993</v>
      </c>
      <c r="R53">
        <v>0.2</v>
      </c>
      <c r="S53">
        <v>2</v>
      </c>
      <c r="T53">
        <v>3.1</v>
      </c>
      <c r="U53">
        <v>1.55</v>
      </c>
    </row>
    <row r="54" spans="1:21" x14ac:dyDescent="0.45">
      <c r="A54">
        <v>53</v>
      </c>
      <c r="B54" t="s">
        <v>1293</v>
      </c>
      <c r="C54">
        <v>1899</v>
      </c>
      <c r="D54">
        <v>1908</v>
      </c>
      <c r="E54" t="s">
        <v>1294</v>
      </c>
      <c r="F54" s="13">
        <v>246</v>
      </c>
      <c r="G54" s="10">
        <v>142</v>
      </c>
      <c r="H54">
        <v>0.63400000000000001</v>
      </c>
      <c r="I54">
        <v>388</v>
      </c>
      <c r="J54">
        <v>2.66</v>
      </c>
      <c r="K54">
        <v>381</v>
      </c>
      <c r="L54">
        <v>3441.1</v>
      </c>
      <c r="M54">
        <v>1068</v>
      </c>
      <c r="N54">
        <v>121</v>
      </c>
      <c r="O54">
        <v>3.04</v>
      </c>
      <c r="P54">
        <v>1.1879999999999999</v>
      </c>
      <c r="Q54">
        <v>8.6</v>
      </c>
      <c r="R54">
        <v>0.1</v>
      </c>
      <c r="S54">
        <v>2.1</v>
      </c>
      <c r="T54">
        <v>2.8</v>
      </c>
      <c r="U54">
        <v>1.32</v>
      </c>
    </row>
    <row r="55" spans="1:21" x14ac:dyDescent="0.45">
      <c r="A55">
        <v>54</v>
      </c>
      <c r="B55" t="s">
        <v>1295</v>
      </c>
      <c r="C55">
        <v>1889</v>
      </c>
      <c r="D55">
        <v>1901</v>
      </c>
      <c r="E55" t="s">
        <v>1296</v>
      </c>
      <c r="F55" s="13">
        <v>246</v>
      </c>
      <c r="G55" s="10">
        <v>174</v>
      </c>
      <c r="H55">
        <v>0.58599999999999997</v>
      </c>
      <c r="I55">
        <v>420</v>
      </c>
      <c r="J55">
        <v>3.07</v>
      </c>
      <c r="K55">
        <v>427</v>
      </c>
      <c r="L55">
        <v>3778.2</v>
      </c>
      <c r="M55">
        <v>1950</v>
      </c>
      <c r="N55">
        <v>129</v>
      </c>
      <c r="O55">
        <v>3.71</v>
      </c>
      <c r="P55">
        <v>1.349</v>
      </c>
      <c r="Q55">
        <v>8.1</v>
      </c>
      <c r="R55">
        <v>0.2</v>
      </c>
      <c r="S55">
        <v>4.0999999999999996</v>
      </c>
      <c r="T55">
        <v>4.5999999999999996</v>
      </c>
      <c r="U55">
        <v>1.1399999999999999</v>
      </c>
    </row>
    <row r="56" spans="1:21" x14ac:dyDescent="0.45">
      <c r="A56">
        <v>55</v>
      </c>
      <c r="B56" t="s">
        <v>1297</v>
      </c>
      <c r="C56">
        <v>1976</v>
      </c>
      <c r="D56">
        <v>1998</v>
      </c>
      <c r="E56" t="s">
        <v>1298</v>
      </c>
      <c r="F56" s="13">
        <v>245</v>
      </c>
      <c r="G56" s="10">
        <v>193</v>
      </c>
      <c r="H56">
        <v>0.55900000000000005</v>
      </c>
      <c r="I56">
        <v>438</v>
      </c>
      <c r="J56">
        <v>3.7</v>
      </c>
      <c r="K56">
        <v>562</v>
      </c>
      <c r="L56">
        <v>3999.2</v>
      </c>
      <c r="M56">
        <v>2149</v>
      </c>
      <c r="N56">
        <v>106</v>
      </c>
      <c r="O56">
        <v>3.91</v>
      </c>
      <c r="P56">
        <v>1.266</v>
      </c>
      <c r="Q56">
        <v>8.8000000000000007</v>
      </c>
      <c r="R56">
        <v>0.8</v>
      </c>
      <c r="S56">
        <v>2.6</v>
      </c>
      <c r="T56">
        <v>4.8</v>
      </c>
      <c r="U56">
        <v>1.84</v>
      </c>
    </row>
    <row r="57" spans="1:21" x14ac:dyDescent="0.45">
      <c r="A57">
        <v>56</v>
      </c>
      <c r="B57" t="s">
        <v>1299</v>
      </c>
      <c r="C57">
        <v>1897</v>
      </c>
      <c r="D57">
        <v>1912</v>
      </c>
      <c r="E57" t="s">
        <v>1066</v>
      </c>
      <c r="F57" s="13">
        <v>245</v>
      </c>
      <c r="G57" s="10">
        <v>255</v>
      </c>
      <c r="H57">
        <v>0.49</v>
      </c>
      <c r="I57">
        <v>500</v>
      </c>
      <c r="J57">
        <v>2.97</v>
      </c>
      <c r="K57">
        <v>516</v>
      </c>
      <c r="L57">
        <v>4389</v>
      </c>
      <c r="M57">
        <v>1621</v>
      </c>
      <c r="N57">
        <v>106</v>
      </c>
      <c r="O57">
        <v>3.01</v>
      </c>
      <c r="P57">
        <v>1.2170000000000001</v>
      </c>
      <c r="Q57">
        <v>8.9</v>
      </c>
      <c r="R57">
        <v>0.2</v>
      </c>
      <c r="S57">
        <v>2.1</v>
      </c>
      <c r="T57">
        <v>3.3</v>
      </c>
      <c r="U57">
        <v>1.59</v>
      </c>
    </row>
    <row r="58" spans="1:21" x14ac:dyDescent="0.45">
      <c r="A58">
        <v>57</v>
      </c>
      <c r="B58" t="s">
        <v>747</v>
      </c>
      <c r="C58">
        <v>1960</v>
      </c>
      <c r="D58">
        <v>1975</v>
      </c>
      <c r="E58" t="s">
        <v>1066</v>
      </c>
      <c r="F58" s="13">
        <v>243</v>
      </c>
      <c r="G58" s="10">
        <v>142</v>
      </c>
      <c r="H58">
        <v>0.63100000000000001</v>
      </c>
      <c r="I58">
        <v>385</v>
      </c>
      <c r="J58">
        <v>2.89</v>
      </c>
      <c r="K58">
        <v>457</v>
      </c>
      <c r="L58">
        <v>3507</v>
      </c>
      <c r="M58">
        <v>2303</v>
      </c>
      <c r="N58">
        <v>123</v>
      </c>
      <c r="O58">
        <v>3.04</v>
      </c>
      <c r="P58">
        <v>1.101</v>
      </c>
      <c r="Q58">
        <v>8.1</v>
      </c>
      <c r="R58">
        <v>0.8</v>
      </c>
      <c r="S58">
        <v>1.8</v>
      </c>
      <c r="T58">
        <v>5.9</v>
      </c>
      <c r="U58">
        <v>3.25</v>
      </c>
    </row>
    <row r="59" spans="1:21" x14ac:dyDescent="0.45">
      <c r="A59">
        <v>58</v>
      </c>
      <c r="B59" t="s">
        <v>1300</v>
      </c>
      <c r="C59">
        <v>1912</v>
      </c>
      <c r="D59">
        <v>1934</v>
      </c>
      <c r="E59" t="s">
        <v>1301</v>
      </c>
      <c r="F59" s="13">
        <v>241</v>
      </c>
      <c r="G59" s="10">
        <v>162</v>
      </c>
      <c r="H59">
        <v>0.59799999999999998</v>
      </c>
      <c r="I59">
        <v>403</v>
      </c>
      <c r="J59">
        <v>3.6</v>
      </c>
      <c r="K59">
        <v>419</v>
      </c>
      <c r="L59">
        <v>3571.2</v>
      </c>
      <c r="M59">
        <v>1227</v>
      </c>
      <c r="N59">
        <v>106</v>
      </c>
      <c r="O59">
        <v>3.36</v>
      </c>
      <c r="P59">
        <v>1.3480000000000001</v>
      </c>
      <c r="Q59">
        <v>9.8000000000000007</v>
      </c>
      <c r="R59">
        <v>0.3</v>
      </c>
      <c r="S59">
        <v>2.2999999999999998</v>
      </c>
      <c r="T59">
        <v>3.1</v>
      </c>
      <c r="U59">
        <v>1.34</v>
      </c>
    </row>
    <row r="60" spans="1:21" x14ac:dyDescent="0.45">
      <c r="A60">
        <v>59</v>
      </c>
      <c r="B60" t="s">
        <v>925</v>
      </c>
      <c r="C60">
        <v>2008</v>
      </c>
      <c r="D60">
        <v>2024</v>
      </c>
      <c r="E60" t="s">
        <v>1063</v>
      </c>
      <c r="F60" s="13">
        <v>240.81240362925047</v>
      </c>
      <c r="G60" s="10">
        <v>123.20634604287233</v>
      </c>
      <c r="H60">
        <v>0.66200000000000003</v>
      </c>
      <c r="I60" s="13">
        <v>364.01874967212279</v>
      </c>
      <c r="J60">
        <v>3.15</v>
      </c>
      <c r="K60" s="13">
        <v>461.08657430308983</v>
      </c>
      <c r="L60" s="1">
        <v>3285.8062453697471</v>
      </c>
      <c r="M60" s="13">
        <v>3906.4585361618101</v>
      </c>
      <c r="N60">
        <v>134</v>
      </c>
      <c r="O60">
        <v>3.17</v>
      </c>
      <c r="P60">
        <v>1.0760000000000001</v>
      </c>
      <c r="Q60">
        <v>7.3</v>
      </c>
      <c r="R60">
        <v>1</v>
      </c>
      <c r="S60">
        <v>2.4</v>
      </c>
      <c r="T60" s="1">
        <v>9.4482098591846579</v>
      </c>
      <c r="U60">
        <v>4.5199999999999996</v>
      </c>
    </row>
    <row r="61" spans="1:21" x14ac:dyDescent="0.45">
      <c r="A61">
        <v>60</v>
      </c>
      <c r="B61" t="s">
        <v>428</v>
      </c>
      <c r="C61">
        <v>1973</v>
      </c>
      <c r="D61">
        <v>1993</v>
      </c>
      <c r="E61" t="s">
        <v>1232</v>
      </c>
      <c r="F61" s="13">
        <v>240</v>
      </c>
      <c r="G61" s="10">
        <v>236</v>
      </c>
      <c r="H61">
        <v>0.504</v>
      </c>
      <c r="I61">
        <v>476</v>
      </c>
      <c r="J61">
        <v>3.66</v>
      </c>
      <c r="K61">
        <v>616</v>
      </c>
      <c r="L61">
        <v>4188.1000000000004</v>
      </c>
      <c r="M61">
        <v>2773</v>
      </c>
      <c r="N61">
        <v>106</v>
      </c>
      <c r="O61">
        <v>3.79</v>
      </c>
      <c r="P61">
        <v>1.27</v>
      </c>
      <c r="Q61">
        <v>8.6999999999999993</v>
      </c>
      <c r="R61">
        <v>1</v>
      </c>
      <c r="S61">
        <v>2.7</v>
      </c>
      <c r="T61">
        <v>6</v>
      </c>
      <c r="U61">
        <v>2.21</v>
      </c>
    </row>
    <row r="62" spans="1:21" x14ac:dyDescent="0.45">
      <c r="A62">
        <v>62</v>
      </c>
      <c r="B62" t="s">
        <v>207</v>
      </c>
      <c r="C62">
        <v>1987</v>
      </c>
      <c r="D62">
        <v>2007</v>
      </c>
      <c r="E62" t="s">
        <v>1304</v>
      </c>
      <c r="F62" s="13">
        <v>239</v>
      </c>
      <c r="G62" s="10">
        <v>157</v>
      </c>
      <c r="H62">
        <v>0.60399999999999998</v>
      </c>
      <c r="I62">
        <v>396</v>
      </c>
      <c r="J62">
        <v>4.13</v>
      </c>
      <c r="K62">
        <v>489</v>
      </c>
      <c r="L62">
        <v>3439</v>
      </c>
      <c r="M62">
        <v>2201</v>
      </c>
      <c r="N62">
        <v>108</v>
      </c>
      <c r="O62">
        <v>3.99</v>
      </c>
      <c r="P62">
        <v>1.266</v>
      </c>
      <c r="Q62">
        <v>9.5</v>
      </c>
      <c r="R62">
        <v>1.1000000000000001</v>
      </c>
      <c r="S62">
        <v>1.9</v>
      </c>
      <c r="T62">
        <v>5.8</v>
      </c>
      <c r="U62">
        <v>3.06</v>
      </c>
    </row>
    <row r="63" spans="1:21" x14ac:dyDescent="0.45">
      <c r="A63">
        <v>61</v>
      </c>
      <c r="B63" t="s">
        <v>1302</v>
      </c>
      <c r="C63">
        <v>1903</v>
      </c>
      <c r="D63">
        <v>1916</v>
      </c>
      <c r="E63" t="s">
        <v>1303</v>
      </c>
      <c r="F63" s="13">
        <v>239</v>
      </c>
      <c r="G63" s="10">
        <v>130</v>
      </c>
      <c r="H63">
        <v>0.64800000000000002</v>
      </c>
      <c r="I63">
        <v>369</v>
      </c>
      <c r="J63">
        <v>2.06</v>
      </c>
      <c r="K63">
        <v>332</v>
      </c>
      <c r="L63">
        <v>3172.1</v>
      </c>
      <c r="M63">
        <v>1375</v>
      </c>
      <c r="N63">
        <v>138</v>
      </c>
      <c r="O63">
        <v>2.41</v>
      </c>
      <c r="P63">
        <v>1.0660000000000001</v>
      </c>
      <c r="Q63">
        <v>7.7</v>
      </c>
      <c r="R63">
        <v>0.1</v>
      </c>
      <c r="S63">
        <v>1.9</v>
      </c>
      <c r="T63">
        <v>3.9</v>
      </c>
      <c r="U63">
        <v>2.04</v>
      </c>
    </row>
    <row r="64" spans="1:21" x14ac:dyDescent="0.45">
      <c r="A64">
        <v>64</v>
      </c>
      <c r="B64" t="s">
        <v>1306</v>
      </c>
      <c r="C64">
        <v>1918</v>
      </c>
      <c r="D64">
        <v>1938</v>
      </c>
      <c r="E64" t="s">
        <v>1307</v>
      </c>
      <c r="F64" s="13">
        <v>237</v>
      </c>
      <c r="G64" s="10">
        <v>182</v>
      </c>
      <c r="H64">
        <v>0.56599999999999995</v>
      </c>
      <c r="I64">
        <v>419</v>
      </c>
      <c r="J64">
        <v>3.59</v>
      </c>
      <c r="K64">
        <v>425</v>
      </c>
      <c r="L64">
        <v>3762.1</v>
      </c>
      <c r="M64">
        <v>1206</v>
      </c>
      <c r="N64">
        <v>112</v>
      </c>
      <c r="O64">
        <v>3.65</v>
      </c>
      <c r="P64">
        <v>1.34</v>
      </c>
      <c r="Q64">
        <v>9.6999999999999993</v>
      </c>
      <c r="R64">
        <v>0.4</v>
      </c>
      <c r="S64">
        <v>2.4</v>
      </c>
      <c r="T64">
        <v>2.9</v>
      </c>
      <c r="U64">
        <v>1.2</v>
      </c>
    </row>
    <row r="65" spans="1:21" x14ac:dyDescent="0.45">
      <c r="A65">
        <v>63</v>
      </c>
      <c r="B65" t="s">
        <v>1305</v>
      </c>
      <c r="C65">
        <v>1891</v>
      </c>
      <c r="D65">
        <v>1914</v>
      </c>
      <c r="E65" t="s">
        <v>1240</v>
      </c>
      <c r="F65" s="13">
        <v>237</v>
      </c>
      <c r="G65" s="10">
        <v>146</v>
      </c>
      <c r="H65">
        <v>0.61899999999999999</v>
      </c>
      <c r="I65">
        <v>383</v>
      </c>
      <c r="J65">
        <v>3.31</v>
      </c>
      <c r="K65">
        <v>372</v>
      </c>
      <c r="L65">
        <v>3385.2</v>
      </c>
      <c r="M65">
        <v>955</v>
      </c>
      <c r="N65">
        <v>121</v>
      </c>
      <c r="O65">
        <v>3.58</v>
      </c>
      <c r="P65">
        <v>1.3129999999999999</v>
      </c>
      <c r="Q65">
        <v>9.8000000000000007</v>
      </c>
      <c r="R65">
        <v>0.2</v>
      </c>
      <c r="S65">
        <v>2.1</v>
      </c>
      <c r="T65">
        <v>2.5</v>
      </c>
      <c r="U65">
        <v>1.23</v>
      </c>
    </row>
    <row r="66" spans="1:21" x14ac:dyDescent="0.45">
      <c r="A66">
        <v>65</v>
      </c>
      <c r="B66" t="s">
        <v>1308</v>
      </c>
      <c r="C66">
        <v>1950</v>
      </c>
      <c r="D66">
        <v>1967</v>
      </c>
      <c r="E66" t="s">
        <v>1309</v>
      </c>
      <c r="F66" s="13">
        <v>236</v>
      </c>
      <c r="G66" s="10">
        <v>106</v>
      </c>
      <c r="H66">
        <v>0.69</v>
      </c>
      <c r="I66">
        <v>342</v>
      </c>
      <c r="J66">
        <v>2.75</v>
      </c>
      <c r="K66">
        <v>438</v>
      </c>
      <c r="L66">
        <v>3170.1</v>
      </c>
      <c r="M66">
        <v>1956</v>
      </c>
      <c r="N66">
        <v>133</v>
      </c>
      <c r="O66">
        <v>3.26</v>
      </c>
      <c r="P66">
        <v>1.2150000000000001</v>
      </c>
      <c r="Q66">
        <v>7.9</v>
      </c>
      <c r="R66">
        <v>0.6</v>
      </c>
      <c r="S66">
        <v>3.1</v>
      </c>
      <c r="T66">
        <v>5.6</v>
      </c>
      <c r="U66">
        <v>1.8</v>
      </c>
    </row>
    <row r="67" spans="1:21" x14ac:dyDescent="0.45">
      <c r="A67">
        <v>66</v>
      </c>
      <c r="B67" t="s">
        <v>939</v>
      </c>
      <c r="C67">
        <v>2008</v>
      </c>
      <c r="D67">
        <v>2023</v>
      </c>
      <c r="E67" t="s">
        <v>1064</v>
      </c>
      <c r="F67" s="13">
        <v>235.21211517275626</v>
      </c>
      <c r="G67" s="10">
        <v>103.04530759949323</v>
      </c>
      <c r="H67">
        <v>0.69499999999999995</v>
      </c>
      <c r="I67" s="13">
        <v>338.25742277224947</v>
      </c>
      <c r="J67">
        <v>2.48</v>
      </c>
      <c r="K67" s="13">
        <v>430.48348308828298</v>
      </c>
      <c r="L67" s="1">
        <v>3118.1818399901426</v>
      </c>
      <c r="M67" s="13">
        <v>3395.3535591003774</v>
      </c>
      <c r="N67">
        <v>157</v>
      </c>
      <c r="O67">
        <v>2.82</v>
      </c>
      <c r="P67">
        <v>1.004</v>
      </c>
      <c r="Q67">
        <v>6.8</v>
      </c>
      <c r="R67">
        <v>0.7</v>
      </c>
      <c r="S67">
        <v>2.2000000000000002</v>
      </c>
      <c r="T67" s="1">
        <v>8.6535006186924921</v>
      </c>
      <c r="U67">
        <v>4.4000000000000004</v>
      </c>
    </row>
    <row r="68" spans="1:21" x14ac:dyDescent="0.45">
      <c r="A68">
        <v>67</v>
      </c>
      <c r="B68" t="s">
        <v>1310</v>
      </c>
      <c r="C68">
        <v>1874</v>
      </c>
      <c r="D68">
        <v>1884</v>
      </c>
      <c r="E68" t="s">
        <v>1311</v>
      </c>
      <c r="F68" s="13">
        <v>234</v>
      </c>
      <c r="G68" s="10">
        <v>163</v>
      </c>
      <c r="H68">
        <v>0.58899999999999997</v>
      </c>
      <c r="I68">
        <v>397</v>
      </c>
      <c r="J68">
        <v>2.14</v>
      </c>
      <c r="K68">
        <v>408</v>
      </c>
      <c r="L68">
        <v>3628.2</v>
      </c>
      <c r="M68">
        <v>972</v>
      </c>
      <c r="N68">
        <v>115</v>
      </c>
      <c r="O68">
        <v>2.34</v>
      </c>
      <c r="P68">
        <v>1.091</v>
      </c>
      <c r="Q68">
        <v>9.3000000000000007</v>
      </c>
      <c r="R68">
        <v>0.1</v>
      </c>
      <c r="S68">
        <v>0.5</v>
      </c>
      <c r="T68">
        <v>2.4</v>
      </c>
      <c r="U68">
        <v>5.04</v>
      </c>
    </row>
    <row r="69" spans="1:21" x14ac:dyDescent="0.45">
      <c r="A69">
        <v>68</v>
      </c>
      <c r="B69" t="s">
        <v>1312</v>
      </c>
      <c r="C69">
        <v>1882</v>
      </c>
      <c r="D69">
        <v>1892</v>
      </c>
      <c r="E69" t="s">
        <v>1115</v>
      </c>
      <c r="F69" s="13">
        <v>233</v>
      </c>
      <c r="G69" s="10">
        <v>152</v>
      </c>
      <c r="H69">
        <v>0.60499999999999998</v>
      </c>
      <c r="I69">
        <v>385</v>
      </c>
      <c r="J69">
        <v>2.96</v>
      </c>
      <c r="K69">
        <v>396</v>
      </c>
      <c r="L69">
        <v>3404</v>
      </c>
      <c r="M69">
        <v>1700</v>
      </c>
      <c r="N69">
        <v>115</v>
      </c>
      <c r="O69">
        <v>3.08</v>
      </c>
      <c r="P69">
        <v>1.234</v>
      </c>
      <c r="Q69">
        <v>8.8000000000000007</v>
      </c>
      <c r="R69">
        <v>0.2</v>
      </c>
      <c r="S69">
        <v>2.2999999999999998</v>
      </c>
      <c r="T69">
        <v>4.5</v>
      </c>
      <c r="U69">
        <v>1.99</v>
      </c>
    </row>
    <row r="70" spans="1:21" x14ac:dyDescent="0.45">
      <c r="A70">
        <v>70</v>
      </c>
      <c r="B70" t="s">
        <v>651</v>
      </c>
      <c r="C70">
        <v>1964</v>
      </c>
      <c r="D70">
        <v>1982</v>
      </c>
      <c r="E70" t="s">
        <v>1282</v>
      </c>
      <c r="F70" s="13">
        <v>229</v>
      </c>
      <c r="G70" s="10">
        <v>172</v>
      </c>
      <c r="H70">
        <v>0.57099999999999995</v>
      </c>
      <c r="I70">
        <v>401</v>
      </c>
      <c r="J70">
        <v>3.3</v>
      </c>
      <c r="K70">
        <v>484</v>
      </c>
      <c r="L70">
        <v>3486.1</v>
      </c>
      <c r="M70">
        <v>2416</v>
      </c>
      <c r="N70">
        <v>114</v>
      </c>
      <c r="O70">
        <v>3.47</v>
      </c>
      <c r="P70">
        <v>1.1990000000000001</v>
      </c>
      <c r="Q70">
        <v>7.9</v>
      </c>
      <c r="R70">
        <v>0.9</v>
      </c>
      <c r="S70">
        <v>2.8</v>
      </c>
      <c r="T70">
        <v>6.2</v>
      </c>
      <c r="U70">
        <v>2.19</v>
      </c>
    </row>
    <row r="71" spans="1:21" x14ac:dyDescent="0.45">
      <c r="A71">
        <v>69</v>
      </c>
      <c r="B71" t="s">
        <v>1313</v>
      </c>
      <c r="C71">
        <v>1914</v>
      </c>
      <c r="D71">
        <v>1935</v>
      </c>
      <c r="E71" t="s">
        <v>1255</v>
      </c>
      <c r="F71" s="13">
        <v>229</v>
      </c>
      <c r="G71" s="10">
        <v>217</v>
      </c>
      <c r="H71">
        <v>0.51300000000000001</v>
      </c>
      <c r="I71">
        <v>446</v>
      </c>
      <c r="J71">
        <v>3.84</v>
      </c>
      <c r="K71">
        <v>487</v>
      </c>
      <c r="L71">
        <v>3883</v>
      </c>
      <c r="M71">
        <v>1223</v>
      </c>
      <c r="N71">
        <v>104</v>
      </c>
      <c r="O71">
        <v>3.82</v>
      </c>
      <c r="P71">
        <v>1.411</v>
      </c>
      <c r="Q71">
        <v>9.5</v>
      </c>
      <c r="R71">
        <v>0.3</v>
      </c>
      <c r="S71">
        <v>3.2</v>
      </c>
      <c r="T71">
        <v>2.8</v>
      </c>
      <c r="U71">
        <v>0.88</v>
      </c>
    </row>
    <row r="72" spans="1:21" x14ac:dyDescent="0.45">
      <c r="A72">
        <v>71</v>
      </c>
      <c r="B72" t="s">
        <v>1314</v>
      </c>
      <c r="C72">
        <v>1877</v>
      </c>
      <c r="D72">
        <v>1886</v>
      </c>
      <c r="E72" t="s">
        <v>1074</v>
      </c>
      <c r="F72" s="13">
        <v>229</v>
      </c>
      <c r="G72" s="10">
        <v>166</v>
      </c>
      <c r="H72">
        <v>0.57999999999999996</v>
      </c>
      <c r="I72">
        <v>395</v>
      </c>
      <c r="J72">
        <v>2.2799999999999998</v>
      </c>
      <c r="K72">
        <v>402</v>
      </c>
      <c r="L72">
        <v>3542.2</v>
      </c>
      <c r="M72">
        <v>1041</v>
      </c>
      <c r="N72">
        <v>121</v>
      </c>
      <c r="O72">
        <v>2.98</v>
      </c>
      <c r="P72">
        <v>1.111</v>
      </c>
      <c r="Q72">
        <v>8.6999999999999993</v>
      </c>
      <c r="R72">
        <v>0.2</v>
      </c>
      <c r="S72">
        <v>1.3</v>
      </c>
      <c r="T72">
        <v>2.6</v>
      </c>
      <c r="U72">
        <v>2.1</v>
      </c>
    </row>
    <row r="73" spans="1:21" x14ac:dyDescent="0.45">
      <c r="A73">
        <v>72</v>
      </c>
      <c r="B73" t="s">
        <v>1315</v>
      </c>
      <c r="C73">
        <v>1902</v>
      </c>
      <c r="D73">
        <v>1915</v>
      </c>
      <c r="E73" t="s">
        <v>1081</v>
      </c>
      <c r="F73" s="13">
        <v>228</v>
      </c>
      <c r="G73" s="10">
        <v>196</v>
      </c>
      <c r="H73">
        <v>0.53800000000000003</v>
      </c>
      <c r="I73">
        <v>424</v>
      </c>
      <c r="J73">
        <v>2.82</v>
      </c>
      <c r="K73">
        <v>428</v>
      </c>
      <c r="L73">
        <v>3686.2</v>
      </c>
      <c r="M73">
        <v>1482</v>
      </c>
      <c r="N73">
        <v>101</v>
      </c>
      <c r="O73">
        <v>2.91</v>
      </c>
      <c r="P73">
        <v>1.29</v>
      </c>
      <c r="Q73">
        <v>8.6</v>
      </c>
      <c r="R73">
        <v>0.1</v>
      </c>
      <c r="S73">
        <v>3</v>
      </c>
      <c r="T73">
        <v>3.6</v>
      </c>
      <c r="U73">
        <v>1.2</v>
      </c>
    </row>
    <row r="74" spans="1:21" x14ac:dyDescent="0.45">
      <c r="A74">
        <v>73</v>
      </c>
      <c r="B74" t="s">
        <v>96</v>
      </c>
      <c r="C74">
        <v>2004</v>
      </c>
      <c r="D74">
        <v>2023</v>
      </c>
      <c r="E74" t="s">
        <v>1316</v>
      </c>
      <c r="F74" s="13">
        <v>225</v>
      </c>
      <c r="G74" s="10">
        <v>156</v>
      </c>
      <c r="H74">
        <v>0.59099999999999997</v>
      </c>
      <c r="I74">
        <v>381</v>
      </c>
      <c r="J74">
        <v>3.49</v>
      </c>
      <c r="K74">
        <v>541</v>
      </c>
      <c r="L74">
        <v>3389.1</v>
      </c>
      <c r="M74">
        <v>2979</v>
      </c>
      <c r="N74">
        <v>121</v>
      </c>
      <c r="O74">
        <v>3.52</v>
      </c>
      <c r="P74">
        <v>1.171</v>
      </c>
      <c r="Q74">
        <v>8.5</v>
      </c>
      <c r="R74">
        <v>1</v>
      </c>
      <c r="S74">
        <v>2</v>
      </c>
      <c r="T74">
        <v>7.9</v>
      </c>
      <c r="U74">
        <v>3.91</v>
      </c>
    </row>
    <row r="75" spans="1:21" x14ac:dyDescent="0.45">
      <c r="A75">
        <v>75</v>
      </c>
      <c r="B75" t="s">
        <v>698</v>
      </c>
      <c r="C75">
        <v>1965</v>
      </c>
      <c r="D75">
        <v>1979</v>
      </c>
      <c r="E75" t="s">
        <v>1317</v>
      </c>
      <c r="F75" s="13">
        <v>224</v>
      </c>
      <c r="G75" s="10">
        <v>166</v>
      </c>
      <c r="H75">
        <v>0.57399999999999995</v>
      </c>
      <c r="I75">
        <v>390</v>
      </c>
      <c r="J75">
        <v>3.26</v>
      </c>
      <c r="K75">
        <v>476</v>
      </c>
      <c r="L75">
        <v>3449.1</v>
      </c>
      <c r="M75">
        <v>2012</v>
      </c>
      <c r="N75">
        <v>104</v>
      </c>
      <c r="O75">
        <v>3.66</v>
      </c>
      <c r="P75">
        <v>1.1339999999999999</v>
      </c>
      <c r="Q75">
        <v>7.7</v>
      </c>
      <c r="R75">
        <v>1</v>
      </c>
      <c r="S75">
        <v>2.5</v>
      </c>
      <c r="T75">
        <v>5.2</v>
      </c>
      <c r="U75">
        <v>2.11</v>
      </c>
    </row>
    <row r="76" spans="1:21" x14ac:dyDescent="0.45">
      <c r="A76">
        <v>74</v>
      </c>
      <c r="B76" t="s">
        <v>791</v>
      </c>
      <c r="C76">
        <v>1955</v>
      </c>
      <c r="D76">
        <v>1971</v>
      </c>
      <c r="E76" t="s">
        <v>1063</v>
      </c>
      <c r="F76" s="13">
        <v>224</v>
      </c>
      <c r="G76" s="10">
        <v>184</v>
      </c>
      <c r="H76">
        <v>0.54900000000000004</v>
      </c>
      <c r="I76">
        <v>408</v>
      </c>
      <c r="J76">
        <v>3.27</v>
      </c>
      <c r="K76">
        <v>519</v>
      </c>
      <c r="L76">
        <v>3760.1</v>
      </c>
      <c r="M76">
        <v>2855</v>
      </c>
      <c r="N76">
        <v>115</v>
      </c>
      <c r="O76">
        <v>3.22</v>
      </c>
      <c r="P76">
        <v>1.179</v>
      </c>
      <c r="Q76">
        <v>8.1999999999999993</v>
      </c>
      <c r="R76">
        <v>0.9</v>
      </c>
      <c r="S76">
        <v>2.4</v>
      </c>
      <c r="T76">
        <v>6.8</v>
      </c>
      <c r="U76">
        <v>2.86</v>
      </c>
    </row>
    <row r="77" spans="1:21" x14ac:dyDescent="0.45">
      <c r="A77">
        <v>78</v>
      </c>
      <c r="B77" t="s">
        <v>1320</v>
      </c>
      <c r="C77">
        <v>1928</v>
      </c>
      <c r="D77">
        <v>1947</v>
      </c>
      <c r="E77" t="s">
        <v>1321</v>
      </c>
      <c r="F77" s="13">
        <v>223</v>
      </c>
      <c r="G77" s="10">
        <v>186</v>
      </c>
      <c r="H77">
        <v>0.54500000000000004</v>
      </c>
      <c r="I77">
        <v>409</v>
      </c>
      <c r="J77">
        <v>3.8</v>
      </c>
      <c r="K77">
        <v>433</v>
      </c>
      <c r="L77">
        <v>3426.1</v>
      </c>
      <c r="M77">
        <v>1161</v>
      </c>
      <c r="N77">
        <v>113</v>
      </c>
      <c r="O77">
        <v>3.87</v>
      </c>
      <c r="P77">
        <v>1.4079999999999999</v>
      </c>
      <c r="Q77">
        <v>9.6999999999999993</v>
      </c>
      <c r="R77">
        <v>0.4</v>
      </c>
      <c r="S77">
        <v>2.9</v>
      </c>
      <c r="T77">
        <v>3</v>
      </c>
      <c r="U77">
        <v>1.04</v>
      </c>
    </row>
    <row r="78" spans="1:21" x14ac:dyDescent="0.45">
      <c r="A78">
        <v>77</v>
      </c>
      <c r="B78" t="s">
        <v>1319</v>
      </c>
      <c r="C78">
        <v>1931</v>
      </c>
      <c r="D78">
        <v>1945</v>
      </c>
      <c r="E78" t="s">
        <v>1135</v>
      </c>
      <c r="F78" s="13">
        <v>223</v>
      </c>
      <c r="G78" s="10">
        <v>212</v>
      </c>
      <c r="H78">
        <v>0.51300000000000001</v>
      </c>
      <c r="I78">
        <v>435</v>
      </c>
      <c r="J78">
        <v>3.46</v>
      </c>
      <c r="K78">
        <v>445</v>
      </c>
      <c r="L78">
        <v>3645</v>
      </c>
      <c r="M78">
        <v>1507</v>
      </c>
      <c r="N78">
        <v>108</v>
      </c>
      <c r="O78">
        <v>3.29</v>
      </c>
      <c r="P78">
        <v>1.282</v>
      </c>
      <c r="Q78">
        <v>9.6999999999999993</v>
      </c>
      <c r="R78">
        <v>0.4</v>
      </c>
      <c r="S78">
        <v>1.9</v>
      </c>
      <c r="T78">
        <v>3.7</v>
      </c>
      <c r="U78">
        <v>1.98</v>
      </c>
    </row>
    <row r="79" spans="1:21" x14ac:dyDescent="0.45">
      <c r="A79">
        <v>76</v>
      </c>
      <c r="B79" t="s">
        <v>1318</v>
      </c>
      <c r="C79">
        <v>1912</v>
      </c>
      <c r="D79">
        <v>1926</v>
      </c>
      <c r="E79" t="s">
        <v>1112</v>
      </c>
      <c r="F79" s="13">
        <v>223</v>
      </c>
      <c r="G79" s="10">
        <v>182</v>
      </c>
      <c r="H79">
        <v>0.55100000000000005</v>
      </c>
      <c r="I79">
        <v>405</v>
      </c>
      <c r="J79">
        <v>3.3</v>
      </c>
      <c r="K79">
        <v>388</v>
      </c>
      <c r="L79">
        <v>3390.2</v>
      </c>
      <c r="M79">
        <v>1201</v>
      </c>
      <c r="N79">
        <v>102</v>
      </c>
      <c r="O79">
        <v>3.28</v>
      </c>
      <c r="P79">
        <v>1.32</v>
      </c>
      <c r="Q79">
        <v>9</v>
      </c>
      <c r="R79">
        <v>0.2</v>
      </c>
      <c r="S79">
        <v>2.8</v>
      </c>
      <c r="T79">
        <v>3.2</v>
      </c>
      <c r="U79">
        <v>1.1299999999999999</v>
      </c>
    </row>
    <row r="80" spans="1:21" x14ac:dyDescent="0.45">
      <c r="A80">
        <v>79</v>
      </c>
      <c r="B80" t="s">
        <v>147</v>
      </c>
      <c r="C80">
        <v>1999</v>
      </c>
      <c r="D80">
        <v>2015</v>
      </c>
      <c r="E80" t="s">
        <v>1063</v>
      </c>
      <c r="F80" s="13">
        <v>222</v>
      </c>
      <c r="G80" s="10">
        <v>133</v>
      </c>
      <c r="H80">
        <v>0.625</v>
      </c>
      <c r="I80">
        <v>355</v>
      </c>
      <c r="J80">
        <v>3.49</v>
      </c>
      <c r="K80">
        <v>479</v>
      </c>
      <c r="L80">
        <v>3126.2</v>
      </c>
      <c r="M80">
        <v>2080</v>
      </c>
      <c r="N80">
        <v>120</v>
      </c>
      <c r="O80">
        <v>3.78</v>
      </c>
      <c r="P80">
        <v>1.2390000000000001</v>
      </c>
      <c r="Q80">
        <v>8.5</v>
      </c>
      <c r="R80">
        <v>0.7</v>
      </c>
      <c r="S80">
        <v>2.6</v>
      </c>
      <c r="T80">
        <v>6</v>
      </c>
      <c r="U80">
        <v>2.27</v>
      </c>
    </row>
    <row r="81" spans="1:21" x14ac:dyDescent="0.45">
      <c r="A81">
        <v>80</v>
      </c>
      <c r="B81" t="s">
        <v>564</v>
      </c>
      <c r="C81">
        <v>1967</v>
      </c>
      <c r="D81">
        <v>1985</v>
      </c>
      <c r="E81" t="s">
        <v>1322</v>
      </c>
      <c r="F81" s="13">
        <v>222</v>
      </c>
      <c r="G81" s="10">
        <v>209</v>
      </c>
      <c r="H81">
        <v>0.51500000000000001</v>
      </c>
      <c r="I81">
        <v>431</v>
      </c>
      <c r="J81">
        <v>3.36</v>
      </c>
      <c r="K81">
        <v>527</v>
      </c>
      <c r="L81">
        <v>3839.1</v>
      </c>
      <c r="M81">
        <v>2556</v>
      </c>
      <c r="N81">
        <v>110</v>
      </c>
      <c r="O81">
        <v>3.26</v>
      </c>
      <c r="P81">
        <v>1.2589999999999999</v>
      </c>
      <c r="Q81">
        <v>8.5</v>
      </c>
      <c r="R81">
        <v>0.7</v>
      </c>
      <c r="S81">
        <v>2.8</v>
      </c>
      <c r="T81">
        <v>6</v>
      </c>
      <c r="U81">
        <v>2.13</v>
      </c>
    </row>
    <row r="82" spans="1:21" x14ac:dyDescent="0.45">
      <c r="A82">
        <v>81</v>
      </c>
      <c r="B82" t="s">
        <v>555</v>
      </c>
      <c r="C82">
        <v>1967</v>
      </c>
      <c r="D82">
        <v>1988</v>
      </c>
      <c r="E82" t="s">
        <v>1323</v>
      </c>
      <c r="F82" s="13">
        <v>221</v>
      </c>
      <c r="G82" s="10">
        <v>204</v>
      </c>
      <c r="H82">
        <v>0.52</v>
      </c>
      <c r="I82">
        <v>425</v>
      </c>
      <c r="J82">
        <v>3.59</v>
      </c>
      <c r="K82">
        <v>500</v>
      </c>
      <c r="L82">
        <v>3584.1</v>
      </c>
      <c r="M82">
        <v>1747</v>
      </c>
      <c r="N82">
        <v>98</v>
      </c>
      <c r="O82">
        <v>3.79</v>
      </c>
      <c r="P82">
        <v>1.319</v>
      </c>
      <c r="Q82">
        <v>8.6999999999999993</v>
      </c>
      <c r="R82">
        <v>0.7</v>
      </c>
      <c r="S82">
        <v>3.2</v>
      </c>
      <c r="T82">
        <v>4.4000000000000004</v>
      </c>
      <c r="U82">
        <v>1.38</v>
      </c>
    </row>
    <row r="83" spans="1:21" x14ac:dyDescent="0.45">
      <c r="A83">
        <v>82</v>
      </c>
      <c r="B83" t="s">
        <v>505</v>
      </c>
      <c r="C83">
        <v>1969</v>
      </c>
      <c r="D83">
        <v>1990</v>
      </c>
      <c r="E83" t="s">
        <v>1324</v>
      </c>
      <c r="F83" s="13">
        <v>220</v>
      </c>
      <c r="G83" s="10">
        <v>191</v>
      </c>
      <c r="H83">
        <v>0.53500000000000003</v>
      </c>
      <c r="I83">
        <v>411</v>
      </c>
      <c r="J83">
        <v>3.64</v>
      </c>
      <c r="K83">
        <v>547</v>
      </c>
      <c r="L83">
        <v>3669.2</v>
      </c>
      <c r="M83">
        <v>1907</v>
      </c>
      <c r="N83">
        <v>100</v>
      </c>
      <c r="O83">
        <v>3.45</v>
      </c>
      <c r="P83">
        <v>1.325</v>
      </c>
      <c r="Q83">
        <v>9.1999999999999993</v>
      </c>
      <c r="R83">
        <v>0.6</v>
      </c>
      <c r="S83">
        <v>2.8</v>
      </c>
      <c r="T83">
        <v>4.7</v>
      </c>
      <c r="U83">
        <v>1.69</v>
      </c>
    </row>
    <row r="84" spans="1:21" x14ac:dyDescent="0.45">
      <c r="A84">
        <v>83</v>
      </c>
      <c r="B84" t="s">
        <v>1325</v>
      </c>
      <c r="C84">
        <v>1992</v>
      </c>
      <c r="D84">
        <v>2009</v>
      </c>
      <c r="E84" t="s">
        <v>1326</v>
      </c>
      <c r="F84" s="13">
        <v>219</v>
      </c>
      <c r="G84" s="10">
        <v>100</v>
      </c>
      <c r="H84">
        <v>0.68700000000000006</v>
      </c>
      <c r="I84">
        <v>319</v>
      </c>
      <c r="J84">
        <v>2.93</v>
      </c>
      <c r="K84">
        <v>409</v>
      </c>
      <c r="L84">
        <v>2827.1</v>
      </c>
      <c r="M84">
        <v>3154</v>
      </c>
      <c r="N84">
        <v>154</v>
      </c>
      <c r="O84">
        <v>2.91</v>
      </c>
      <c r="P84">
        <v>1.054</v>
      </c>
      <c r="Q84">
        <v>7.1</v>
      </c>
      <c r="R84">
        <v>0.8</v>
      </c>
      <c r="S84">
        <v>2.4</v>
      </c>
      <c r="T84">
        <v>10</v>
      </c>
      <c r="U84">
        <v>4.1500000000000004</v>
      </c>
    </row>
    <row r="85" spans="1:21" x14ac:dyDescent="0.45">
      <c r="A85">
        <v>84</v>
      </c>
      <c r="B85" t="s">
        <v>78</v>
      </c>
      <c r="C85">
        <v>1989</v>
      </c>
      <c r="D85">
        <v>2008</v>
      </c>
      <c r="E85" t="s">
        <v>1234</v>
      </c>
      <c r="F85" s="13">
        <v>219</v>
      </c>
      <c r="G85" s="10">
        <v>156</v>
      </c>
      <c r="H85">
        <v>0.58399999999999996</v>
      </c>
      <c r="I85">
        <v>375</v>
      </c>
      <c r="J85">
        <v>4.2699999999999996</v>
      </c>
      <c r="K85">
        <v>474</v>
      </c>
      <c r="L85">
        <v>3302.2</v>
      </c>
      <c r="M85">
        <v>1968</v>
      </c>
      <c r="N85">
        <v>107</v>
      </c>
      <c r="O85">
        <v>4.38</v>
      </c>
      <c r="P85">
        <v>1.403</v>
      </c>
      <c r="Q85">
        <v>9.4</v>
      </c>
      <c r="R85">
        <v>0.9</v>
      </c>
      <c r="S85">
        <v>3.2</v>
      </c>
      <c r="T85">
        <v>5.4</v>
      </c>
      <c r="U85">
        <v>1.67</v>
      </c>
    </row>
    <row r="86" spans="1:21" x14ac:dyDescent="0.45">
      <c r="A86">
        <v>86</v>
      </c>
      <c r="B86" t="s">
        <v>1328</v>
      </c>
      <c r="C86">
        <v>1923</v>
      </c>
      <c r="D86">
        <v>1939</v>
      </c>
      <c r="E86" t="s">
        <v>1068</v>
      </c>
      <c r="F86" s="13">
        <v>218</v>
      </c>
      <c r="G86" s="10">
        <v>185</v>
      </c>
      <c r="H86">
        <v>0.54100000000000004</v>
      </c>
      <c r="I86">
        <v>403</v>
      </c>
      <c r="J86">
        <v>4.3600000000000003</v>
      </c>
      <c r="K86">
        <v>473</v>
      </c>
      <c r="L86">
        <v>3564.2</v>
      </c>
      <c r="M86">
        <v>1350</v>
      </c>
      <c r="N86">
        <v>100</v>
      </c>
      <c r="O86">
        <v>4.1399999999999997</v>
      </c>
      <c r="P86">
        <v>1.5</v>
      </c>
      <c r="Q86">
        <v>9.9</v>
      </c>
      <c r="R86">
        <v>0.5</v>
      </c>
      <c r="S86">
        <v>3.6</v>
      </c>
      <c r="T86">
        <v>3.4</v>
      </c>
      <c r="U86">
        <v>0.94</v>
      </c>
    </row>
    <row r="87" spans="1:21" x14ac:dyDescent="0.45">
      <c r="A87">
        <v>85</v>
      </c>
      <c r="B87" t="s">
        <v>1327</v>
      </c>
      <c r="C87">
        <v>1884</v>
      </c>
      <c r="D87">
        <v>1893</v>
      </c>
      <c r="E87" t="s">
        <v>1213</v>
      </c>
      <c r="F87" s="13">
        <v>218</v>
      </c>
      <c r="G87" s="10">
        <v>99</v>
      </c>
      <c r="H87">
        <v>0.68799999999999994</v>
      </c>
      <c r="I87">
        <v>317</v>
      </c>
      <c r="J87">
        <v>2.83</v>
      </c>
      <c r="K87">
        <v>310</v>
      </c>
      <c r="L87">
        <v>2828.2</v>
      </c>
      <c r="M87">
        <v>900</v>
      </c>
      <c r="N87">
        <v>122</v>
      </c>
      <c r="O87">
        <v>3.27</v>
      </c>
      <c r="P87">
        <v>1.1579999999999999</v>
      </c>
      <c r="Q87">
        <v>8.5</v>
      </c>
      <c r="R87">
        <v>0.2</v>
      </c>
      <c r="S87">
        <v>1.9</v>
      </c>
      <c r="T87">
        <v>2.9</v>
      </c>
      <c r="U87">
        <v>1.51</v>
      </c>
    </row>
    <row r="88" spans="1:21" x14ac:dyDescent="0.45">
      <c r="A88">
        <v>88</v>
      </c>
      <c r="B88" t="s">
        <v>701</v>
      </c>
      <c r="C88">
        <v>1963</v>
      </c>
      <c r="D88">
        <v>1979</v>
      </c>
      <c r="E88" t="s">
        <v>1330</v>
      </c>
      <c r="F88" s="13">
        <v>217</v>
      </c>
      <c r="G88" s="10">
        <v>191</v>
      </c>
      <c r="H88">
        <v>0.53200000000000003</v>
      </c>
      <c r="I88">
        <v>408</v>
      </c>
      <c r="J88">
        <v>3.44</v>
      </c>
      <c r="K88">
        <v>496</v>
      </c>
      <c r="L88">
        <v>3638.1</v>
      </c>
      <c r="M88">
        <v>2832</v>
      </c>
      <c r="N88">
        <v>104</v>
      </c>
      <c r="O88">
        <v>3.2</v>
      </c>
      <c r="P88">
        <v>1.2270000000000001</v>
      </c>
      <c r="Q88">
        <v>8.3000000000000007</v>
      </c>
      <c r="R88">
        <v>0.9</v>
      </c>
      <c r="S88">
        <v>2.7</v>
      </c>
      <c r="T88">
        <v>7</v>
      </c>
      <c r="U88">
        <v>2.58</v>
      </c>
    </row>
    <row r="89" spans="1:21" x14ac:dyDescent="0.45">
      <c r="A89">
        <v>87</v>
      </c>
      <c r="B89" t="s">
        <v>1329</v>
      </c>
      <c r="C89">
        <v>1925</v>
      </c>
      <c r="D89">
        <v>1943</v>
      </c>
      <c r="E89" t="s">
        <v>1282</v>
      </c>
      <c r="F89" s="13">
        <v>217</v>
      </c>
      <c r="G89" s="10">
        <v>146</v>
      </c>
      <c r="H89">
        <v>0.59799999999999998</v>
      </c>
      <c r="I89">
        <v>363</v>
      </c>
      <c r="J89">
        <v>3.51</v>
      </c>
      <c r="K89">
        <v>424</v>
      </c>
      <c r="L89">
        <v>3223.2</v>
      </c>
      <c r="M89">
        <v>870</v>
      </c>
      <c r="N89">
        <v>112</v>
      </c>
      <c r="O89">
        <v>3.96</v>
      </c>
      <c r="P89">
        <v>1.2969999999999999</v>
      </c>
      <c r="Q89">
        <v>9.3000000000000007</v>
      </c>
      <c r="R89">
        <v>0.5</v>
      </c>
      <c r="S89">
        <v>2.4</v>
      </c>
      <c r="T89">
        <v>2.4</v>
      </c>
      <c r="U89">
        <v>1.03</v>
      </c>
    </row>
    <row r="90" spans="1:21" x14ac:dyDescent="0.45">
      <c r="A90">
        <v>91</v>
      </c>
      <c r="B90" t="s">
        <v>175</v>
      </c>
      <c r="C90">
        <v>1988</v>
      </c>
      <c r="D90">
        <v>2007</v>
      </c>
      <c r="E90" t="s">
        <v>1333</v>
      </c>
      <c r="F90" s="13">
        <v>216</v>
      </c>
      <c r="G90" s="10">
        <v>146</v>
      </c>
      <c r="H90">
        <v>0.59699999999999998</v>
      </c>
      <c r="I90">
        <v>362</v>
      </c>
      <c r="J90">
        <v>3.46</v>
      </c>
      <c r="K90">
        <v>436</v>
      </c>
      <c r="L90">
        <v>3261</v>
      </c>
      <c r="M90">
        <v>3116</v>
      </c>
      <c r="N90">
        <v>127</v>
      </c>
      <c r="O90">
        <v>3.23</v>
      </c>
      <c r="P90">
        <v>1.137</v>
      </c>
      <c r="Q90">
        <v>8.3000000000000007</v>
      </c>
      <c r="R90">
        <v>1</v>
      </c>
      <c r="S90">
        <v>2</v>
      </c>
      <c r="T90">
        <v>8.6</v>
      </c>
      <c r="U90">
        <v>4.38</v>
      </c>
    </row>
    <row r="91" spans="1:21" x14ac:dyDescent="0.45">
      <c r="A91">
        <v>90</v>
      </c>
      <c r="B91" t="s">
        <v>419</v>
      </c>
      <c r="C91">
        <v>1970</v>
      </c>
      <c r="D91">
        <v>1994</v>
      </c>
      <c r="E91" t="s">
        <v>1332</v>
      </c>
      <c r="F91" s="13">
        <v>216</v>
      </c>
      <c r="G91" s="10">
        <v>216</v>
      </c>
      <c r="H91">
        <v>0.5</v>
      </c>
      <c r="I91">
        <v>432</v>
      </c>
      <c r="J91">
        <v>3.75</v>
      </c>
      <c r="K91">
        <v>440</v>
      </c>
      <c r="L91">
        <v>3801.1</v>
      </c>
      <c r="M91">
        <v>2362</v>
      </c>
      <c r="N91">
        <v>106</v>
      </c>
      <c r="O91">
        <v>4.29</v>
      </c>
      <c r="P91">
        <v>1.302</v>
      </c>
      <c r="Q91">
        <v>7.8</v>
      </c>
      <c r="R91">
        <v>0.9</v>
      </c>
      <c r="S91">
        <v>3.9</v>
      </c>
      <c r="T91">
        <v>5.6</v>
      </c>
      <c r="U91">
        <v>1.42</v>
      </c>
    </row>
    <row r="92" spans="1:21" x14ac:dyDescent="0.45">
      <c r="A92">
        <v>89</v>
      </c>
      <c r="B92" t="s">
        <v>1331</v>
      </c>
      <c r="C92">
        <v>1912</v>
      </c>
      <c r="D92">
        <v>1926</v>
      </c>
      <c r="E92" t="s">
        <v>1279</v>
      </c>
      <c r="F92" s="13">
        <v>216</v>
      </c>
      <c r="G92" s="10">
        <v>178</v>
      </c>
      <c r="H92">
        <v>0.54800000000000004</v>
      </c>
      <c r="I92">
        <v>394</v>
      </c>
      <c r="J92">
        <v>2.89</v>
      </c>
      <c r="K92">
        <v>406</v>
      </c>
      <c r="L92">
        <v>3480</v>
      </c>
      <c r="M92">
        <v>1252</v>
      </c>
      <c r="N92">
        <v>116</v>
      </c>
      <c r="O92">
        <v>3.13</v>
      </c>
      <c r="P92">
        <v>1.226</v>
      </c>
      <c r="Q92">
        <v>8.8000000000000007</v>
      </c>
      <c r="R92">
        <v>0.3</v>
      </c>
      <c r="S92">
        <v>2.2000000000000002</v>
      </c>
      <c r="T92">
        <v>3.2</v>
      </c>
      <c r="U92">
        <v>1.47</v>
      </c>
    </row>
    <row r="93" spans="1:21" x14ac:dyDescent="0.45">
      <c r="A93">
        <v>93</v>
      </c>
      <c r="B93" t="s">
        <v>735</v>
      </c>
      <c r="C93">
        <v>1959</v>
      </c>
      <c r="D93">
        <v>1975</v>
      </c>
      <c r="E93" t="s">
        <v>1063</v>
      </c>
      <c r="F93" s="13">
        <v>215</v>
      </c>
      <c r="G93" s="10">
        <v>174</v>
      </c>
      <c r="H93">
        <v>0.55300000000000005</v>
      </c>
      <c r="I93">
        <v>389</v>
      </c>
      <c r="J93">
        <v>3.45</v>
      </c>
      <c r="K93">
        <v>447</v>
      </c>
      <c r="L93">
        <v>3285.2</v>
      </c>
      <c r="M93">
        <v>1576</v>
      </c>
      <c r="N93">
        <v>106</v>
      </c>
      <c r="O93">
        <v>3.78</v>
      </c>
      <c r="P93">
        <v>1.2549999999999999</v>
      </c>
      <c r="Q93">
        <v>8.6</v>
      </c>
      <c r="R93">
        <v>0.8</v>
      </c>
      <c r="S93">
        <v>2.7</v>
      </c>
      <c r="T93">
        <v>4.3</v>
      </c>
      <c r="U93">
        <v>1.58</v>
      </c>
    </row>
    <row r="94" spans="1:21" x14ac:dyDescent="0.45">
      <c r="A94">
        <v>92</v>
      </c>
      <c r="B94" t="s">
        <v>1334</v>
      </c>
      <c r="C94">
        <v>1912</v>
      </c>
      <c r="D94">
        <v>1928</v>
      </c>
      <c r="E94" t="s">
        <v>1330</v>
      </c>
      <c r="F94" s="13">
        <v>215</v>
      </c>
      <c r="G94" s="10">
        <v>142</v>
      </c>
      <c r="H94">
        <v>0.60199999999999998</v>
      </c>
      <c r="I94">
        <v>357</v>
      </c>
      <c r="J94">
        <v>2.89</v>
      </c>
      <c r="K94">
        <v>385</v>
      </c>
      <c r="L94">
        <v>3082</v>
      </c>
      <c r="M94">
        <v>981</v>
      </c>
      <c r="N94">
        <v>127</v>
      </c>
      <c r="O94">
        <v>3.13</v>
      </c>
      <c r="P94">
        <v>1.2509999999999999</v>
      </c>
      <c r="Q94">
        <v>8.9</v>
      </c>
      <c r="R94">
        <v>0.2</v>
      </c>
      <c r="S94">
        <v>2.2999999999999998</v>
      </c>
      <c r="T94">
        <v>2.9</v>
      </c>
      <c r="U94">
        <v>1.22</v>
      </c>
    </row>
    <row r="95" spans="1:21" x14ac:dyDescent="0.45">
      <c r="A95">
        <v>94</v>
      </c>
      <c r="B95" t="s">
        <v>36</v>
      </c>
      <c r="C95">
        <v>2000</v>
      </c>
      <c r="D95">
        <v>2015</v>
      </c>
      <c r="E95" t="s">
        <v>1335</v>
      </c>
      <c r="F95" s="13">
        <v>214</v>
      </c>
      <c r="G95" s="10">
        <v>160</v>
      </c>
      <c r="H95">
        <v>0.57199999999999995</v>
      </c>
      <c r="I95">
        <v>374</v>
      </c>
      <c r="J95">
        <v>3.81</v>
      </c>
      <c r="K95">
        <v>493</v>
      </c>
      <c r="L95">
        <v>3283.1</v>
      </c>
      <c r="M95">
        <v>1870</v>
      </c>
      <c r="N95">
        <v>117</v>
      </c>
      <c r="O95">
        <v>4.1100000000000003</v>
      </c>
      <c r="P95">
        <v>1.2809999999999999</v>
      </c>
      <c r="Q95">
        <v>9.5</v>
      </c>
      <c r="R95">
        <v>1</v>
      </c>
      <c r="S95">
        <v>2</v>
      </c>
      <c r="T95">
        <v>5.0999999999999996</v>
      </c>
      <c r="U95">
        <v>2.5499999999999998</v>
      </c>
    </row>
    <row r="96" spans="1:21" x14ac:dyDescent="0.45">
      <c r="A96">
        <v>95</v>
      </c>
      <c r="B96" t="s">
        <v>489</v>
      </c>
      <c r="C96">
        <v>1972</v>
      </c>
      <c r="D96">
        <v>1991</v>
      </c>
      <c r="E96" t="s">
        <v>1336</v>
      </c>
      <c r="F96" s="13">
        <v>214</v>
      </c>
      <c r="G96" s="10">
        <v>191</v>
      </c>
      <c r="H96">
        <v>0.52800000000000002</v>
      </c>
      <c r="I96">
        <v>405</v>
      </c>
      <c r="J96">
        <v>3.37</v>
      </c>
      <c r="K96">
        <v>529</v>
      </c>
      <c r="L96">
        <v>3548.1</v>
      </c>
      <c r="M96">
        <v>2015</v>
      </c>
      <c r="N96">
        <v>114</v>
      </c>
      <c r="O96">
        <v>3.22</v>
      </c>
      <c r="P96">
        <v>1.2749999999999999</v>
      </c>
      <c r="Q96">
        <v>9.1</v>
      </c>
      <c r="R96">
        <v>0.6</v>
      </c>
      <c r="S96">
        <v>2.4</v>
      </c>
      <c r="T96">
        <v>5.0999999999999996</v>
      </c>
      <c r="U96">
        <v>2.16</v>
      </c>
    </row>
    <row r="97" spans="1:21" x14ac:dyDescent="0.45">
      <c r="A97">
        <v>96</v>
      </c>
      <c r="B97" t="s">
        <v>144</v>
      </c>
      <c r="C97">
        <v>1988</v>
      </c>
      <c r="D97">
        <v>2009</v>
      </c>
      <c r="E97" t="s">
        <v>1255</v>
      </c>
      <c r="F97" s="13">
        <v>213</v>
      </c>
      <c r="G97" s="10">
        <v>155</v>
      </c>
      <c r="H97">
        <v>0.57899999999999996</v>
      </c>
      <c r="I97">
        <v>368</v>
      </c>
      <c r="J97">
        <v>3.33</v>
      </c>
      <c r="K97">
        <v>481</v>
      </c>
      <c r="L97">
        <v>3473</v>
      </c>
      <c r="M97">
        <v>3084</v>
      </c>
      <c r="N97">
        <v>125</v>
      </c>
      <c r="O97">
        <v>3.24</v>
      </c>
      <c r="P97">
        <v>1.1759999999999999</v>
      </c>
      <c r="Q97">
        <v>8</v>
      </c>
      <c r="R97">
        <v>0.7</v>
      </c>
      <c r="S97">
        <v>2.6</v>
      </c>
      <c r="T97">
        <v>8</v>
      </c>
      <c r="U97">
        <v>3.05</v>
      </c>
    </row>
    <row r="98" spans="1:21" x14ac:dyDescent="0.45">
      <c r="A98">
        <v>97</v>
      </c>
      <c r="B98" t="s">
        <v>1337</v>
      </c>
      <c r="C98">
        <v>1903</v>
      </c>
      <c r="D98">
        <v>1925</v>
      </c>
      <c r="E98" t="s">
        <v>1262</v>
      </c>
      <c r="F98" s="13">
        <v>212</v>
      </c>
      <c r="G98" s="10">
        <v>127</v>
      </c>
      <c r="H98">
        <v>0.625</v>
      </c>
      <c r="I98">
        <v>339</v>
      </c>
      <c r="J98">
        <v>2.46</v>
      </c>
      <c r="K98">
        <v>334</v>
      </c>
      <c r="L98">
        <v>3017</v>
      </c>
      <c r="M98">
        <v>1711</v>
      </c>
      <c r="N98">
        <v>112</v>
      </c>
      <c r="O98">
        <v>2.29</v>
      </c>
      <c r="P98">
        <v>1.113</v>
      </c>
      <c r="Q98">
        <v>7.9</v>
      </c>
      <c r="R98">
        <v>0.1</v>
      </c>
      <c r="S98">
        <v>2.1</v>
      </c>
      <c r="T98">
        <v>5.0999999999999996</v>
      </c>
      <c r="U98">
        <v>2.4</v>
      </c>
    </row>
    <row r="99" spans="1:21" x14ac:dyDescent="0.45">
      <c r="A99">
        <v>98</v>
      </c>
      <c r="B99" t="s">
        <v>250</v>
      </c>
      <c r="C99">
        <v>1986</v>
      </c>
      <c r="D99">
        <v>2005</v>
      </c>
      <c r="E99" t="s">
        <v>1333</v>
      </c>
      <c r="F99" s="13">
        <v>211</v>
      </c>
      <c r="G99" s="10">
        <v>144</v>
      </c>
      <c r="H99">
        <v>0.59399999999999997</v>
      </c>
      <c r="I99">
        <v>355</v>
      </c>
      <c r="J99">
        <v>3.28</v>
      </c>
      <c r="K99">
        <v>476</v>
      </c>
      <c r="L99">
        <v>3256.1</v>
      </c>
      <c r="M99">
        <v>2397</v>
      </c>
      <c r="N99">
        <v>127</v>
      </c>
      <c r="O99">
        <v>3.33</v>
      </c>
      <c r="P99">
        <v>1.222</v>
      </c>
      <c r="Q99">
        <v>8.5</v>
      </c>
      <c r="R99">
        <v>0.6</v>
      </c>
      <c r="S99">
        <v>2.5</v>
      </c>
      <c r="T99">
        <v>6.6</v>
      </c>
      <c r="U99">
        <v>2.66</v>
      </c>
    </row>
    <row r="100" spans="1:21" x14ac:dyDescent="0.45">
      <c r="A100">
        <v>101</v>
      </c>
      <c r="B100" t="s">
        <v>459</v>
      </c>
      <c r="C100">
        <v>1978</v>
      </c>
      <c r="D100">
        <v>1994</v>
      </c>
      <c r="E100" t="s">
        <v>1341</v>
      </c>
      <c r="F100" s="13">
        <v>211</v>
      </c>
      <c r="G100" s="10">
        <v>146</v>
      </c>
      <c r="H100">
        <v>0.59099999999999997</v>
      </c>
      <c r="I100">
        <v>357</v>
      </c>
      <c r="J100">
        <v>3.47</v>
      </c>
      <c r="K100">
        <v>462</v>
      </c>
      <c r="L100">
        <v>3092</v>
      </c>
      <c r="M100">
        <v>1969</v>
      </c>
      <c r="N100">
        <v>106</v>
      </c>
      <c r="O100">
        <v>3.71</v>
      </c>
      <c r="P100">
        <v>1.27</v>
      </c>
      <c r="Q100">
        <v>8.4</v>
      </c>
      <c r="R100">
        <v>0.8</v>
      </c>
      <c r="S100">
        <v>3</v>
      </c>
      <c r="T100">
        <v>5.7</v>
      </c>
      <c r="U100">
        <v>1.9</v>
      </c>
    </row>
    <row r="101" spans="1:21" x14ac:dyDescent="0.45">
      <c r="A101">
        <v>100</v>
      </c>
      <c r="B101" t="s">
        <v>1340</v>
      </c>
      <c r="C101">
        <v>1945</v>
      </c>
      <c r="D101">
        <v>1964</v>
      </c>
      <c r="E101" t="s">
        <v>1321</v>
      </c>
      <c r="F101" s="13">
        <v>211</v>
      </c>
      <c r="G101" s="10">
        <v>169</v>
      </c>
      <c r="H101">
        <v>0.55500000000000005</v>
      </c>
      <c r="I101">
        <v>380</v>
      </c>
      <c r="J101">
        <v>3.27</v>
      </c>
      <c r="K101">
        <v>433</v>
      </c>
      <c r="L101">
        <v>3306.2</v>
      </c>
      <c r="M101">
        <v>1999</v>
      </c>
      <c r="N101">
        <v>119</v>
      </c>
      <c r="O101">
        <v>3.5</v>
      </c>
      <c r="P101">
        <v>1.26</v>
      </c>
      <c r="Q101">
        <v>8.1</v>
      </c>
      <c r="R101">
        <v>0.8</v>
      </c>
      <c r="S101">
        <v>3.2</v>
      </c>
      <c r="T101">
        <v>5.4</v>
      </c>
      <c r="U101">
        <v>1.7</v>
      </c>
    </row>
    <row r="102" spans="1:21" x14ac:dyDescent="0.45">
      <c r="A102">
        <v>99</v>
      </c>
      <c r="B102" t="s">
        <v>1338</v>
      </c>
      <c r="C102">
        <v>1929</v>
      </c>
      <c r="D102">
        <v>1953</v>
      </c>
      <c r="E102" t="s">
        <v>1339</v>
      </c>
      <c r="F102" s="13">
        <v>211</v>
      </c>
      <c r="G102" s="10">
        <v>222</v>
      </c>
      <c r="H102">
        <v>0.48699999999999999</v>
      </c>
      <c r="I102">
        <v>433</v>
      </c>
      <c r="J102">
        <v>3.98</v>
      </c>
      <c r="K102">
        <v>483</v>
      </c>
      <c r="L102">
        <v>3759.1</v>
      </c>
      <c r="M102">
        <v>2082</v>
      </c>
      <c r="N102">
        <v>107</v>
      </c>
      <c r="O102">
        <v>3.87</v>
      </c>
      <c r="P102">
        <v>1.4630000000000001</v>
      </c>
      <c r="Q102">
        <v>9</v>
      </c>
      <c r="R102">
        <v>0.5</v>
      </c>
      <c r="S102">
        <v>4.0999999999999996</v>
      </c>
      <c r="T102">
        <v>5</v>
      </c>
      <c r="U102">
        <v>1.2</v>
      </c>
    </row>
    <row r="103" spans="1:21" x14ac:dyDescent="0.45">
      <c r="A103">
        <v>102</v>
      </c>
      <c r="B103" t="s">
        <v>1342</v>
      </c>
      <c r="C103">
        <v>1918</v>
      </c>
      <c r="D103">
        <v>1937</v>
      </c>
      <c r="E103" t="s">
        <v>1234</v>
      </c>
      <c r="F103" s="13">
        <v>210</v>
      </c>
      <c r="G103" s="10">
        <v>158</v>
      </c>
      <c r="H103">
        <v>0.57099999999999995</v>
      </c>
      <c r="I103">
        <v>368</v>
      </c>
      <c r="J103">
        <v>3.64</v>
      </c>
      <c r="K103">
        <v>387</v>
      </c>
      <c r="L103">
        <v>3208.2</v>
      </c>
      <c r="M103">
        <v>981</v>
      </c>
      <c r="N103">
        <v>109</v>
      </c>
      <c r="O103">
        <v>3.82</v>
      </c>
      <c r="P103">
        <v>1.35</v>
      </c>
      <c r="Q103">
        <v>9.6999999999999993</v>
      </c>
      <c r="R103">
        <v>0.5</v>
      </c>
      <c r="S103">
        <v>2.4</v>
      </c>
      <c r="T103">
        <v>2.8</v>
      </c>
      <c r="U103">
        <v>1.1299999999999999</v>
      </c>
    </row>
    <row r="104" spans="1:21" x14ac:dyDescent="0.45">
      <c r="A104">
        <v>103</v>
      </c>
      <c r="B104" t="s">
        <v>595</v>
      </c>
      <c r="C104">
        <v>1969</v>
      </c>
      <c r="D104">
        <v>1986</v>
      </c>
      <c r="E104" t="s">
        <v>1343</v>
      </c>
      <c r="F104" s="13">
        <v>209</v>
      </c>
      <c r="G104" s="10">
        <v>161</v>
      </c>
      <c r="H104">
        <v>0.56499999999999995</v>
      </c>
      <c r="I104">
        <v>370</v>
      </c>
      <c r="J104">
        <v>3.27</v>
      </c>
      <c r="K104">
        <v>473</v>
      </c>
      <c r="L104">
        <v>3343.1</v>
      </c>
      <c r="M104">
        <v>2175</v>
      </c>
      <c r="N104">
        <v>108</v>
      </c>
      <c r="O104">
        <v>3.43</v>
      </c>
      <c r="P104">
        <v>1.2330000000000001</v>
      </c>
      <c r="Q104">
        <v>7.9</v>
      </c>
      <c r="R104">
        <v>0.7</v>
      </c>
      <c r="S104">
        <v>3.2</v>
      </c>
      <c r="T104">
        <v>5.9</v>
      </c>
      <c r="U104">
        <v>1.84</v>
      </c>
    </row>
    <row r="105" spans="1:21" x14ac:dyDescent="0.45">
      <c r="A105">
        <v>106</v>
      </c>
      <c r="B105" t="s">
        <v>750</v>
      </c>
      <c r="C105">
        <v>1957</v>
      </c>
      <c r="D105">
        <v>1973</v>
      </c>
      <c r="E105" t="s">
        <v>1347</v>
      </c>
      <c r="F105" s="13">
        <v>209</v>
      </c>
      <c r="G105" s="10">
        <v>164</v>
      </c>
      <c r="H105">
        <v>0.56000000000000005</v>
      </c>
      <c r="I105">
        <v>373</v>
      </c>
      <c r="J105">
        <v>3.4</v>
      </c>
      <c r="K105">
        <v>465</v>
      </c>
      <c r="L105">
        <v>3186</v>
      </c>
      <c r="M105">
        <v>1728</v>
      </c>
      <c r="N105">
        <v>110</v>
      </c>
      <c r="O105">
        <v>3.53</v>
      </c>
      <c r="P105">
        <v>1.2250000000000001</v>
      </c>
      <c r="Q105">
        <v>8.6</v>
      </c>
      <c r="R105">
        <v>0.8</v>
      </c>
      <c r="S105">
        <v>2.4</v>
      </c>
      <c r="T105">
        <v>4.9000000000000004</v>
      </c>
      <c r="U105">
        <v>2.0099999999999998</v>
      </c>
    </row>
    <row r="106" spans="1:21" x14ac:dyDescent="0.45">
      <c r="A106">
        <v>105</v>
      </c>
      <c r="B106" t="s">
        <v>1345</v>
      </c>
      <c r="C106">
        <v>1956</v>
      </c>
      <c r="D106">
        <v>1969</v>
      </c>
      <c r="E106" t="s">
        <v>1346</v>
      </c>
      <c r="F106" s="13">
        <v>209</v>
      </c>
      <c r="G106" s="10">
        <v>166</v>
      </c>
      <c r="H106">
        <v>0.55700000000000005</v>
      </c>
      <c r="I106">
        <v>375</v>
      </c>
      <c r="J106">
        <v>2.95</v>
      </c>
      <c r="K106">
        <v>465</v>
      </c>
      <c r="L106">
        <v>3432</v>
      </c>
      <c r="M106">
        <v>2486</v>
      </c>
      <c r="N106">
        <v>121</v>
      </c>
      <c r="O106">
        <v>3.02</v>
      </c>
      <c r="P106">
        <v>1.1479999999999999</v>
      </c>
      <c r="Q106">
        <v>8.1</v>
      </c>
      <c r="R106">
        <v>0.7</v>
      </c>
      <c r="S106">
        <v>2.2000000000000002</v>
      </c>
      <c r="T106">
        <v>6.5</v>
      </c>
      <c r="U106">
        <v>2.91</v>
      </c>
    </row>
    <row r="107" spans="1:21" x14ac:dyDescent="0.45">
      <c r="A107">
        <v>104</v>
      </c>
      <c r="B107" t="s">
        <v>1344</v>
      </c>
      <c r="C107">
        <v>1905</v>
      </c>
      <c r="D107">
        <v>1920</v>
      </c>
      <c r="E107" t="s">
        <v>1335</v>
      </c>
      <c r="F107" s="13">
        <v>209</v>
      </c>
      <c r="G107" s="10">
        <v>148</v>
      </c>
      <c r="H107">
        <v>0.58499999999999996</v>
      </c>
      <c r="I107">
        <v>357</v>
      </c>
      <c r="J107">
        <v>2.38</v>
      </c>
      <c r="K107">
        <v>361</v>
      </c>
      <c r="L107">
        <v>3226</v>
      </c>
      <c r="M107">
        <v>1374</v>
      </c>
      <c r="N107">
        <v>123</v>
      </c>
      <c r="O107">
        <v>2.54</v>
      </c>
      <c r="P107">
        <v>1.1539999999999999</v>
      </c>
      <c r="Q107">
        <v>8.1</v>
      </c>
      <c r="R107">
        <v>0.1</v>
      </c>
      <c r="S107">
        <v>2.2999999999999998</v>
      </c>
      <c r="T107">
        <v>3.8</v>
      </c>
      <c r="U107">
        <v>1.66</v>
      </c>
    </row>
    <row r="108" spans="1:21" x14ac:dyDescent="0.45">
      <c r="A108">
        <v>107</v>
      </c>
      <c r="B108" t="s">
        <v>1348</v>
      </c>
      <c r="C108">
        <v>1941</v>
      </c>
      <c r="D108">
        <v>1958</v>
      </c>
      <c r="E108" t="s">
        <v>1326</v>
      </c>
      <c r="F108" s="13">
        <v>207</v>
      </c>
      <c r="G108" s="10">
        <v>128</v>
      </c>
      <c r="H108">
        <v>0.61799999999999999</v>
      </c>
      <c r="I108">
        <v>335</v>
      </c>
      <c r="J108">
        <v>3.23</v>
      </c>
      <c r="K108">
        <v>350</v>
      </c>
      <c r="L108">
        <v>2850</v>
      </c>
      <c r="M108">
        <v>1277</v>
      </c>
      <c r="N108">
        <v>119</v>
      </c>
      <c r="O108">
        <v>3.81</v>
      </c>
      <c r="P108">
        <v>1.337</v>
      </c>
      <c r="Q108">
        <v>8.1</v>
      </c>
      <c r="R108">
        <v>0.6</v>
      </c>
      <c r="S108">
        <v>4</v>
      </c>
      <c r="T108">
        <v>4</v>
      </c>
      <c r="U108">
        <v>1.02</v>
      </c>
    </row>
    <row r="109" spans="1:21" x14ac:dyDescent="0.45">
      <c r="A109">
        <v>109</v>
      </c>
      <c r="B109" t="s">
        <v>1351</v>
      </c>
      <c r="C109">
        <v>1939</v>
      </c>
      <c r="D109">
        <v>1955</v>
      </c>
      <c r="E109" t="s">
        <v>1347</v>
      </c>
      <c r="F109" s="13">
        <v>207</v>
      </c>
      <c r="G109" s="10">
        <v>150</v>
      </c>
      <c r="H109">
        <v>0.57999999999999996</v>
      </c>
      <c r="I109">
        <v>357</v>
      </c>
      <c r="J109">
        <v>3.06</v>
      </c>
      <c r="K109">
        <v>374</v>
      </c>
      <c r="L109">
        <v>2993</v>
      </c>
      <c r="M109">
        <v>1796</v>
      </c>
      <c r="N109">
        <v>130</v>
      </c>
      <c r="O109">
        <v>3.27</v>
      </c>
      <c r="P109">
        <v>1.3109999999999999</v>
      </c>
      <c r="Q109">
        <v>8</v>
      </c>
      <c r="R109">
        <v>0.4</v>
      </c>
      <c r="S109">
        <v>3.8</v>
      </c>
      <c r="T109">
        <v>5.4</v>
      </c>
      <c r="U109">
        <v>1.44</v>
      </c>
    </row>
    <row r="110" spans="1:21" x14ac:dyDescent="0.45">
      <c r="A110">
        <v>108</v>
      </c>
      <c r="B110" t="s">
        <v>1349</v>
      </c>
      <c r="C110">
        <v>1915</v>
      </c>
      <c r="D110">
        <v>1929</v>
      </c>
      <c r="E110" t="s">
        <v>1350</v>
      </c>
      <c r="F110" s="13">
        <v>207</v>
      </c>
      <c r="G110" s="10">
        <v>126</v>
      </c>
      <c r="H110">
        <v>0.622</v>
      </c>
      <c r="I110">
        <v>333</v>
      </c>
      <c r="J110">
        <v>2.92</v>
      </c>
      <c r="K110">
        <v>325</v>
      </c>
      <c r="L110">
        <v>3021.1</v>
      </c>
      <c r="M110">
        <v>862</v>
      </c>
      <c r="N110">
        <v>120</v>
      </c>
      <c r="O110">
        <v>3.25</v>
      </c>
      <c r="P110">
        <v>1.2070000000000001</v>
      </c>
      <c r="Q110">
        <v>8.6999999999999993</v>
      </c>
      <c r="R110">
        <v>0.2</v>
      </c>
      <c r="S110">
        <v>2.2000000000000002</v>
      </c>
      <c r="T110">
        <v>2.6</v>
      </c>
      <c r="U110">
        <v>1.17</v>
      </c>
    </row>
    <row r="111" spans="1:21" x14ac:dyDescent="0.45">
      <c r="A111">
        <v>110</v>
      </c>
      <c r="B111" t="s">
        <v>328</v>
      </c>
      <c r="C111">
        <v>1983</v>
      </c>
      <c r="D111">
        <v>2000</v>
      </c>
      <c r="E111" t="s">
        <v>1352</v>
      </c>
      <c r="F111" s="13">
        <v>204</v>
      </c>
      <c r="G111" s="10">
        <v>150</v>
      </c>
      <c r="H111">
        <v>0.57599999999999996</v>
      </c>
      <c r="I111">
        <v>354</v>
      </c>
      <c r="J111">
        <v>3.48</v>
      </c>
      <c r="K111">
        <v>466</v>
      </c>
      <c r="L111">
        <v>3130.1</v>
      </c>
      <c r="M111">
        <v>2014</v>
      </c>
      <c r="N111">
        <v>112</v>
      </c>
      <c r="O111">
        <v>3.69</v>
      </c>
      <c r="P111">
        <v>1.2609999999999999</v>
      </c>
      <c r="Q111">
        <v>8.4</v>
      </c>
      <c r="R111">
        <v>0.7</v>
      </c>
      <c r="S111">
        <v>2.9</v>
      </c>
      <c r="T111">
        <v>5.8</v>
      </c>
      <c r="U111">
        <v>2</v>
      </c>
    </row>
    <row r="112" spans="1:21" x14ac:dyDescent="0.45">
      <c r="A112">
        <v>111</v>
      </c>
      <c r="B112" t="s">
        <v>1353</v>
      </c>
      <c r="C112">
        <v>1895</v>
      </c>
      <c r="D112">
        <v>1909</v>
      </c>
      <c r="E112" t="s">
        <v>1112</v>
      </c>
      <c r="F112" s="13">
        <v>204</v>
      </c>
      <c r="G112" s="10">
        <v>189</v>
      </c>
      <c r="H112">
        <v>0.51900000000000002</v>
      </c>
      <c r="I112">
        <v>393</v>
      </c>
      <c r="J112">
        <v>3.37</v>
      </c>
      <c r="K112">
        <v>394</v>
      </c>
      <c r="L112">
        <v>3354.2</v>
      </c>
      <c r="M112">
        <v>948</v>
      </c>
      <c r="N112">
        <v>100</v>
      </c>
      <c r="O112">
        <v>3.11</v>
      </c>
      <c r="P112">
        <v>1.2589999999999999</v>
      </c>
      <c r="Q112">
        <v>9.6</v>
      </c>
      <c r="R112">
        <v>0.2</v>
      </c>
      <c r="S112">
        <v>1.8</v>
      </c>
      <c r="T112">
        <v>2.5</v>
      </c>
      <c r="U112">
        <v>1.43</v>
      </c>
    </row>
    <row r="113" spans="1:21" x14ac:dyDescent="0.45">
      <c r="A113">
        <v>113</v>
      </c>
      <c r="B113" t="s">
        <v>80</v>
      </c>
      <c r="C113">
        <v>1998</v>
      </c>
      <c r="D113">
        <v>2013</v>
      </c>
      <c r="E113" t="s">
        <v>1335</v>
      </c>
      <c r="F113" s="13">
        <v>203</v>
      </c>
      <c r="G113" s="10">
        <v>105</v>
      </c>
      <c r="H113">
        <v>0.65900000000000003</v>
      </c>
      <c r="I113">
        <v>308</v>
      </c>
      <c r="J113">
        <v>3.38</v>
      </c>
      <c r="K113">
        <v>390</v>
      </c>
      <c r="L113">
        <v>2749.1</v>
      </c>
      <c r="M113">
        <v>2117</v>
      </c>
      <c r="N113">
        <v>131</v>
      </c>
      <c r="O113">
        <v>3.39</v>
      </c>
      <c r="P113">
        <v>1.1779999999999999</v>
      </c>
      <c r="Q113">
        <v>8.6999999999999993</v>
      </c>
      <c r="R113">
        <v>0.8</v>
      </c>
      <c r="S113">
        <v>1.9</v>
      </c>
      <c r="T113">
        <v>6.9</v>
      </c>
      <c r="U113">
        <v>3.58</v>
      </c>
    </row>
    <row r="114" spans="1:21" x14ac:dyDescent="0.45">
      <c r="A114">
        <v>112</v>
      </c>
      <c r="B114" t="s">
        <v>1354</v>
      </c>
      <c r="C114">
        <v>1950</v>
      </c>
      <c r="D114">
        <v>1967</v>
      </c>
      <c r="E114" t="s">
        <v>1355</v>
      </c>
      <c r="F114" s="13">
        <v>203</v>
      </c>
      <c r="G114" s="10">
        <v>144</v>
      </c>
      <c r="H114">
        <v>0.58499999999999996</v>
      </c>
      <c r="I114">
        <v>347</v>
      </c>
      <c r="J114">
        <v>3.66</v>
      </c>
      <c r="K114">
        <v>373</v>
      </c>
      <c r="L114">
        <v>3067.1</v>
      </c>
      <c r="M114">
        <v>1074</v>
      </c>
      <c r="N114">
        <v>99</v>
      </c>
      <c r="O114">
        <v>3.68</v>
      </c>
      <c r="P114">
        <v>1.2430000000000001</v>
      </c>
      <c r="Q114">
        <v>9.3000000000000007</v>
      </c>
      <c r="R114">
        <v>0.8</v>
      </c>
      <c r="S114">
        <v>1.8</v>
      </c>
      <c r="T114">
        <v>3.2</v>
      </c>
      <c r="U114">
        <v>1.71</v>
      </c>
    </row>
    <row r="115" spans="1:21" x14ac:dyDescent="0.45">
      <c r="A115">
        <v>115</v>
      </c>
      <c r="B115" t="s">
        <v>1358</v>
      </c>
      <c r="C115">
        <v>1889</v>
      </c>
      <c r="D115">
        <v>1899</v>
      </c>
      <c r="E115" t="s">
        <v>1115</v>
      </c>
      <c r="F115" s="13">
        <v>203</v>
      </c>
      <c r="G115" s="10">
        <v>132</v>
      </c>
      <c r="H115">
        <v>0.60599999999999998</v>
      </c>
      <c r="I115">
        <v>335</v>
      </c>
      <c r="J115">
        <v>3.74</v>
      </c>
      <c r="K115">
        <v>333</v>
      </c>
      <c r="L115">
        <v>2887.2</v>
      </c>
      <c r="M115">
        <v>1223</v>
      </c>
      <c r="N115">
        <v>120</v>
      </c>
      <c r="O115">
        <v>4.0999999999999996</v>
      </c>
      <c r="P115">
        <v>1.4059999999999999</v>
      </c>
      <c r="Q115">
        <v>9.1</v>
      </c>
      <c r="R115">
        <v>0.4</v>
      </c>
      <c r="S115">
        <v>3.6</v>
      </c>
      <c r="T115">
        <v>3.8</v>
      </c>
      <c r="U115">
        <v>1.06</v>
      </c>
    </row>
    <row r="116" spans="1:21" x14ac:dyDescent="0.45">
      <c r="A116">
        <v>114</v>
      </c>
      <c r="B116" t="s">
        <v>1356</v>
      </c>
      <c r="C116">
        <v>1886</v>
      </c>
      <c r="D116">
        <v>1897</v>
      </c>
      <c r="E116" t="s">
        <v>1357</v>
      </c>
      <c r="F116" s="13">
        <v>203</v>
      </c>
      <c r="G116" s="10">
        <v>152</v>
      </c>
      <c r="H116">
        <v>0.57199999999999995</v>
      </c>
      <c r="I116">
        <v>355</v>
      </c>
      <c r="J116">
        <v>3.18</v>
      </c>
      <c r="K116">
        <v>370</v>
      </c>
      <c r="L116">
        <v>3180.2</v>
      </c>
      <c r="M116">
        <v>1222</v>
      </c>
      <c r="N116">
        <v>121</v>
      </c>
      <c r="O116">
        <v>3.42</v>
      </c>
      <c r="P116">
        <v>1.278</v>
      </c>
      <c r="Q116">
        <v>8.8000000000000007</v>
      </c>
      <c r="R116">
        <v>0.2</v>
      </c>
      <c r="S116">
        <v>2.7</v>
      </c>
      <c r="T116">
        <v>3.5</v>
      </c>
      <c r="U116">
        <v>1.26</v>
      </c>
    </row>
    <row r="117" spans="1:21" x14ac:dyDescent="0.45">
      <c r="A117">
        <v>117</v>
      </c>
      <c r="B117" t="s">
        <v>1360</v>
      </c>
      <c r="C117">
        <v>1923</v>
      </c>
      <c r="D117">
        <v>1941</v>
      </c>
      <c r="E117" t="s">
        <v>1322</v>
      </c>
      <c r="F117" s="13">
        <v>201</v>
      </c>
      <c r="G117" s="10">
        <v>160</v>
      </c>
      <c r="H117">
        <v>0.55700000000000005</v>
      </c>
      <c r="I117">
        <v>361</v>
      </c>
      <c r="J117">
        <v>3.59</v>
      </c>
      <c r="K117">
        <v>341</v>
      </c>
      <c r="L117">
        <v>3197.1</v>
      </c>
      <c r="M117">
        <v>1459</v>
      </c>
      <c r="N117">
        <v>111</v>
      </c>
      <c r="O117">
        <v>3.69</v>
      </c>
      <c r="P117">
        <v>1.2949999999999999</v>
      </c>
      <c r="Q117">
        <v>9.1999999999999993</v>
      </c>
      <c r="R117">
        <v>0.5</v>
      </c>
      <c r="S117">
        <v>2.5</v>
      </c>
      <c r="T117">
        <v>4.0999999999999996</v>
      </c>
      <c r="U117">
        <v>1.64</v>
      </c>
    </row>
    <row r="118" spans="1:21" x14ac:dyDescent="0.45">
      <c r="A118">
        <v>116</v>
      </c>
      <c r="B118" t="s">
        <v>1359</v>
      </c>
      <c r="C118">
        <v>1908</v>
      </c>
      <c r="D118">
        <v>1925</v>
      </c>
      <c r="E118" t="s">
        <v>1309</v>
      </c>
      <c r="F118" s="13">
        <v>201</v>
      </c>
      <c r="G118" s="10">
        <v>177</v>
      </c>
      <c r="H118">
        <v>0.53200000000000003</v>
      </c>
      <c r="I118">
        <v>378</v>
      </c>
      <c r="J118">
        <v>3.08</v>
      </c>
      <c r="K118">
        <v>408</v>
      </c>
      <c r="L118">
        <v>3306.2</v>
      </c>
      <c r="M118">
        <v>1593</v>
      </c>
      <c r="N118">
        <v>103</v>
      </c>
      <c r="O118">
        <v>2.89</v>
      </c>
      <c r="P118">
        <v>1.2370000000000001</v>
      </c>
      <c r="Q118">
        <v>8.8000000000000007</v>
      </c>
      <c r="R118">
        <v>0.3</v>
      </c>
      <c r="S118">
        <v>2.2999999999999998</v>
      </c>
      <c r="T118">
        <v>4.3</v>
      </c>
      <c r="U118">
        <v>1.86</v>
      </c>
    </row>
    <row r="119" spans="1:21" x14ac:dyDescent="0.45">
      <c r="A119">
        <v>121</v>
      </c>
      <c r="B119" t="s">
        <v>162</v>
      </c>
      <c r="C119">
        <v>2005</v>
      </c>
      <c r="D119">
        <v>2023</v>
      </c>
      <c r="E119" t="s">
        <v>1282</v>
      </c>
      <c r="F119" s="13">
        <v>200</v>
      </c>
      <c r="G119" s="10">
        <v>128</v>
      </c>
      <c r="H119">
        <v>0.61</v>
      </c>
      <c r="I119">
        <v>328</v>
      </c>
      <c r="J119">
        <v>3.53</v>
      </c>
      <c r="K119">
        <v>411</v>
      </c>
      <c r="L119">
        <v>2668.1</v>
      </c>
      <c r="M119">
        <v>2202</v>
      </c>
      <c r="N119">
        <v>114</v>
      </c>
      <c r="O119">
        <v>3.54</v>
      </c>
      <c r="P119">
        <v>1.242</v>
      </c>
      <c r="Q119">
        <v>8.6999999999999993</v>
      </c>
      <c r="R119">
        <v>0.8</v>
      </c>
      <c r="S119">
        <v>2.5</v>
      </c>
      <c r="T119">
        <v>7.4</v>
      </c>
      <c r="U119">
        <v>2.99</v>
      </c>
    </row>
    <row r="120" spans="1:21" x14ac:dyDescent="0.45">
      <c r="A120">
        <v>119</v>
      </c>
      <c r="B120" t="s">
        <v>123</v>
      </c>
      <c r="C120">
        <v>2006</v>
      </c>
      <c r="D120">
        <v>2021</v>
      </c>
      <c r="E120" t="s">
        <v>1066</v>
      </c>
      <c r="F120" s="13">
        <v>200</v>
      </c>
      <c r="G120" s="10">
        <v>117</v>
      </c>
      <c r="H120">
        <v>0.63100000000000001</v>
      </c>
      <c r="I120">
        <v>317</v>
      </c>
      <c r="J120">
        <v>3.66</v>
      </c>
      <c r="K120">
        <v>451</v>
      </c>
      <c r="L120">
        <v>2740</v>
      </c>
      <c r="M120">
        <v>2488</v>
      </c>
      <c r="N120">
        <v>117</v>
      </c>
      <c r="O120">
        <v>3.78</v>
      </c>
      <c r="P120">
        <v>1.278</v>
      </c>
      <c r="Q120">
        <v>8.6</v>
      </c>
      <c r="R120">
        <v>1</v>
      </c>
      <c r="S120">
        <v>2.9</v>
      </c>
      <c r="T120">
        <v>8.1999999999999993</v>
      </c>
      <c r="U120">
        <v>2.79</v>
      </c>
    </row>
    <row r="121" spans="1:21" x14ac:dyDescent="0.45">
      <c r="A121">
        <v>122</v>
      </c>
      <c r="B121" t="s">
        <v>34</v>
      </c>
      <c r="C121">
        <v>1992</v>
      </c>
      <c r="D121">
        <v>2011</v>
      </c>
      <c r="E121" t="s">
        <v>1284</v>
      </c>
      <c r="F121" s="13">
        <v>200</v>
      </c>
      <c r="G121" s="10">
        <v>180</v>
      </c>
      <c r="H121">
        <v>0.52600000000000002</v>
      </c>
      <c r="I121">
        <v>380</v>
      </c>
      <c r="J121">
        <v>4.41</v>
      </c>
      <c r="K121">
        <v>463</v>
      </c>
      <c r="L121">
        <v>3226.1</v>
      </c>
      <c r="M121">
        <v>2156</v>
      </c>
      <c r="N121">
        <v>105</v>
      </c>
      <c r="O121">
        <v>4.72</v>
      </c>
      <c r="P121">
        <v>1.35</v>
      </c>
      <c r="Q121">
        <v>8.8000000000000007</v>
      </c>
      <c r="R121">
        <v>1.2</v>
      </c>
      <c r="S121">
        <v>3.4</v>
      </c>
      <c r="T121">
        <v>6</v>
      </c>
      <c r="U121">
        <v>1.79</v>
      </c>
    </row>
    <row r="122" spans="1:21" x14ac:dyDescent="0.45">
      <c r="A122">
        <v>118</v>
      </c>
      <c r="B122" t="s">
        <v>263</v>
      </c>
      <c r="C122">
        <v>1986</v>
      </c>
      <c r="D122">
        <v>2002</v>
      </c>
      <c r="E122" t="s">
        <v>1063</v>
      </c>
      <c r="F122" s="13">
        <v>200</v>
      </c>
      <c r="G122" s="10">
        <v>173</v>
      </c>
      <c r="H122">
        <v>0.53600000000000003</v>
      </c>
      <c r="I122">
        <v>373</v>
      </c>
      <c r="J122">
        <v>3.85</v>
      </c>
      <c r="K122">
        <v>467</v>
      </c>
      <c r="L122">
        <v>3197.1</v>
      </c>
      <c r="M122">
        <v>2610</v>
      </c>
      <c r="N122">
        <v>115</v>
      </c>
      <c r="O122">
        <v>3.91</v>
      </c>
      <c r="P122">
        <v>1.3759999999999999</v>
      </c>
      <c r="Q122">
        <v>8.6</v>
      </c>
      <c r="R122">
        <v>0.9</v>
      </c>
      <c r="S122">
        <v>3.7</v>
      </c>
      <c r="T122">
        <v>7.3</v>
      </c>
      <c r="U122">
        <v>1.96</v>
      </c>
    </row>
    <row r="123" spans="1:21" x14ac:dyDescent="0.45">
      <c r="A123">
        <v>120</v>
      </c>
      <c r="B123" t="s">
        <v>1361</v>
      </c>
      <c r="C123">
        <v>1919</v>
      </c>
      <c r="D123">
        <v>1936</v>
      </c>
      <c r="E123" t="s">
        <v>1326</v>
      </c>
      <c r="F123" s="13">
        <v>200</v>
      </c>
      <c r="G123" s="10">
        <v>166</v>
      </c>
      <c r="H123">
        <v>0.54600000000000004</v>
      </c>
      <c r="I123">
        <v>366</v>
      </c>
      <c r="J123">
        <v>3.99</v>
      </c>
      <c r="K123">
        <v>368</v>
      </c>
      <c r="L123">
        <v>3119.2</v>
      </c>
      <c r="M123">
        <v>1135</v>
      </c>
      <c r="N123">
        <v>106</v>
      </c>
      <c r="O123">
        <v>3.69</v>
      </c>
      <c r="P123">
        <v>1.405</v>
      </c>
      <c r="Q123">
        <v>9.9</v>
      </c>
      <c r="R123">
        <v>0.3</v>
      </c>
      <c r="S123">
        <v>2.8</v>
      </c>
      <c r="T123">
        <v>3.3</v>
      </c>
      <c r="U123">
        <v>1.17</v>
      </c>
    </row>
    <row r="124" spans="1:21" x14ac:dyDescent="0.45">
      <c r="A124">
        <v>124</v>
      </c>
      <c r="B124" t="s">
        <v>1363</v>
      </c>
      <c r="C124">
        <v>1931</v>
      </c>
      <c r="D124">
        <v>1950</v>
      </c>
      <c r="E124" t="s">
        <v>1062</v>
      </c>
      <c r="F124" s="13">
        <v>198</v>
      </c>
      <c r="G124" s="10">
        <v>160</v>
      </c>
      <c r="H124">
        <v>0.55300000000000005</v>
      </c>
      <c r="I124">
        <v>358</v>
      </c>
      <c r="J124">
        <v>3.3</v>
      </c>
      <c r="K124">
        <v>398</v>
      </c>
      <c r="L124">
        <v>3104.2</v>
      </c>
      <c r="M124">
        <v>1107</v>
      </c>
      <c r="N124">
        <v>116</v>
      </c>
      <c r="O124">
        <v>3.88</v>
      </c>
      <c r="P124">
        <v>1.3240000000000001</v>
      </c>
      <c r="Q124">
        <v>8.6999999999999993</v>
      </c>
      <c r="R124">
        <v>0.4</v>
      </c>
      <c r="S124">
        <v>3.2</v>
      </c>
      <c r="T124">
        <v>3.2</v>
      </c>
      <c r="U124">
        <v>0.99</v>
      </c>
    </row>
    <row r="125" spans="1:21" x14ac:dyDescent="0.45">
      <c r="A125">
        <v>123</v>
      </c>
      <c r="B125" t="s">
        <v>1362</v>
      </c>
      <c r="C125">
        <v>1899</v>
      </c>
      <c r="D125">
        <v>1909</v>
      </c>
      <c r="E125" t="s">
        <v>1094</v>
      </c>
      <c r="F125" s="13">
        <v>198</v>
      </c>
      <c r="G125" s="10">
        <v>132</v>
      </c>
      <c r="H125">
        <v>0.6</v>
      </c>
      <c r="I125">
        <v>330</v>
      </c>
      <c r="J125">
        <v>2.68</v>
      </c>
      <c r="K125">
        <v>332</v>
      </c>
      <c r="L125">
        <v>2896.2</v>
      </c>
      <c r="M125">
        <v>1265</v>
      </c>
      <c r="N125">
        <v>110</v>
      </c>
      <c r="O125">
        <v>2.67</v>
      </c>
      <c r="P125">
        <v>1.1519999999999999</v>
      </c>
      <c r="Q125">
        <v>8.1999999999999993</v>
      </c>
      <c r="R125">
        <v>0.1</v>
      </c>
      <c r="S125">
        <v>2.1</v>
      </c>
      <c r="T125">
        <v>3.9</v>
      </c>
      <c r="U125">
        <v>1.83</v>
      </c>
    </row>
    <row r="126" spans="1:21" x14ac:dyDescent="0.45">
      <c r="A126">
        <v>125</v>
      </c>
      <c r="B126" t="s">
        <v>529</v>
      </c>
      <c r="C126">
        <v>1975</v>
      </c>
      <c r="D126">
        <v>1998</v>
      </c>
      <c r="E126" t="s">
        <v>1245</v>
      </c>
      <c r="F126" s="13">
        <v>197</v>
      </c>
      <c r="G126" s="10">
        <v>171</v>
      </c>
      <c r="H126">
        <v>0.53500000000000003</v>
      </c>
      <c r="I126">
        <v>368</v>
      </c>
      <c r="J126">
        <v>3.5</v>
      </c>
      <c r="K126">
        <v>361</v>
      </c>
      <c r="L126">
        <v>3285.2</v>
      </c>
      <c r="M126">
        <v>2401</v>
      </c>
      <c r="N126">
        <v>116</v>
      </c>
      <c r="O126">
        <v>3.41</v>
      </c>
      <c r="P126">
        <v>1.161</v>
      </c>
      <c r="Q126">
        <v>8.4</v>
      </c>
      <c r="R126">
        <v>1</v>
      </c>
      <c r="S126">
        <v>2</v>
      </c>
      <c r="T126">
        <v>6.6</v>
      </c>
      <c r="U126">
        <v>3.25</v>
      </c>
    </row>
    <row r="127" spans="1:21" x14ac:dyDescent="0.45">
      <c r="A127">
        <v>127</v>
      </c>
      <c r="B127" t="s">
        <v>1365</v>
      </c>
      <c r="C127">
        <v>1951</v>
      </c>
      <c r="D127">
        <v>1966</v>
      </c>
      <c r="E127" t="s">
        <v>1064</v>
      </c>
      <c r="F127" s="13">
        <v>197</v>
      </c>
      <c r="G127" s="10">
        <v>230</v>
      </c>
      <c r="H127">
        <v>0.46100000000000002</v>
      </c>
      <c r="I127">
        <v>427</v>
      </c>
      <c r="J127">
        <v>3.58</v>
      </c>
      <c r="K127">
        <v>497</v>
      </c>
      <c r="L127">
        <v>3611</v>
      </c>
      <c r="M127">
        <v>1734</v>
      </c>
      <c r="N127">
        <v>107</v>
      </c>
      <c r="O127">
        <v>3.35</v>
      </c>
      <c r="P127">
        <v>1.292</v>
      </c>
      <c r="Q127">
        <v>9.4</v>
      </c>
      <c r="R127">
        <v>0.7</v>
      </c>
      <c r="S127">
        <v>2.2000000000000002</v>
      </c>
      <c r="T127">
        <v>4.3</v>
      </c>
      <c r="U127">
        <v>1.94</v>
      </c>
    </row>
    <row r="128" spans="1:21" x14ac:dyDescent="0.45">
      <c r="A128">
        <v>126</v>
      </c>
      <c r="B128" t="s">
        <v>1364</v>
      </c>
      <c r="C128">
        <v>1929</v>
      </c>
      <c r="D128">
        <v>1942</v>
      </c>
      <c r="E128" t="s">
        <v>1081</v>
      </c>
      <c r="F128" s="13">
        <v>197</v>
      </c>
      <c r="G128" s="10">
        <v>171</v>
      </c>
      <c r="H128">
        <v>0.53500000000000003</v>
      </c>
      <c r="I128">
        <v>368</v>
      </c>
      <c r="J128">
        <v>3.44</v>
      </c>
      <c r="K128">
        <v>383</v>
      </c>
      <c r="L128">
        <v>3152</v>
      </c>
      <c r="M128">
        <v>1187</v>
      </c>
      <c r="N128">
        <v>114</v>
      </c>
      <c r="O128">
        <v>3.7</v>
      </c>
      <c r="P128">
        <v>1.331</v>
      </c>
      <c r="Q128">
        <v>9.6</v>
      </c>
      <c r="R128">
        <v>0.5</v>
      </c>
      <c r="S128">
        <v>2.2999999999999998</v>
      </c>
      <c r="T128">
        <v>3.4</v>
      </c>
      <c r="U128">
        <v>1.45</v>
      </c>
    </row>
    <row r="129" spans="1:21" x14ac:dyDescent="0.45">
      <c r="A129">
        <v>130</v>
      </c>
      <c r="B129" t="s">
        <v>1368</v>
      </c>
      <c r="C129">
        <v>1915</v>
      </c>
      <c r="D129">
        <v>1935</v>
      </c>
      <c r="E129" t="s">
        <v>1304</v>
      </c>
      <c r="F129" s="13">
        <v>197</v>
      </c>
      <c r="G129" s="10">
        <v>140</v>
      </c>
      <c r="H129">
        <v>0.58499999999999996</v>
      </c>
      <c r="I129">
        <v>337</v>
      </c>
      <c r="J129">
        <v>3.24</v>
      </c>
      <c r="K129">
        <v>349</v>
      </c>
      <c r="L129">
        <v>2966.2</v>
      </c>
      <c r="M129">
        <v>2045</v>
      </c>
      <c r="N129">
        <v>125</v>
      </c>
      <c r="O129">
        <v>2.97</v>
      </c>
      <c r="P129">
        <v>1.23</v>
      </c>
      <c r="Q129">
        <v>8.5</v>
      </c>
      <c r="R129">
        <v>0.4</v>
      </c>
      <c r="S129">
        <v>2.5</v>
      </c>
      <c r="T129">
        <v>6.2</v>
      </c>
      <c r="U129">
        <v>2.4300000000000002</v>
      </c>
    </row>
    <row r="130" spans="1:21" x14ac:dyDescent="0.45">
      <c r="A130">
        <v>128</v>
      </c>
      <c r="B130" t="s">
        <v>1366</v>
      </c>
      <c r="C130">
        <v>1894</v>
      </c>
      <c r="D130">
        <v>1911</v>
      </c>
      <c r="E130" t="s">
        <v>1343</v>
      </c>
      <c r="F130" s="13">
        <v>197</v>
      </c>
      <c r="G130" s="10">
        <v>117</v>
      </c>
      <c r="H130">
        <v>0.627</v>
      </c>
      <c r="I130">
        <v>314</v>
      </c>
      <c r="J130">
        <v>2.8</v>
      </c>
      <c r="K130">
        <v>321</v>
      </c>
      <c r="L130">
        <v>2759.1</v>
      </c>
      <c r="M130">
        <v>944</v>
      </c>
      <c r="N130">
        <v>114</v>
      </c>
      <c r="O130">
        <v>2.86</v>
      </c>
      <c r="P130">
        <v>1.1859999999999999</v>
      </c>
      <c r="Q130">
        <v>9.1</v>
      </c>
      <c r="R130">
        <v>0.1</v>
      </c>
      <c r="S130">
        <v>1.6</v>
      </c>
      <c r="T130">
        <v>3.1</v>
      </c>
      <c r="U130">
        <v>1.97</v>
      </c>
    </row>
    <row r="131" spans="1:21" x14ac:dyDescent="0.45">
      <c r="A131">
        <v>129</v>
      </c>
      <c r="B131" t="s">
        <v>1367</v>
      </c>
      <c r="C131">
        <v>1884</v>
      </c>
      <c r="D131">
        <v>1897</v>
      </c>
      <c r="E131" t="s">
        <v>1346</v>
      </c>
      <c r="F131" s="13">
        <v>197</v>
      </c>
      <c r="G131" s="10">
        <v>196</v>
      </c>
      <c r="H131">
        <v>0.501</v>
      </c>
      <c r="I131">
        <v>393</v>
      </c>
      <c r="J131">
        <v>3.74</v>
      </c>
      <c r="K131">
        <v>406</v>
      </c>
      <c r="L131">
        <v>3514.1</v>
      </c>
      <c r="M131">
        <v>1553</v>
      </c>
      <c r="N131">
        <v>103</v>
      </c>
      <c r="O131">
        <v>3.72</v>
      </c>
      <c r="P131">
        <v>1.3720000000000001</v>
      </c>
      <c r="Q131">
        <v>9</v>
      </c>
      <c r="R131">
        <v>0.2</v>
      </c>
      <c r="S131">
        <v>3.3</v>
      </c>
      <c r="T131">
        <v>4</v>
      </c>
      <c r="U131">
        <v>1.2</v>
      </c>
    </row>
    <row r="132" spans="1:21" x14ac:dyDescent="0.45">
      <c r="A132">
        <v>132</v>
      </c>
      <c r="B132" t="s">
        <v>722</v>
      </c>
      <c r="C132">
        <v>1957</v>
      </c>
      <c r="D132">
        <v>1975</v>
      </c>
      <c r="E132" t="s">
        <v>1370</v>
      </c>
      <c r="F132" s="13">
        <v>196</v>
      </c>
      <c r="G132" s="10">
        <v>195</v>
      </c>
      <c r="H132">
        <v>0.501</v>
      </c>
      <c r="I132">
        <v>391</v>
      </c>
      <c r="J132">
        <v>3.3</v>
      </c>
      <c r="K132">
        <v>488</v>
      </c>
      <c r="L132">
        <v>3460.2</v>
      </c>
      <c r="M132">
        <v>1612</v>
      </c>
      <c r="N132">
        <v>104</v>
      </c>
      <c r="O132">
        <v>3.38</v>
      </c>
      <c r="P132">
        <v>1.2749999999999999</v>
      </c>
      <c r="Q132">
        <v>9</v>
      </c>
      <c r="R132">
        <v>0.6</v>
      </c>
      <c r="S132">
        <v>2.4</v>
      </c>
      <c r="T132">
        <v>4.2</v>
      </c>
      <c r="U132">
        <v>1.71</v>
      </c>
    </row>
    <row r="133" spans="1:21" x14ac:dyDescent="0.45">
      <c r="A133">
        <v>131</v>
      </c>
      <c r="B133" t="s">
        <v>1369</v>
      </c>
      <c r="C133">
        <v>1912</v>
      </c>
      <c r="D133">
        <v>1928</v>
      </c>
      <c r="E133" t="s">
        <v>1236</v>
      </c>
      <c r="F133" s="13">
        <v>196</v>
      </c>
      <c r="G133" s="10">
        <v>184</v>
      </c>
      <c r="H133">
        <v>0.51600000000000001</v>
      </c>
      <c r="I133">
        <v>380</v>
      </c>
      <c r="J133">
        <v>3.51</v>
      </c>
      <c r="K133">
        <v>370</v>
      </c>
      <c r="L133">
        <v>3085.1</v>
      </c>
      <c r="M133">
        <v>1318</v>
      </c>
      <c r="N133">
        <v>100</v>
      </c>
      <c r="O133">
        <v>3.49</v>
      </c>
      <c r="P133">
        <v>1.3779999999999999</v>
      </c>
      <c r="Q133">
        <v>8.6999999999999993</v>
      </c>
      <c r="R133">
        <v>0.3</v>
      </c>
      <c r="S133">
        <v>3.7</v>
      </c>
      <c r="T133">
        <v>3.8</v>
      </c>
      <c r="U133">
        <v>1.04</v>
      </c>
    </row>
    <row r="134" spans="1:21" x14ac:dyDescent="0.45">
      <c r="A134">
        <v>133</v>
      </c>
      <c r="B134" t="s">
        <v>1371</v>
      </c>
      <c r="C134">
        <v>1913</v>
      </c>
      <c r="D134">
        <v>1927</v>
      </c>
      <c r="E134" t="s">
        <v>1112</v>
      </c>
      <c r="F134" s="13">
        <v>195</v>
      </c>
      <c r="G134" s="10">
        <v>150</v>
      </c>
      <c r="H134">
        <v>0.56499999999999995</v>
      </c>
      <c r="I134">
        <v>345</v>
      </c>
      <c r="J134">
        <v>3.09</v>
      </c>
      <c r="K134">
        <v>333</v>
      </c>
      <c r="L134">
        <v>2937</v>
      </c>
      <c r="M134">
        <v>1360</v>
      </c>
      <c r="N134">
        <v>114</v>
      </c>
      <c r="O134">
        <v>3.32</v>
      </c>
      <c r="P134">
        <v>1.2729999999999999</v>
      </c>
      <c r="Q134">
        <v>8.3000000000000007</v>
      </c>
      <c r="R134">
        <v>0.3</v>
      </c>
      <c r="S134">
        <v>3.1</v>
      </c>
      <c r="T134">
        <v>4.2</v>
      </c>
      <c r="U134">
        <v>1.34</v>
      </c>
    </row>
    <row r="135" spans="1:21" x14ac:dyDescent="0.45">
      <c r="A135">
        <v>134</v>
      </c>
      <c r="B135" t="s">
        <v>1372</v>
      </c>
      <c r="C135">
        <v>1904</v>
      </c>
      <c r="D135">
        <v>1917</v>
      </c>
      <c r="E135" t="s">
        <v>1129</v>
      </c>
      <c r="F135" s="13">
        <v>195</v>
      </c>
      <c r="G135" s="10">
        <v>126</v>
      </c>
      <c r="H135">
        <v>0.60699999999999998</v>
      </c>
      <c r="I135">
        <v>321</v>
      </c>
      <c r="J135">
        <v>1.82</v>
      </c>
      <c r="K135">
        <v>315</v>
      </c>
      <c r="L135">
        <v>2964.1</v>
      </c>
      <c r="M135">
        <v>1736</v>
      </c>
      <c r="N135">
        <v>146</v>
      </c>
      <c r="O135">
        <v>2.02</v>
      </c>
      <c r="P135">
        <v>1</v>
      </c>
      <c r="Q135">
        <v>7.1</v>
      </c>
      <c r="R135">
        <v>0.1</v>
      </c>
      <c r="S135">
        <v>1.9</v>
      </c>
      <c r="T135">
        <v>5.3</v>
      </c>
      <c r="U135">
        <v>2.81</v>
      </c>
    </row>
    <row r="136" spans="1:21" x14ac:dyDescent="0.45">
      <c r="A136">
        <v>138</v>
      </c>
      <c r="B136" t="s">
        <v>324</v>
      </c>
      <c r="C136">
        <v>1986</v>
      </c>
      <c r="D136">
        <v>2003</v>
      </c>
      <c r="E136" t="s">
        <v>1355</v>
      </c>
      <c r="F136" s="13">
        <v>194</v>
      </c>
      <c r="G136" s="10">
        <v>126</v>
      </c>
      <c r="H136">
        <v>0.60599999999999998</v>
      </c>
      <c r="I136">
        <v>320</v>
      </c>
      <c r="J136">
        <v>3.46</v>
      </c>
      <c r="K136">
        <v>419</v>
      </c>
      <c r="L136">
        <v>2898.2</v>
      </c>
      <c r="M136">
        <v>2668</v>
      </c>
      <c r="N136">
        <v>121</v>
      </c>
      <c r="O136">
        <v>3.57</v>
      </c>
      <c r="P136">
        <v>1.256</v>
      </c>
      <c r="Q136">
        <v>7.8</v>
      </c>
      <c r="R136">
        <v>0.8</v>
      </c>
      <c r="S136">
        <v>3.5</v>
      </c>
      <c r="T136">
        <v>8.3000000000000007</v>
      </c>
      <c r="U136">
        <v>2.35</v>
      </c>
    </row>
    <row r="137" spans="1:21" x14ac:dyDescent="0.45">
      <c r="A137">
        <v>139</v>
      </c>
      <c r="B137" t="s">
        <v>375</v>
      </c>
      <c r="C137">
        <v>1984</v>
      </c>
      <c r="D137">
        <v>2000</v>
      </c>
      <c r="E137" t="s">
        <v>1236</v>
      </c>
      <c r="F137" s="13">
        <v>194</v>
      </c>
      <c r="G137" s="10">
        <v>112</v>
      </c>
      <c r="H137">
        <v>0.63400000000000001</v>
      </c>
      <c r="I137">
        <v>306</v>
      </c>
      <c r="J137">
        <v>3.51</v>
      </c>
      <c r="K137">
        <v>410</v>
      </c>
      <c r="L137">
        <v>2800.2</v>
      </c>
      <c r="M137">
        <v>2293</v>
      </c>
      <c r="N137">
        <v>111</v>
      </c>
      <c r="O137">
        <v>3.33</v>
      </c>
      <c r="P137">
        <v>1.256</v>
      </c>
      <c r="Q137">
        <v>8.1999999999999993</v>
      </c>
      <c r="R137">
        <v>0.7</v>
      </c>
      <c r="S137">
        <v>3.1</v>
      </c>
      <c r="T137">
        <v>7.4</v>
      </c>
      <c r="U137">
        <v>2.4</v>
      </c>
    </row>
    <row r="138" spans="1:21" x14ac:dyDescent="0.45">
      <c r="A138">
        <v>136</v>
      </c>
      <c r="B138" t="s">
        <v>474</v>
      </c>
      <c r="C138">
        <v>1971</v>
      </c>
      <c r="D138">
        <v>1989</v>
      </c>
      <c r="E138" t="s">
        <v>1287</v>
      </c>
      <c r="F138" s="13">
        <v>194</v>
      </c>
      <c r="G138" s="10">
        <v>174</v>
      </c>
      <c r="H138">
        <v>0.52700000000000002</v>
      </c>
      <c r="I138">
        <v>368</v>
      </c>
      <c r="J138">
        <v>3.76</v>
      </c>
      <c r="K138">
        <v>464</v>
      </c>
      <c r="L138">
        <v>3367.2</v>
      </c>
      <c r="M138">
        <v>1528</v>
      </c>
      <c r="N138">
        <v>103</v>
      </c>
      <c r="O138">
        <v>3.95</v>
      </c>
      <c r="P138">
        <v>1.2929999999999999</v>
      </c>
      <c r="Q138">
        <v>9</v>
      </c>
      <c r="R138">
        <v>0.9</v>
      </c>
      <c r="S138">
        <v>2.6</v>
      </c>
      <c r="T138">
        <v>4.0999999999999996</v>
      </c>
      <c r="U138">
        <v>1.56</v>
      </c>
    </row>
    <row r="139" spans="1:21" x14ac:dyDescent="0.45">
      <c r="A139">
        <v>140</v>
      </c>
      <c r="B139" t="s">
        <v>1375</v>
      </c>
      <c r="C139">
        <v>1955</v>
      </c>
      <c r="D139">
        <v>1968</v>
      </c>
      <c r="E139" t="s">
        <v>1067</v>
      </c>
      <c r="F139" s="13">
        <v>194</v>
      </c>
      <c r="G139" s="10">
        <v>183</v>
      </c>
      <c r="H139">
        <v>0.51500000000000001</v>
      </c>
      <c r="I139">
        <v>377</v>
      </c>
      <c r="J139">
        <v>3.4</v>
      </c>
      <c r="K139">
        <v>429</v>
      </c>
      <c r="L139">
        <v>3262.2</v>
      </c>
      <c r="M139">
        <v>1709</v>
      </c>
      <c r="N139">
        <v>113</v>
      </c>
      <c r="O139">
        <v>3.32</v>
      </c>
      <c r="P139">
        <v>1.2350000000000001</v>
      </c>
      <c r="Q139">
        <v>8.8000000000000007</v>
      </c>
      <c r="R139">
        <v>0.7</v>
      </c>
      <c r="S139">
        <v>2.2999999999999998</v>
      </c>
      <c r="T139">
        <v>4.7</v>
      </c>
      <c r="U139">
        <v>2.0699999999999998</v>
      </c>
    </row>
    <row r="140" spans="1:21" x14ac:dyDescent="0.45">
      <c r="A140">
        <v>137</v>
      </c>
      <c r="B140" t="s">
        <v>1374</v>
      </c>
      <c r="C140">
        <v>1930</v>
      </c>
      <c r="D140">
        <v>1946</v>
      </c>
      <c r="E140" t="s">
        <v>1063</v>
      </c>
      <c r="F140" s="13">
        <v>194</v>
      </c>
      <c r="G140" s="10">
        <v>138</v>
      </c>
      <c r="H140">
        <v>0.58399999999999996</v>
      </c>
      <c r="I140">
        <v>332</v>
      </c>
      <c r="J140">
        <v>3.57</v>
      </c>
      <c r="K140">
        <v>362</v>
      </c>
      <c r="L140">
        <v>2826.1</v>
      </c>
      <c r="M140">
        <v>1674</v>
      </c>
      <c r="N140">
        <v>126</v>
      </c>
      <c r="O140">
        <v>3.9</v>
      </c>
      <c r="P140">
        <v>1.3680000000000001</v>
      </c>
      <c r="Q140">
        <v>8.5</v>
      </c>
      <c r="R140">
        <v>0.6</v>
      </c>
      <c r="S140">
        <v>3.8</v>
      </c>
      <c r="T140">
        <v>5.3</v>
      </c>
      <c r="U140">
        <v>1.4</v>
      </c>
    </row>
    <row r="141" spans="1:21" x14ac:dyDescent="0.45">
      <c r="A141">
        <v>142</v>
      </c>
      <c r="B141" t="s">
        <v>1378</v>
      </c>
      <c r="C141">
        <v>1914</v>
      </c>
      <c r="D141">
        <v>1935</v>
      </c>
      <c r="E141" t="s">
        <v>1230</v>
      </c>
      <c r="F141" s="13">
        <v>194</v>
      </c>
      <c r="G141" s="10">
        <v>179</v>
      </c>
      <c r="H141">
        <v>0.52</v>
      </c>
      <c r="I141">
        <v>373</v>
      </c>
      <c r="J141">
        <v>3.24</v>
      </c>
      <c r="K141">
        <v>367</v>
      </c>
      <c r="L141">
        <v>3220.1</v>
      </c>
      <c r="M141">
        <v>1130</v>
      </c>
      <c r="N141">
        <v>118</v>
      </c>
      <c r="O141">
        <v>3.47</v>
      </c>
      <c r="P141">
        <v>1.288</v>
      </c>
      <c r="Q141">
        <v>9</v>
      </c>
      <c r="R141">
        <v>0.3</v>
      </c>
      <c r="S141">
        <v>2.6</v>
      </c>
      <c r="T141">
        <v>3.2</v>
      </c>
      <c r="U141">
        <v>1.23</v>
      </c>
    </row>
    <row r="142" spans="1:21" x14ac:dyDescent="0.45">
      <c r="A142">
        <v>135</v>
      </c>
      <c r="B142" t="s">
        <v>1373</v>
      </c>
      <c r="C142">
        <v>1906</v>
      </c>
      <c r="D142">
        <v>1926</v>
      </c>
      <c r="E142" t="s">
        <v>1304</v>
      </c>
      <c r="F142" s="13">
        <v>194</v>
      </c>
      <c r="G142" s="10">
        <v>140</v>
      </c>
      <c r="H142">
        <v>0.58099999999999996</v>
      </c>
      <c r="I142">
        <v>334</v>
      </c>
      <c r="J142">
        <v>2.76</v>
      </c>
      <c r="K142">
        <v>354</v>
      </c>
      <c r="L142">
        <v>2995.1</v>
      </c>
      <c r="M142">
        <v>1036</v>
      </c>
      <c r="N142">
        <v>118</v>
      </c>
      <c r="O142">
        <v>2.7</v>
      </c>
      <c r="P142">
        <v>1.0920000000000001</v>
      </c>
      <c r="Q142">
        <v>8.5</v>
      </c>
      <c r="R142">
        <v>0.2</v>
      </c>
      <c r="S142">
        <v>1.3</v>
      </c>
      <c r="T142">
        <v>3.1</v>
      </c>
      <c r="U142">
        <v>2.41</v>
      </c>
    </row>
    <row r="143" spans="1:21" x14ac:dyDescent="0.45">
      <c r="A143">
        <v>141</v>
      </c>
      <c r="B143" t="s">
        <v>1376</v>
      </c>
      <c r="C143">
        <v>1898</v>
      </c>
      <c r="D143">
        <v>1910</v>
      </c>
      <c r="E143" t="s">
        <v>1377</v>
      </c>
      <c r="F143" s="13">
        <v>194</v>
      </c>
      <c r="G143" s="10">
        <v>100</v>
      </c>
      <c r="H143">
        <v>0.66</v>
      </c>
      <c r="I143">
        <v>294</v>
      </c>
      <c r="J143">
        <v>2.4700000000000002</v>
      </c>
      <c r="K143">
        <v>299</v>
      </c>
      <c r="L143">
        <v>2660.2</v>
      </c>
      <c r="M143">
        <v>847</v>
      </c>
      <c r="N143">
        <v>123</v>
      </c>
      <c r="O143">
        <v>2.84</v>
      </c>
      <c r="P143">
        <v>1.141</v>
      </c>
      <c r="Q143">
        <v>8.3000000000000007</v>
      </c>
      <c r="R143">
        <v>0.1</v>
      </c>
      <c r="S143">
        <v>2</v>
      </c>
      <c r="T143">
        <v>2.9</v>
      </c>
      <c r="U143">
        <v>1.44</v>
      </c>
    </row>
    <row r="144" spans="1:21" x14ac:dyDescent="0.45">
      <c r="A144">
        <v>144</v>
      </c>
      <c r="B144" t="s">
        <v>1380</v>
      </c>
      <c r="C144">
        <v>1947</v>
      </c>
      <c r="D144">
        <v>1967</v>
      </c>
      <c r="E144" t="s">
        <v>1307</v>
      </c>
      <c r="F144" s="13">
        <v>193</v>
      </c>
      <c r="G144" s="10">
        <v>183</v>
      </c>
      <c r="H144">
        <v>0.51300000000000001</v>
      </c>
      <c r="I144">
        <v>376</v>
      </c>
      <c r="J144">
        <v>3.54</v>
      </c>
      <c r="K144">
        <v>462</v>
      </c>
      <c r="L144">
        <v>3348.1</v>
      </c>
      <c r="M144">
        <v>1697</v>
      </c>
      <c r="N144">
        <v>111</v>
      </c>
      <c r="O144">
        <v>3.49</v>
      </c>
      <c r="P144">
        <v>1.3069999999999999</v>
      </c>
      <c r="Q144">
        <v>8.9</v>
      </c>
      <c r="R144">
        <v>0.7</v>
      </c>
      <c r="S144">
        <v>2.9</v>
      </c>
      <c r="T144">
        <v>4.5999999999999996</v>
      </c>
      <c r="U144">
        <v>1.6</v>
      </c>
    </row>
    <row r="145" spans="1:21" x14ac:dyDescent="0.45">
      <c r="A145">
        <v>143</v>
      </c>
      <c r="B145" t="s">
        <v>1379</v>
      </c>
      <c r="C145">
        <v>1927</v>
      </c>
      <c r="D145">
        <v>1941</v>
      </c>
      <c r="E145" t="s">
        <v>1317</v>
      </c>
      <c r="F145" s="13">
        <v>193</v>
      </c>
      <c r="G145" s="10">
        <v>128</v>
      </c>
      <c r="H145">
        <v>0.60099999999999998</v>
      </c>
      <c r="I145">
        <v>321</v>
      </c>
      <c r="J145">
        <v>4.04</v>
      </c>
      <c r="K145">
        <v>323</v>
      </c>
      <c r="L145">
        <v>2623</v>
      </c>
      <c r="M145">
        <v>985</v>
      </c>
      <c r="N145">
        <v>116</v>
      </c>
      <c r="O145">
        <v>4.16</v>
      </c>
      <c r="P145">
        <v>1.4810000000000001</v>
      </c>
      <c r="Q145">
        <v>9.8000000000000007</v>
      </c>
      <c r="R145">
        <v>0.5</v>
      </c>
      <c r="S145">
        <v>3.6</v>
      </c>
      <c r="T145">
        <v>3.4</v>
      </c>
      <c r="U145">
        <v>0.95</v>
      </c>
    </row>
    <row r="146" spans="1:21" x14ac:dyDescent="0.45">
      <c r="A146">
        <v>145</v>
      </c>
      <c r="B146" t="s">
        <v>1381</v>
      </c>
      <c r="C146">
        <v>1897</v>
      </c>
      <c r="D146">
        <v>1910</v>
      </c>
      <c r="E146" t="s">
        <v>1085</v>
      </c>
      <c r="F146" s="13">
        <v>193</v>
      </c>
      <c r="G146" s="10">
        <v>143</v>
      </c>
      <c r="H146">
        <v>0.57399999999999995</v>
      </c>
      <c r="I146">
        <v>336</v>
      </c>
      <c r="J146">
        <v>2.16</v>
      </c>
      <c r="K146">
        <v>340</v>
      </c>
      <c r="L146">
        <v>2961.1</v>
      </c>
      <c r="M146">
        <v>2316</v>
      </c>
      <c r="N146">
        <v>135</v>
      </c>
      <c r="O146">
        <v>2.0299999999999998</v>
      </c>
      <c r="P146">
        <v>1.1020000000000001</v>
      </c>
      <c r="Q146">
        <v>7.5</v>
      </c>
      <c r="R146">
        <v>0.1</v>
      </c>
      <c r="S146">
        <v>2.4</v>
      </c>
      <c r="T146">
        <v>7</v>
      </c>
      <c r="U146">
        <v>2.88</v>
      </c>
    </row>
    <row r="147" spans="1:21" x14ac:dyDescent="0.45">
      <c r="A147">
        <v>146</v>
      </c>
      <c r="B147" t="s">
        <v>1382</v>
      </c>
      <c r="C147">
        <v>1930</v>
      </c>
      <c r="D147">
        <v>1945</v>
      </c>
      <c r="E147" t="s">
        <v>1335</v>
      </c>
      <c r="F147" s="13">
        <v>192</v>
      </c>
      <c r="G147" s="10">
        <v>121</v>
      </c>
      <c r="H147">
        <v>0.61299999999999999</v>
      </c>
      <c r="I147">
        <v>313</v>
      </c>
      <c r="J147">
        <v>3.18</v>
      </c>
      <c r="K147">
        <v>343</v>
      </c>
      <c r="L147">
        <v>2782.1</v>
      </c>
      <c r="M147">
        <v>1140</v>
      </c>
      <c r="N147">
        <v>119</v>
      </c>
      <c r="O147">
        <v>3.76</v>
      </c>
      <c r="P147">
        <v>1.2450000000000001</v>
      </c>
      <c r="Q147">
        <v>8.8000000000000007</v>
      </c>
      <c r="R147">
        <v>0.6</v>
      </c>
      <c r="S147">
        <v>2.4</v>
      </c>
      <c r="T147">
        <v>3.7</v>
      </c>
      <c r="U147">
        <v>1.54</v>
      </c>
    </row>
    <row r="148" spans="1:21" x14ac:dyDescent="0.45">
      <c r="A148">
        <v>147</v>
      </c>
      <c r="B148" t="s">
        <v>1383</v>
      </c>
      <c r="C148">
        <v>1933</v>
      </c>
      <c r="D148">
        <v>1953</v>
      </c>
      <c r="E148" t="s">
        <v>1304</v>
      </c>
      <c r="F148" s="13">
        <v>191</v>
      </c>
      <c r="G148" s="10">
        <v>181</v>
      </c>
      <c r="H148">
        <v>0.51300000000000001</v>
      </c>
      <c r="I148">
        <v>372</v>
      </c>
      <c r="J148">
        <v>3.25</v>
      </c>
      <c r="K148">
        <v>375</v>
      </c>
      <c r="L148">
        <v>3218.1</v>
      </c>
      <c r="M148">
        <v>1170</v>
      </c>
      <c r="N148">
        <v>119</v>
      </c>
      <c r="O148">
        <v>3.41</v>
      </c>
      <c r="P148">
        <v>1.256</v>
      </c>
      <c r="Q148">
        <v>9.1999999999999993</v>
      </c>
      <c r="R148">
        <v>0.4</v>
      </c>
      <c r="S148">
        <v>2.1</v>
      </c>
      <c r="T148">
        <v>3.3</v>
      </c>
      <c r="U148">
        <v>1.59</v>
      </c>
    </row>
    <row r="149" spans="1:21" x14ac:dyDescent="0.45">
      <c r="A149">
        <v>148</v>
      </c>
      <c r="B149" t="s">
        <v>1384</v>
      </c>
      <c r="C149">
        <v>1881</v>
      </c>
      <c r="D149">
        <v>1890</v>
      </c>
      <c r="E149" t="s">
        <v>1087</v>
      </c>
      <c r="F149" s="13">
        <v>191</v>
      </c>
      <c r="G149" s="10">
        <v>204</v>
      </c>
      <c r="H149">
        <v>0.48399999999999999</v>
      </c>
      <c r="I149">
        <v>395</v>
      </c>
      <c r="J149">
        <v>2.97</v>
      </c>
      <c r="K149">
        <v>396</v>
      </c>
      <c r="L149">
        <v>3496.1</v>
      </c>
      <c r="M149">
        <v>1571</v>
      </c>
      <c r="N149">
        <v>105</v>
      </c>
      <c r="O149">
        <v>2.75</v>
      </c>
      <c r="P149">
        <v>1.147</v>
      </c>
      <c r="Q149">
        <v>9.3000000000000007</v>
      </c>
      <c r="R149">
        <v>0.2</v>
      </c>
      <c r="S149">
        <v>1.1000000000000001</v>
      </c>
      <c r="T149">
        <v>4</v>
      </c>
      <c r="U149">
        <v>3.82</v>
      </c>
    </row>
    <row r="150" spans="1:21" x14ac:dyDescent="0.45">
      <c r="A150">
        <v>149</v>
      </c>
      <c r="B150" t="s">
        <v>1385</v>
      </c>
      <c r="C150">
        <v>1930</v>
      </c>
      <c r="D150">
        <v>1943</v>
      </c>
      <c r="E150" t="s">
        <v>1081</v>
      </c>
      <c r="F150" s="13">
        <v>189</v>
      </c>
      <c r="G150" s="10">
        <v>102</v>
      </c>
      <c r="H150">
        <v>0.64900000000000002</v>
      </c>
      <c r="I150">
        <v>291</v>
      </c>
      <c r="J150">
        <v>3.34</v>
      </c>
      <c r="K150">
        <v>320</v>
      </c>
      <c r="L150">
        <v>2503</v>
      </c>
      <c r="M150">
        <v>1468</v>
      </c>
      <c r="N150">
        <v>125</v>
      </c>
      <c r="O150">
        <v>3.87</v>
      </c>
      <c r="P150">
        <v>1.3520000000000001</v>
      </c>
      <c r="Q150">
        <v>8.1999999999999993</v>
      </c>
      <c r="R150">
        <v>0.5</v>
      </c>
      <c r="S150">
        <v>3.9</v>
      </c>
      <c r="T150">
        <v>5.3</v>
      </c>
      <c r="U150">
        <v>1.34</v>
      </c>
    </row>
    <row r="151" spans="1:21" x14ac:dyDescent="0.45">
      <c r="A151">
        <v>151</v>
      </c>
      <c r="B151" t="s">
        <v>1388</v>
      </c>
      <c r="C151">
        <v>1901</v>
      </c>
      <c r="D151">
        <v>1913</v>
      </c>
      <c r="E151" t="s">
        <v>1075</v>
      </c>
      <c r="F151" s="13">
        <v>189</v>
      </c>
      <c r="G151" s="10">
        <v>156</v>
      </c>
      <c r="H151">
        <v>0.54800000000000004</v>
      </c>
      <c r="I151">
        <v>345</v>
      </c>
      <c r="J151">
        <v>2.39</v>
      </c>
      <c r="K151">
        <v>363</v>
      </c>
      <c r="L151">
        <v>3041</v>
      </c>
      <c r="M151">
        <v>1384</v>
      </c>
      <c r="N151">
        <v>113</v>
      </c>
      <c r="O151">
        <v>2.5099999999999998</v>
      </c>
      <c r="P151">
        <v>1.121</v>
      </c>
      <c r="Q151">
        <v>8.1</v>
      </c>
      <c r="R151">
        <v>0.1</v>
      </c>
      <c r="S151">
        <v>2</v>
      </c>
      <c r="T151">
        <v>4.0999999999999996</v>
      </c>
      <c r="U151">
        <v>2.0699999999999998</v>
      </c>
    </row>
    <row r="152" spans="1:21" x14ac:dyDescent="0.45">
      <c r="A152">
        <v>150</v>
      </c>
      <c r="B152" t="s">
        <v>1386</v>
      </c>
      <c r="C152">
        <v>1899</v>
      </c>
      <c r="D152">
        <v>1911</v>
      </c>
      <c r="E152" t="s">
        <v>1387</v>
      </c>
      <c r="F152" s="13">
        <v>189</v>
      </c>
      <c r="G152" s="10">
        <v>109</v>
      </c>
      <c r="H152">
        <v>0.63400000000000001</v>
      </c>
      <c r="I152">
        <v>298</v>
      </c>
      <c r="J152">
        <v>2.59</v>
      </c>
      <c r="K152">
        <v>289</v>
      </c>
      <c r="L152">
        <v>2607</v>
      </c>
      <c r="M152">
        <v>929</v>
      </c>
      <c r="N152">
        <v>119</v>
      </c>
      <c r="O152">
        <v>2.6</v>
      </c>
      <c r="P152">
        <v>1.105</v>
      </c>
      <c r="Q152">
        <v>8.6999999999999993</v>
      </c>
      <c r="R152">
        <v>0.1</v>
      </c>
      <c r="S152">
        <v>1.3</v>
      </c>
      <c r="T152">
        <v>3.2</v>
      </c>
      <c r="U152">
        <v>2.56</v>
      </c>
    </row>
    <row r="153" spans="1:21" x14ac:dyDescent="0.45">
      <c r="A153">
        <v>152</v>
      </c>
      <c r="B153" t="s">
        <v>82</v>
      </c>
      <c r="C153">
        <v>2002</v>
      </c>
      <c r="D153">
        <v>2017</v>
      </c>
      <c r="E153" t="s">
        <v>1389</v>
      </c>
      <c r="F153" s="13">
        <v>188</v>
      </c>
      <c r="G153" s="10">
        <v>147</v>
      </c>
      <c r="H153">
        <v>0.56100000000000005</v>
      </c>
      <c r="I153">
        <v>335</v>
      </c>
      <c r="J153">
        <v>3.92</v>
      </c>
      <c r="K153">
        <v>446</v>
      </c>
      <c r="L153">
        <v>2840.1</v>
      </c>
      <c r="M153">
        <v>2294</v>
      </c>
      <c r="N153">
        <v>110</v>
      </c>
      <c r="O153">
        <v>3.94</v>
      </c>
      <c r="P153">
        <v>1.2949999999999999</v>
      </c>
      <c r="Q153">
        <v>9.1</v>
      </c>
      <c r="R153">
        <v>1</v>
      </c>
      <c r="S153">
        <v>2.6</v>
      </c>
      <c r="T153">
        <v>7.3</v>
      </c>
      <c r="U153">
        <v>2.81</v>
      </c>
    </row>
    <row r="154" spans="1:21" x14ac:dyDescent="0.45">
      <c r="A154">
        <v>154</v>
      </c>
      <c r="B154" t="s">
        <v>654</v>
      </c>
      <c r="C154">
        <v>1964</v>
      </c>
      <c r="D154">
        <v>1982</v>
      </c>
      <c r="E154" t="s">
        <v>1391</v>
      </c>
      <c r="F154" s="13">
        <v>188</v>
      </c>
      <c r="G154" s="10">
        <v>181</v>
      </c>
      <c r="H154">
        <v>0.50900000000000001</v>
      </c>
      <c r="I154">
        <v>369</v>
      </c>
      <c r="J154">
        <v>3.69</v>
      </c>
      <c r="K154">
        <v>455</v>
      </c>
      <c r="L154">
        <v>3127.1</v>
      </c>
      <c r="M154">
        <v>1647</v>
      </c>
      <c r="N154">
        <v>101</v>
      </c>
      <c r="O154">
        <v>3.41</v>
      </c>
      <c r="P154">
        <v>1.2889999999999999</v>
      </c>
      <c r="Q154">
        <v>9.3000000000000007</v>
      </c>
      <c r="R154">
        <v>0.8</v>
      </c>
      <c r="S154">
        <v>2.2999999999999998</v>
      </c>
      <c r="T154">
        <v>4.7</v>
      </c>
      <c r="U154">
        <v>2.0499999999999998</v>
      </c>
    </row>
    <row r="155" spans="1:21" x14ac:dyDescent="0.45">
      <c r="A155">
        <v>153</v>
      </c>
      <c r="B155" t="s">
        <v>1390</v>
      </c>
      <c r="C155">
        <v>1915</v>
      </c>
      <c r="D155">
        <v>1929</v>
      </c>
      <c r="E155" t="s">
        <v>1279</v>
      </c>
      <c r="F155" s="13">
        <v>188</v>
      </c>
      <c r="G155" s="10">
        <v>180</v>
      </c>
      <c r="H155">
        <v>0.51100000000000001</v>
      </c>
      <c r="I155">
        <v>368</v>
      </c>
      <c r="J155">
        <v>3.37</v>
      </c>
      <c r="K155">
        <v>406</v>
      </c>
      <c r="L155">
        <v>3160.2</v>
      </c>
      <c r="M155">
        <v>1063</v>
      </c>
      <c r="N155">
        <v>106</v>
      </c>
      <c r="O155">
        <v>3.3</v>
      </c>
      <c r="P155">
        <v>1.34</v>
      </c>
      <c r="Q155">
        <v>9.3000000000000007</v>
      </c>
      <c r="R155">
        <v>0.2</v>
      </c>
      <c r="S155">
        <v>2.7</v>
      </c>
      <c r="T155">
        <v>3</v>
      </c>
      <c r="U155">
        <v>1.1100000000000001</v>
      </c>
    </row>
    <row r="156" spans="1:21" x14ac:dyDescent="0.45">
      <c r="A156">
        <v>156</v>
      </c>
      <c r="B156" t="s">
        <v>1393</v>
      </c>
      <c r="C156">
        <v>1916</v>
      </c>
      <c r="D156">
        <v>1928</v>
      </c>
      <c r="E156" t="s">
        <v>1071</v>
      </c>
      <c r="F156" s="13">
        <v>187</v>
      </c>
      <c r="G156" s="10">
        <v>117</v>
      </c>
      <c r="H156">
        <v>0.61499999999999999</v>
      </c>
      <c r="I156">
        <v>304</v>
      </c>
      <c r="J156">
        <v>3.17</v>
      </c>
      <c r="K156">
        <v>317</v>
      </c>
      <c r="L156">
        <v>2681.2</v>
      </c>
      <c r="M156">
        <v>983</v>
      </c>
      <c r="N156">
        <v>124</v>
      </c>
      <c r="O156">
        <v>3.44</v>
      </c>
      <c r="P156">
        <v>1.2549999999999999</v>
      </c>
      <c r="Q156">
        <v>9.1</v>
      </c>
      <c r="R156">
        <v>0.4</v>
      </c>
      <c r="S156">
        <v>2.2000000000000002</v>
      </c>
      <c r="T156">
        <v>3.3</v>
      </c>
      <c r="U156">
        <v>1.5</v>
      </c>
    </row>
    <row r="157" spans="1:21" x14ac:dyDescent="0.45">
      <c r="A157">
        <v>155</v>
      </c>
      <c r="B157" t="s">
        <v>1392</v>
      </c>
      <c r="C157">
        <v>1892</v>
      </c>
      <c r="D157">
        <v>1903</v>
      </c>
      <c r="E157" t="s">
        <v>1090</v>
      </c>
      <c r="F157" s="13">
        <v>187</v>
      </c>
      <c r="G157" s="10">
        <v>159</v>
      </c>
      <c r="H157">
        <v>0.54</v>
      </c>
      <c r="I157">
        <v>346</v>
      </c>
      <c r="J157">
        <v>3.96</v>
      </c>
      <c r="K157">
        <v>354</v>
      </c>
      <c r="L157">
        <v>3030</v>
      </c>
      <c r="M157">
        <v>799</v>
      </c>
      <c r="N157">
        <v>102</v>
      </c>
      <c r="O157">
        <v>4.28</v>
      </c>
      <c r="P157">
        <v>1.48</v>
      </c>
      <c r="Q157">
        <v>9.6999999999999993</v>
      </c>
      <c r="R157">
        <v>0.3</v>
      </c>
      <c r="S157">
        <v>3.6</v>
      </c>
      <c r="T157">
        <v>2.4</v>
      </c>
      <c r="U157">
        <v>0.66</v>
      </c>
    </row>
    <row r="158" spans="1:21" x14ac:dyDescent="0.45">
      <c r="A158">
        <v>157</v>
      </c>
      <c r="B158" t="s">
        <v>363</v>
      </c>
      <c r="C158">
        <v>1984</v>
      </c>
      <c r="D158">
        <v>1998</v>
      </c>
      <c r="E158" t="s">
        <v>1350</v>
      </c>
      <c r="F158" s="13">
        <v>186</v>
      </c>
      <c r="G158" s="10">
        <v>117</v>
      </c>
      <c r="H158">
        <v>0.61399999999999999</v>
      </c>
      <c r="I158">
        <v>303</v>
      </c>
      <c r="J158">
        <v>3.51</v>
      </c>
      <c r="K158">
        <v>389</v>
      </c>
      <c r="L158">
        <v>2591.1999999999998</v>
      </c>
      <c r="M158">
        <v>1538</v>
      </c>
      <c r="N158">
        <v>122</v>
      </c>
      <c r="O158">
        <v>3.8</v>
      </c>
      <c r="P158">
        <v>1.2290000000000001</v>
      </c>
      <c r="Q158">
        <v>8.6999999999999993</v>
      </c>
      <c r="R158">
        <v>0.9</v>
      </c>
      <c r="S158">
        <v>2.2999999999999998</v>
      </c>
      <c r="T158">
        <v>5.3</v>
      </c>
      <c r="U158">
        <v>2.2999999999999998</v>
      </c>
    </row>
    <row r="159" spans="1:21" x14ac:dyDescent="0.45">
      <c r="A159">
        <v>158</v>
      </c>
      <c r="B159" t="s">
        <v>1394</v>
      </c>
      <c r="C159">
        <v>1918</v>
      </c>
      <c r="D159">
        <v>1936</v>
      </c>
      <c r="E159" t="s">
        <v>1265</v>
      </c>
      <c r="F159" s="13">
        <v>186</v>
      </c>
      <c r="G159" s="10">
        <v>191</v>
      </c>
      <c r="H159">
        <v>0.49299999999999999</v>
      </c>
      <c r="I159">
        <v>377</v>
      </c>
      <c r="J159">
        <v>3.73</v>
      </c>
      <c r="K159">
        <v>408</v>
      </c>
      <c r="L159">
        <v>3126.1</v>
      </c>
      <c r="M159">
        <v>720</v>
      </c>
      <c r="N159">
        <v>107</v>
      </c>
      <c r="O159">
        <v>3.84</v>
      </c>
      <c r="P159">
        <v>1.4370000000000001</v>
      </c>
      <c r="Q159">
        <v>10.3</v>
      </c>
      <c r="R159">
        <v>0.3</v>
      </c>
      <c r="S159">
        <v>2.6</v>
      </c>
      <c r="T159">
        <v>2.1</v>
      </c>
      <c r="U159">
        <v>0.79</v>
      </c>
    </row>
    <row r="160" spans="1:21" x14ac:dyDescent="0.45">
      <c r="A160">
        <v>161</v>
      </c>
      <c r="B160" t="s">
        <v>592</v>
      </c>
      <c r="C160">
        <v>1967</v>
      </c>
      <c r="D160">
        <v>1984</v>
      </c>
      <c r="E160" t="s">
        <v>1326</v>
      </c>
      <c r="F160" s="13">
        <v>185</v>
      </c>
      <c r="G160" s="10">
        <v>160</v>
      </c>
      <c r="H160">
        <v>0.53600000000000003</v>
      </c>
      <c r="I160">
        <v>345</v>
      </c>
      <c r="J160">
        <v>3.96</v>
      </c>
      <c r="K160">
        <v>458</v>
      </c>
      <c r="L160">
        <v>3043.2</v>
      </c>
      <c r="M160">
        <v>1404</v>
      </c>
      <c r="N160">
        <v>98</v>
      </c>
      <c r="O160">
        <v>4.07</v>
      </c>
      <c r="P160">
        <v>1.45</v>
      </c>
      <c r="Q160">
        <v>9</v>
      </c>
      <c r="R160">
        <v>0.7</v>
      </c>
      <c r="S160">
        <v>4.0999999999999996</v>
      </c>
      <c r="T160">
        <v>4.2</v>
      </c>
      <c r="U160">
        <v>1.02</v>
      </c>
    </row>
    <row r="161" spans="1:21" x14ac:dyDescent="0.45">
      <c r="A161">
        <v>159</v>
      </c>
      <c r="B161" t="s">
        <v>714</v>
      </c>
      <c r="C161">
        <v>1959</v>
      </c>
      <c r="D161">
        <v>1977</v>
      </c>
      <c r="E161" t="s">
        <v>1265</v>
      </c>
      <c r="F161" s="13">
        <v>185</v>
      </c>
      <c r="G161" s="10">
        <v>130</v>
      </c>
      <c r="H161">
        <v>0.58699999999999997</v>
      </c>
      <c r="I161">
        <v>315</v>
      </c>
      <c r="J161">
        <v>3.14</v>
      </c>
      <c r="K161">
        <v>379</v>
      </c>
      <c r="L161">
        <v>2808</v>
      </c>
      <c r="M161">
        <v>1632</v>
      </c>
      <c r="N161">
        <v>109</v>
      </c>
      <c r="O161">
        <v>3.29</v>
      </c>
      <c r="P161">
        <v>1.1970000000000001</v>
      </c>
      <c r="Q161">
        <v>8.1</v>
      </c>
      <c r="R161">
        <v>0.7</v>
      </c>
      <c r="S161">
        <v>2.6</v>
      </c>
      <c r="T161">
        <v>5.2</v>
      </c>
      <c r="U161">
        <v>1.99</v>
      </c>
    </row>
    <row r="162" spans="1:21" x14ac:dyDescent="0.45">
      <c r="A162">
        <v>160</v>
      </c>
      <c r="B162" t="s">
        <v>1395</v>
      </c>
      <c r="C162">
        <v>1898</v>
      </c>
      <c r="D162">
        <v>1918</v>
      </c>
      <c r="E162" t="s">
        <v>1396</v>
      </c>
      <c r="F162" s="13">
        <v>185</v>
      </c>
      <c r="G162" s="10">
        <v>139</v>
      </c>
      <c r="H162">
        <v>0.57099999999999995</v>
      </c>
      <c r="I162">
        <v>324</v>
      </c>
      <c r="J162">
        <v>2.69</v>
      </c>
      <c r="K162">
        <v>327</v>
      </c>
      <c r="L162">
        <v>2964.2</v>
      </c>
      <c r="M162">
        <v>1552</v>
      </c>
      <c r="N162">
        <v>106</v>
      </c>
      <c r="O162">
        <v>2.77</v>
      </c>
      <c r="P162">
        <v>1.2450000000000001</v>
      </c>
      <c r="Q162">
        <v>8</v>
      </c>
      <c r="R162">
        <v>0.1</v>
      </c>
      <c r="S162">
        <v>3.2</v>
      </c>
      <c r="T162">
        <v>4.7</v>
      </c>
      <c r="U162">
        <v>1.47</v>
      </c>
    </row>
    <row r="163" spans="1:21" x14ac:dyDescent="0.45">
      <c r="A163">
        <v>162</v>
      </c>
      <c r="B163" t="s">
        <v>734</v>
      </c>
      <c r="C163">
        <v>1962</v>
      </c>
      <c r="D163">
        <v>1975</v>
      </c>
      <c r="E163" t="s">
        <v>1346</v>
      </c>
      <c r="F163" s="13">
        <v>184</v>
      </c>
      <c r="G163" s="10">
        <v>119</v>
      </c>
      <c r="H163">
        <v>0.60699999999999998</v>
      </c>
      <c r="I163">
        <v>303</v>
      </c>
      <c r="J163">
        <v>3.24</v>
      </c>
      <c r="K163">
        <v>396</v>
      </c>
      <c r="L163">
        <v>2730</v>
      </c>
      <c r="M163">
        <v>1512</v>
      </c>
      <c r="N163">
        <v>106</v>
      </c>
      <c r="O163">
        <v>3.49</v>
      </c>
      <c r="P163">
        <v>1.214</v>
      </c>
      <c r="Q163">
        <v>8.1999999999999993</v>
      </c>
      <c r="R163">
        <v>0.8</v>
      </c>
      <c r="S163">
        <v>2.7</v>
      </c>
      <c r="T163">
        <v>5</v>
      </c>
      <c r="U163">
        <v>1.83</v>
      </c>
    </row>
    <row r="164" spans="1:21" x14ac:dyDescent="0.45">
      <c r="A164">
        <v>163</v>
      </c>
      <c r="B164" t="s">
        <v>1397</v>
      </c>
      <c r="C164">
        <v>1915</v>
      </c>
      <c r="D164">
        <v>1929</v>
      </c>
      <c r="E164" t="s">
        <v>1112</v>
      </c>
      <c r="F164" s="13">
        <v>184</v>
      </c>
      <c r="G164" s="10">
        <v>120</v>
      </c>
      <c r="H164">
        <v>0.60499999999999998</v>
      </c>
      <c r="I164">
        <v>304</v>
      </c>
      <c r="J164">
        <v>3.2</v>
      </c>
      <c r="K164">
        <v>320</v>
      </c>
      <c r="L164">
        <v>2707.2</v>
      </c>
      <c r="M164">
        <v>844</v>
      </c>
      <c r="N164">
        <v>105</v>
      </c>
      <c r="O164">
        <v>3.33</v>
      </c>
      <c r="P164">
        <v>1.2390000000000001</v>
      </c>
      <c r="Q164">
        <v>9</v>
      </c>
      <c r="R164">
        <v>0.4</v>
      </c>
      <c r="S164">
        <v>2.1</v>
      </c>
      <c r="T164">
        <v>2.8</v>
      </c>
      <c r="U164">
        <v>1.32</v>
      </c>
    </row>
    <row r="165" spans="1:21" x14ac:dyDescent="0.45">
      <c r="A165">
        <v>164</v>
      </c>
      <c r="B165" t="s">
        <v>1398</v>
      </c>
      <c r="C165">
        <v>1903</v>
      </c>
      <c r="D165">
        <v>1919</v>
      </c>
      <c r="E165" t="s">
        <v>1242</v>
      </c>
      <c r="F165" s="13">
        <v>183</v>
      </c>
      <c r="G165" s="10">
        <v>167</v>
      </c>
      <c r="H165">
        <v>0.52300000000000002</v>
      </c>
      <c r="I165">
        <v>350</v>
      </c>
      <c r="J165">
        <v>2.63</v>
      </c>
      <c r="K165">
        <v>371</v>
      </c>
      <c r="L165">
        <v>3198</v>
      </c>
      <c r="M165">
        <v>1702</v>
      </c>
      <c r="N165">
        <v>109</v>
      </c>
      <c r="O165">
        <v>2.54</v>
      </c>
      <c r="P165">
        <v>1.2290000000000001</v>
      </c>
      <c r="Q165">
        <v>8.1999999999999993</v>
      </c>
      <c r="R165">
        <v>0.1</v>
      </c>
      <c r="S165">
        <v>2.9</v>
      </c>
      <c r="T165">
        <v>4.8</v>
      </c>
      <c r="U165">
        <v>1.65</v>
      </c>
    </row>
    <row r="166" spans="1:21" x14ac:dyDescent="0.45">
      <c r="A166">
        <v>167</v>
      </c>
      <c r="B166" t="s">
        <v>1401</v>
      </c>
      <c r="C166">
        <v>1942</v>
      </c>
      <c r="D166">
        <v>1954</v>
      </c>
      <c r="E166" t="s">
        <v>1071</v>
      </c>
      <c r="F166" s="13">
        <v>182</v>
      </c>
      <c r="G166" s="10">
        <v>107</v>
      </c>
      <c r="H166">
        <v>0.63</v>
      </c>
      <c r="I166">
        <v>289</v>
      </c>
      <c r="J166">
        <v>3.3</v>
      </c>
      <c r="K166">
        <v>309</v>
      </c>
      <c r="L166">
        <v>2492.1</v>
      </c>
      <c r="M166">
        <v>1423</v>
      </c>
      <c r="N166">
        <v>109</v>
      </c>
      <c r="O166">
        <v>3.72</v>
      </c>
      <c r="P166">
        <v>1.3859999999999999</v>
      </c>
      <c r="Q166">
        <v>7.9</v>
      </c>
      <c r="R166">
        <v>0.5</v>
      </c>
      <c r="S166">
        <v>4.5999999999999996</v>
      </c>
      <c r="T166">
        <v>5.0999999999999996</v>
      </c>
      <c r="U166">
        <v>1.1299999999999999</v>
      </c>
    </row>
    <row r="167" spans="1:21" x14ac:dyDescent="0.45">
      <c r="A167">
        <v>166</v>
      </c>
      <c r="B167" t="s">
        <v>1400</v>
      </c>
      <c r="C167">
        <v>1905</v>
      </c>
      <c r="D167">
        <v>1917</v>
      </c>
      <c r="E167" t="s">
        <v>1075</v>
      </c>
      <c r="F167" s="13">
        <v>182</v>
      </c>
      <c r="G167" s="10">
        <v>106</v>
      </c>
      <c r="H167">
        <v>0.63200000000000001</v>
      </c>
      <c r="I167">
        <v>288</v>
      </c>
      <c r="J167">
        <v>2.2799999999999998</v>
      </c>
      <c r="K167">
        <v>300</v>
      </c>
      <c r="L167">
        <v>2632.1</v>
      </c>
      <c r="M167">
        <v>1137</v>
      </c>
      <c r="N167">
        <v>123</v>
      </c>
      <c r="O167">
        <v>2.84</v>
      </c>
      <c r="P167">
        <v>1.143</v>
      </c>
      <c r="Q167">
        <v>7.2</v>
      </c>
      <c r="R167">
        <v>0.1</v>
      </c>
      <c r="S167">
        <v>3</v>
      </c>
      <c r="T167">
        <v>3.9</v>
      </c>
      <c r="U167">
        <v>1.27</v>
      </c>
    </row>
    <row r="168" spans="1:21" x14ac:dyDescent="0.45">
      <c r="A168">
        <v>165</v>
      </c>
      <c r="B168" t="s">
        <v>1399</v>
      </c>
      <c r="C168">
        <v>1884</v>
      </c>
      <c r="D168">
        <v>1897</v>
      </c>
      <c r="E168" t="s">
        <v>1067</v>
      </c>
      <c r="F168" s="13">
        <v>182</v>
      </c>
      <c r="G168" s="10">
        <v>163</v>
      </c>
      <c r="H168">
        <v>0.52800000000000002</v>
      </c>
      <c r="I168">
        <v>345</v>
      </c>
      <c r="J168">
        <v>3.59</v>
      </c>
      <c r="K168">
        <v>346</v>
      </c>
      <c r="L168">
        <v>3079.1</v>
      </c>
      <c r="M168">
        <v>1235</v>
      </c>
      <c r="N168">
        <v>112</v>
      </c>
      <c r="O168">
        <v>3.77</v>
      </c>
      <c r="P168">
        <v>1.3819999999999999</v>
      </c>
      <c r="Q168">
        <v>9.1</v>
      </c>
      <c r="R168">
        <v>0.3</v>
      </c>
      <c r="S168">
        <v>3.3</v>
      </c>
      <c r="T168">
        <v>3.6</v>
      </c>
      <c r="U168">
        <v>1.0900000000000001</v>
      </c>
    </row>
    <row r="169" spans="1:21" x14ac:dyDescent="0.45">
      <c r="A169">
        <v>168</v>
      </c>
      <c r="B169" t="s">
        <v>400</v>
      </c>
      <c r="C169">
        <v>1984</v>
      </c>
      <c r="D169">
        <v>1999</v>
      </c>
      <c r="E169" t="s">
        <v>1389</v>
      </c>
      <c r="F169" s="13">
        <v>179</v>
      </c>
      <c r="G169" s="10">
        <v>158</v>
      </c>
      <c r="H169">
        <v>0.53100000000000003</v>
      </c>
      <c r="I169">
        <v>337</v>
      </c>
      <c r="J169">
        <v>3.97</v>
      </c>
      <c r="K169">
        <v>428</v>
      </c>
      <c r="L169">
        <v>2962.2</v>
      </c>
      <c r="M169">
        <v>2464</v>
      </c>
      <c r="N169">
        <v>107</v>
      </c>
      <c r="O169">
        <v>3.93</v>
      </c>
      <c r="P169">
        <v>1.3540000000000001</v>
      </c>
      <c r="Q169">
        <v>8.3000000000000007</v>
      </c>
      <c r="R169">
        <v>0.9</v>
      </c>
      <c r="S169">
        <v>3.9</v>
      </c>
      <c r="T169">
        <v>7.5</v>
      </c>
      <c r="U169">
        <v>1.91</v>
      </c>
    </row>
    <row r="170" spans="1:21" x14ac:dyDescent="0.45">
      <c r="A170">
        <v>169</v>
      </c>
      <c r="B170" t="s">
        <v>1402</v>
      </c>
      <c r="C170">
        <v>1996</v>
      </c>
      <c r="D170">
        <v>2012</v>
      </c>
      <c r="E170" t="s">
        <v>1341</v>
      </c>
      <c r="F170" s="13">
        <v>178</v>
      </c>
      <c r="G170" s="10">
        <v>177</v>
      </c>
      <c r="H170">
        <v>0.501</v>
      </c>
      <c r="I170">
        <v>355</v>
      </c>
      <c r="J170">
        <v>4.4400000000000004</v>
      </c>
      <c r="K170">
        <v>474</v>
      </c>
      <c r="L170">
        <v>3189</v>
      </c>
      <c r="M170">
        <v>1976</v>
      </c>
      <c r="N170">
        <v>95</v>
      </c>
      <c r="O170">
        <v>4.4000000000000004</v>
      </c>
      <c r="P170">
        <v>1.44</v>
      </c>
      <c r="Q170">
        <v>9.9</v>
      </c>
      <c r="R170">
        <v>1</v>
      </c>
      <c r="S170">
        <v>3</v>
      </c>
      <c r="T170">
        <v>5.6</v>
      </c>
      <c r="U170">
        <v>1.85</v>
      </c>
    </row>
    <row r="171" spans="1:21" x14ac:dyDescent="0.45">
      <c r="A171">
        <v>170</v>
      </c>
      <c r="B171" t="s">
        <v>1403</v>
      </c>
      <c r="C171">
        <v>1908</v>
      </c>
      <c r="D171">
        <v>1921</v>
      </c>
      <c r="E171" t="s">
        <v>1085</v>
      </c>
      <c r="F171" s="13">
        <v>178</v>
      </c>
      <c r="G171" s="10">
        <v>137</v>
      </c>
      <c r="H171">
        <v>0.56499999999999995</v>
      </c>
      <c r="I171">
        <v>315</v>
      </c>
      <c r="J171">
        <v>2.4900000000000002</v>
      </c>
      <c r="K171">
        <v>332</v>
      </c>
      <c r="L171">
        <v>2730</v>
      </c>
      <c r="M171">
        <v>1416</v>
      </c>
      <c r="N171">
        <v>119</v>
      </c>
      <c r="O171">
        <v>2.63</v>
      </c>
      <c r="P171">
        <v>1.2010000000000001</v>
      </c>
      <c r="Q171">
        <v>8.1</v>
      </c>
      <c r="R171">
        <v>0.1</v>
      </c>
      <c r="S171">
        <v>2.7</v>
      </c>
      <c r="T171">
        <v>4.7</v>
      </c>
      <c r="U171">
        <v>1.73</v>
      </c>
    </row>
    <row r="172" spans="1:21" x14ac:dyDescent="0.45">
      <c r="A172">
        <v>171</v>
      </c>
      <c r="B172" t="s">
        <v>561</v>
      </c>
      <c r="C172">
        <v>1975</v>
      </c>
      <c r="D172">
        <v>1993</v>
      </c>
      <c r="E172" t="s">
        <v>1264</v>
      </c>
      <c r="F172" s="13">
        <v>177</v>
      </c>
      <c r="G172" s="10">
        <v>122</v>
      </c>
      <c r="H172">
        <v>0.59199999999999997</v>
      </c>
      <c r="I172">
        <v>299</v>
      </c>
      <c r="J172">
        <v>3.33</v>
      </c>
      <c r="K172">
        <v>356</v>
      </c>
      <c r="L172">
        <v>2525.1999999999998</v>
      </c>
      <c r="M172">
        <v>1673</v>
      </c>
      <c r="N172">
        <v>114</v>
      </c>
      <c r="O172">
        <v>3.41</v>
      </c>
      <c r="P172">
        <v>1.1839999999999999</v>
      </c>
      <c r="Q172">
        <v>8.5</v>
      </c>
      <c r="R172">
        <v>0.9</v>
      </c>
      <c r="S172">
        <v>2.1</v>
      </c>
      <c r="T172">
        <v>6</v>
      </c>
      <c r="U172">
        <v>2.83</v>
      </c>
    </row>
    <row r="173" spans="1:21" x14ac:dyDescent="0.45">
      <c r="A173">
        <v>174</v>
      </c>
      <c r="B173" t="s">
        <v>1406</v>
      </c>
      <c r="C173">
        <v>1941</v>
      </c>
      <c r="D173">
        <v>1958</v>
      </c>
      <c r="E173" t="s">
        <v>1352</v>
      </c>
      <c r="F173" s="13">
        <v>177</v>
      </c>
      <c r="G173" s="10">
        <v>135</v>
      </c>
      <c r="H173">
        <v>0.56699999999999995</v>
      </c>
      <c r="I173">
        <v>312</v>
      </c>
      <c r="J173">
        <v>3.39</v>
      </c>
      <c r="K173">
        <v>328</v>
      </c>
      <c r="L173">
        <v>2682.1</v>
      </c>
      <c r="M173">
        <v>1534</v>
      </c>
      <c r="N173">
        <v>117</v>
      </c>
      <c r="O173">
        <v>3.54</v>
      </c>
      <c r="P173">
        <v>1.306</v>
      </c>
      <c r="Q173">
        <v>8.1</v>
      </c>
      <c r="R173">
        <v>0.6</v>
      </c>
      <c r="S173">
        <v>3.7</v>
      </c>
      <c r="T173">
        <v>5.0999999999999996</v>
      </c>
      <c r="U173">
        <v>1.41</v>
      </c>
    </row>
    <row r="174" spans="1:21" x14ac:dyDescent="0.45">
      <c r="A174">
        <v>173</v>
      </c>
      <c r="B174" t="s">
        <v>1405</v>
      </c>
      <c r="C174">
        <v>1888</v>
      </c>
      <c r="D174">
        <v>1899</v>
      </c>
      <c r="E174" t="s">
        <v>1088</v>
      </c>
      <c r="F174" s="13">
        <v>177</v>
      </c>
      <c r="G174" s="10">
        <v>151</v>
      </c>
      <c r="H174">
        <v>0.54</v>
      </c>
      <c r="I174">
        <v>328</v>
      </c>
      <c r="J174">
        <v>3.84</v>
      </c>
      <c r="K174">
        <v>318</v>
      </c>
      <c r="L174">
        <v>2819</v>
      </c>
      <c r="M174">
        <v>565</v>
      </c>
      <c r="N174">
        <v>114</v>
      </c>
      <c r="O174">
        <v>4.0999999999999996</v>
      </c>
      <c r="P174">
        <v>1.446</v>
      </c>
      <c r="Q174">
        <v>10.6</v>
      </c>
      <c r="R174">
        <v>0.3</v>
      </c>
      <c r="S174">
        <v>2.4</v>
      </c>
      <c r="T174">
        <v>1.8</v>
      </c>
      <c r="U174">
        <v>0.74</v>
      </c>
    </row>
    <row r="175" spans="1:21" x14ac:dyDescent="0.45">
      <c r="A175">
        <v>172</v>
      </c>
      <c r="B175" t="s">
        <v>1404</v>
      </c>
      <c r="C175">
        <v>1880</v>
      </c>
      <c r="D175">
        <v>1887</v>
      </c>
      <c r="E175" t="s">
        <v>1289</v>
      </c>
      <c r="F175" s="13">
        <v>177</v>
      </c>
      <c r="G175" s="10">
        <v>89</v>
      </c>
      <c r="H175">
        <v>0.66500000000000004</v>
      </c>
      <c r="I175">
        <v>266</v>
      </c>
      <c r="J175">
        <v>2.36</v>
      </c>
      <c r="K175">
        <v>268</v>
      </c>
      <c r="L175">
        <v>2392.1</v>
      </c>
      <c r="M175">
        <v>1103</v>
      </c>
      <c r="N175">
        <v>123</v>
      </c>
      <c r="O175">
        <v>2.99</v>
      </c>
      <c r="P175">
        <v>1.105</v>
      </c>
      <c r="Q175">
        <v>8.1</v>
      </c>
      <c r="R175">
        <v>0.3</v>
      </c>
      <c r="S175">
        <v>1.9</v>
      </c>
      <c r="T175">
        <v>4.0999999999999996</v>
      </c>
      <c r="U175">
        <v>2.2200000000000002</v>
      </c>
    </row>
    <row r="176" spans="1:21" x14ac:dyDescent="0.45">
      <c r="A176">
        <v>176</v>
      </c>
      <c r="B176" t="s">
        <v>32</v>
      </c>
      <c r="C176">
        <v>1997</v>
      </c>
      <c r="D176">
        <v>2013</v>
      </c>
      <c r="E176" t="s">
        <v>1068</v>
      </c>
      <c r="F176" s="13">
        <v>176</v>
      </c>
      <c r="G176" s="10">
        <v>157</v>
      </c>
      <c r="H176">
        <v>0.52900000000000003</v>
      </c>
      <c r="I176">
        <v>333</v>
      </c>
      <c r="J176">
        <v>4.03</v>
      </c>
      <c r="K176">
        <v>377</v>
      </c>
      <c r="L176">
        <v>2671.1</v>
      </c>
      <c r="M176">
        <v>1722</v>
      </c>
      <c r="N176">
        <v>109</v>
      </c>
      <c r="O176">
        <v>3.83</v>
      </c>
      <c r="P176">
        <v>1.33</v>
      </c>
      <c r="Q176">
        <v>9.3000000000000007</v>
      </c>
      <c r="R176">
        <v>0.7</v>
      </c>
      <c r="S176">
        <v>2.7</v>
      </c>
      <c r="T176">
        <v>5.8</v>
      </c>
      <c r="U176">
        <v>2.17</v>
      </c>
    </row>
    <row r="177" spans="1:21" x14ac:dyDescent="0.45">
      <c r="A177">
        <v>177</v>
      </c>
      <c r="B177" t="s">
        <v>471</v>
      </c>
      <c r="C177">
        <v>1979</v>
      </c>
      <c r="D177">
        <v>1998</v>
      </c>
      <c r="E177" t="s">
        <v>1333</v>
      </c>
      <c r="F177" s="13">
        <v>176</v>
      </c>
      <c r="G177" s="10">
        <v>137</v>
      </c>
      <c r="H177">
        <v>0.56200000000000006</v>
      </c>
      <c r="I177">
        <v>313</v>
      </c>
      <c r="J177">
        <v>3.44</v>
      </c>
      <c r="K177">
        <v>412</v>
      </c>
      <c r="L177">
        <v>2895.1</v>
      </c>
      <c r="M177">
        <v>1669</v>
      </c>
      <c r="N177">
        <v>122</v>
      </c>
      <c r="O177">
        <v>3.82</v>
      </c>
      <c r="P177">
        <v>1.2450000000000001</v>
      </c>
      <c r="Q177">
        <v>8</v>
      </c>
      <c r="R177">
        <v>0.7</v>
      </c>
      <c r="S177">
        <v>3.2</v>
      </c>
      <c r="T177">
        <v>5.2</v>
      </c>
      <c r="U177">
        <v>1.61</v>
      </c>
    </row>
    <row r="178" spans="1:21" x14ac:dyDescent="0.45">
      <c r="A178">
        <v>178</v>
      </c>
      <c r="B178" t="s">
        <v>429</v>
      </c>
      <c r="C178">
        <v>1982</v>
      </c>
      <c r="D178">
        <v>1996</v>
      </c>
      <c r="E178" t="s">
        <v>1112</v>
      </c>
      <c r="F178" s="13">
        <v>176</v>
      </c>
      <c r="G178" s="10">
        <v>150</v>
      </c>
      <c r="H178">
        <v>0.54</v>
      </c>
      <c r="I178">
        <v>326</v>
      </c>
      <c r="J178">
        <v>3.73</v>
      </c>
      <c r="K178">
        <v>420</v>
      </c>
      <c r="L178">
        <v>2836.1</v>
      </c>
      <c r="M178">
        <v>1844</v>
      </c>
      <c r="N178">
        <v>112</v>
      </c>
      <c r="O178">
        <v>3.81</v>
      </c>
      <c r="P178">
        <v>1.3009999999999999</v>
      </c>
      <c r="Q178">
        <v>9</v>
      </c>
      <c r="R178">
        <v>0.9</v>
      </c>
      <c r="S178">
        <v>2.7</v>
      </c>
      <c r="T178">
        <v>5.9</v>
      </c>
      <c r="U178">
        <v>2.13</v>
      </c>
    </row>
    <row r="179" spans="1:21" x14ac:dyDescent="0.45">
      <c r="A179">
        <v>175</v>
      </c>
      <c r="B179" t="s">
        <v>1407</v>
      </c>
      <c r="C179">
        <v>1923</v>
      </c>
      <c r="D179">
        <v>1945</v>
      </c>
      <c r="E179" t="s">
        <v>1251</v>
      </c>
      <c r="F179" s="13">
        <v>176</v>
      </c>
      <c r="G179" s="10">
        <v>136</v>
      </c>
      <c r="H179">
        <v>0.56399999999999995</v>
      </c>
      <c r="I179">
        <v>312</v>
      </c>
      <c r="J179">
        <v>3.86</v>
      </c>
      <c r="K179">
        <v>308</v>
      </c>
      <c r="L179">
        <v>2722</v>
      </c>
      <c r="M179">
        <v>850</v>
      </c>
      <c r="N179">
        <v>104</v>
      </c>
      <c r="O179">
        <v>4</v>
      </c>
      <c r="P179">
        <v>1.399</v>
      </c>
      <c r="Q179">
        <v>9.8000000000000007</v>
      </c>
      <c r="R179">
        <v>0.5</v>
      </c>
      <c r="S179">
        <v>2.8</v>
      </c>
      <c r="T179">
        <v>2.8</v>
      </c>
      <c r="U179">
        <v>0.99</v>
      </c>
    </row>
    <row r="180" spans="1:21" x14ac:dyDescent="0.45">
      <c r="A180">
        <v>179</v>
      </c>
      <c r="B180" t="s">
        <v>1408</v>
      </c>
      <c r="C180">
        <v>1896</v>
      </c>
      <c r="D180">
        <v>1909</v>
      </c>
      <c r="E180" t="s">
        <v>1093</v>
      </c>
      <c r="F180" s="13">
        <v>175</v>
      </c>
      <c r="G180" s="10">
        <v>212</v>
      </c>
      <c r="H180">
        <v>0.45200000000000001</v>
      </c>
      <c r="I180">
        <v>387</v>
      </c>
      <c r="J180">
        <v>3.67</v>
      </c>
      <c r="K180">
        <v>388</v>
      </c>
      <c r="L180">
        <v>3364</v>
      </c>
      <c r="M180">
        <v>1098</v>
      </c>
      <c r="N180">
        <v>92</v>
      </c>
      <c r="O180">
        <v>3.76</v>
      </c>
      <c r="P180">
        <v>1.427</v>
      </c>
      <c r="Q180">
        <v>9.3000000000000007</v>
      </c>
      <c r="R180">
        <v>0.2</v>
      </c>
      <c r="S180">
        <v>3.6</v>
      </c>
      <c r="T180">
        <v>2.9</v>
      </c>
      <c r="U180">
        <v>0.82</v>
      </c>
    </row>
    <row r="181" spans="1:21" x14ac:dyDescent="0.45">
      <c r="A181">
        <v>180</v>
      </c>
      <c r="B181" t="s">
        <v>1409</v>
      </c>
      <c r="C181">
        <v>1882</v>
      </c>
      <c r="D181">
        <v>1890</v>
      </c>
      <c r="E181" t="s">
        <v>1108</v>
      </c>
      <c r="F181" s="13">
        <v>175</v>
      </c>
      <c r="G181" s="10">
        <v>146</v>
      </c>
      <c r="H181">
        <v>0.54500000000000004</v>
      </c>
      <c r="I181">
        <v>321</v>
      </c>
      <c r="J181">
        <v>2.93</v>
      </c>
      <c r="K181">
        <v>322</v>
      </c>
      <c r="L181">
        <v>2924</v>
      </c>
      <c r="M181">
        <v>1110</v>
      </c>
      <c r="N181">
        <v>113</v>
      </c>
      <c r="O181">
        <v>3.12</v>
      </c>
      <c r="P181">
        <v>1.1679999999999999</v>
      </c>
      <c r="Q181">
        <v>9</v>
      </c>
      <c r="R181">
        <v>0.2</v>
      </c>
      <c r="S181">
        <v>1.5</v>
      </c>
      <c r="T181">
        <v>3.4</v>
      </c>
      <c r="U181">
        <v>2.2599999999999998</v>
      </c>
    </row>
    <row r="182" spans="1:21" x14ac:dyDescent="0.45">
      <c r="A182">
        <v>181</v>
      </c>
      <c r="B182" t="s">
        <v>697</v>
      </c>
      <c r="C182">
        <v>1965</v>
      </c>
      <c r="D182">
        <v>1979</v>
      </c>
      <c r="E182" t="s">
        <v>1317</v>
      </c>
      <c r="F182" s="13">
        <v>174</v>
      </c>
      <c r="G182" s="10">
        <v>150</v>
      </c>
      <c r="H182">
        <v>0.53700000000000003</v>
      </c>
      <c r="I182">
        <v>324</v>
      </c>
      <c r="J182">
        <v>3.49</v>
      </c>
      <c r="K182">
        <v>410</v>
      </c>
      <c r="L182">
        <v>2867.1</v>
      </c>
      <c r="M182">
        <v>1601</v>
      </c>
      <c r="N182">
        <v>105</v>
      </c>
      <c r="O182">
        <v>3.57</v>
      </c>
      <c r="P182">
        <v>1.2889999999999999</v>
      </c>
      <c r="Q182">
        <v>8.6999999999999993</v>
      </c>
      <c r="R182">
        <v>0.8</v>
      </c>
      <c r="S182">
        <v>2.9</v>
      </c>
      <c r="T182">
        <v>5</v>
      </c>
      <c r="U182">
        <v>1.76</v>
      </c>
    </row>
    <row r="183" spans="1:21" x14ac:dyDescent="0.45">
      <c r="A183">
        <v>182</v>
      </c>
      <c r="B183" t="s">
        <v>1410</v>
      </c>
      <c r="C183">
        <v>1954</v>
      </c>
      <c r="D183">
        <v>1971</v>
      </c>
      <c r="E183" t="s">
        <v>1326</v>
      </c>
      <c r="F183" s="13">
        <v>174</v>
      </c>
      <c r="G183" s="10">
        <v>170</v>
      </c>
      <c r="H183">
        <v>0.50600000000000001</v>
      </c>
      <c r="I183">
        <v>344</v>
      </c>
      <c r="J183">
        <v>3.63</v>
      </c>
      <c r="K183">
        <v>404</v>
      </c>
      <c r="L183">
        <v>2930.2</v>
      </c>
      <c r="M183">
        <v>2167</v>
      </c>
      <c r="N183">
        <v>103</v>
      </c>
      <c r="O183">
        <v>3.32</v>
      </c>
      <c r="P183">
        <v>1.2869999999999999</v>
      </c>
      <c r="Q183">
        <v>8.3000000000000007</v>
      </c>
      <c r="R183">
        <v>0.8</v>
      </c>
      <c r="S183">
        <v>3.3</v>
      </c>
      <c r="T183">
        <v>6.7</v>
      </c>
      <c r="U183">
        <v>2.0299999999999998</v>
      </c>
    </row>
    <row r="184" spans="1:21" x14ac:dyDescent="0.45">
      <c r="A184">
        <v>183</v>
      </c>
      <c r="B184" t="s">
        <v>1411</v>
      </c>
      <c r="C184">
        <v>1908</v>
      </c>
      <c r="D184">
        <v>1921</v>
      </c>
      <c r="E184" t="s">
        <v>1129</v>
      </c>
      <c r="F184" s="13">
        <v>174</v>
      </c>
      <c r="G184" s="10">
        <v>143</v>
      </c>
      <c r="H184">
        <v>0.54900000000000004</v>
      </c>
      <c r="I184">
        <v>317</v>
      </c>
      <c r="J184">
        <v>2.56</v>
      </c>
      <c r="K184">
        <v>306</v>
      </c>
      <c r="L184">
        <v>2821.2</v>
      </c>
      <c r="M184">
        <v>836</v>
      </c>
      <c r="N184">
        <v>114</v>
      </c>
      <c r="O184">
        <v>2.87</v>
      </c>
      <c r="P184">
        <v>1.17</v>
      </c>
      <c r="Q184">
        <v>8.6999999999999993</v>
      </c>
      <c r="R184">
        <v>0.2</v>
      </c>
      <c r="S184">
        <v>1.8</v>
      </c>
      <c r="T184">
        <v>2.7</v>
      </c>
      <c r="U184">
        <v>1.46</v>
      </c>
    </row>
    <row r="185" spans="1:21" x14ac:dyDescent="0.45">
      <c r="A185">
        <v>185</v>
      </c>
      <c r="B185" t="s">
        <v>387</v>
      </c>
      <c r="C185">
        <v>1980</v>
      </c>
      <c r="D185">
        <v>1997</v>
      </c>
      <c r="E185" t="s">
        <v>1343</v>
      </c>
      <c r="F185" s="13">
        <v>173</v>
      </c>
      <c r="G185" s="10">
        <v>153</v>
      </c>
      <c r="H185">
        <v>0.53100000000000003</v>
      </c>
      <c r="I185">
        <v>326</v>
      </c>
      <c r="J185">
        <v>3.54</v>
      </c>
      <c r="K185">
        <v>424</v>
      </c>
      <c r="L185">
        <v>2930</v>
      </c>
      <c r="M185">
        <v>2074</v>
      </c>
      <c r="N185">
        <v>104</v>
      </c>
      <c r="O185">
        <v>3.61</v>
      </c>
      <c r="P185">
        <v>1.32</v>
      </c>
      <c r="Q185">
        <v>8.3000000000000007</v>
      </c>
      <c r="R185">
        <v>0.7</v>
      </c>
      <c r="S185">
        <v>3.5</v>
      </c>
      <c r="T185">
        <v>6.4</v>
      </c>
      <c r="U185">
        <v>1.8</v>
      </c>
    </row>
    <row r="186" spans="1:21" x14ac:dyDescent="0.45">
      <c r="A186">
        <v>184</v>
      </c>
      <c r="B186" t="s">
        <v>1412</v>
      </c>
      <c r="C186">
        <v>1889</v>
      </c>
      <c r="D186">
        <v>1897</v>
      </c>
      <c r="E186" t="s">
        <v>1142</v>
      </c>
      <c r="F186" s="13">
        <v>173</v>
      </c>
      <c r="G186" s="10">
        <v>127</v>
      </c>
      <c r="H186">
        <v>0.57699999999999996</v>
      </c>
      <c r="I186">
        <v>300</v>
      </c>
      <c r="J186">
        <v>3.51</v>
      </c>
      <c r="K186">
        <v>305</v>
      </c>
      <c r="L186">
        <v>2634</v>
      </c>
      <c r="M186">
        <v>967</v>
      </c>
      <c r="N186">
        <v>118</v>
      </c>
      <c r="O186">
        <v>3.69</v>
      </c>
      <c r="P186">
        <v>1.3939999999999999</v>
      </c>
      <c r="Q186">
        <v>9.3000000000000007</v>
      </c>
      <c r="R186">
        <v>0.2</v>
      </c>
      <c r="S186">
        <v>3.2</v>
      </c>
      <c r="T186">
        <v>3.3</v>
      </c>
      <c r="U186">
        <v>1.02</v>
      </c>
    </row>
    <row r="187" spans="1:21" x14ac:dyDescent="0.45">
      <c r="A187">
        <v>187</v>
      </c>
      <c r="B187" t="s">
        <v>1414</v>
      </c>
      <c r="C187">
        <v>1939</v>
      </c>
      <c r="D187">
        <v>1959</v>
      </c>
      <c r="E187" t="s">
        <v>1415</v>
      </c>
      <c r="F187" s="13">
        <v>172</v>
      </c>
      <c r="G187" s="10">
        <v>181</v>
      </c>
      <c r="H187">
        <v>0.48699999999999999</v>
      </c>
      <c r="I187">
        <v>353</v>
      </c>
      <c r="J187">
        <v>3.66</v>
      </c>
      <c r="K187">
        <v>338</v>
      </c>
      <c r="L187">
        <v>3052.1</v>
      </c>
      <c r="M187">
        <v>1281</v>
      </c>
      <c r="N187">
        <v>109</v>
      </c>
      <c r="O187">
        <v>4.03</v>
      </c>
      <c r="P187">
        <v>1.339</v>
      </c>
      <c r="Q187">
        <v>8.9</v>
      </c>
      <c r="R187">
        <v>0.9</v>
      </c>
      <c r="S187">
        <v>3.1</v>
      </c>
      <c r="T187">
        <v>3.8</v>
      </c>
      <c r="U187">
        <v>1.21</v>
      </c>
    </row>
    <row r="188" spans="1:21" x14ac:dyDescent="0.45">
      <c r="A188">
        <v>186</v>
      </c>
      <c r="B188" t="s">
        <v>1413</v>
      </c>
      <c r="C188">
        <v>1875</v>
      </c>
      <c r="D188">
        <v>1888</v>
      </c>
      <c r="E188" t="s">
        <v>1093</v>
      </c>
      <c r="F188" s="13">
        <v>172</v>
      </c>
      <c r="G188" s="10">
        <v>151</v>
      </c>
      <c r="H188">
        <v>0.53300000000000003</v>
      </c>
      <c r="I188">
        <v>323</v>
      </c>
      <c r="J188">
        <v>2.4300000000000002</v>
      </c>
      <c r="K188">
        <v>325</v>
      </c>
      <c r="L188">
        <v>2940</v>
      </c>
      <c r="M188">
        <v>671</v>
      </c>
      <c r="N188">
        <v>105</v>
      </c>
      <c r="O188">
        <v>2.59</v>
      </c>
      <c r="P188">
        <v>1.0900000000000001</v>
      </c>
      <c r="Q188">
        <v>9.1999999999999993</v>
      </c>
      <c r="R188">
        <v>0.1</v>
      </c>
      <c r="S188">
        <v>0.6</v>
      </c>
      <c r="T188">
        <v>2.1</v>
      </c>
      <c r="U188">
        <v>3.42</v>
      </c>
    </row>
    <row r="189" spans="1:21" x14ac:dyDescent="0.45">
      <c r="A189">
        <v>188</v>
      </c>
      <c r="B189" t="s">
        <v>411</v>
      </c>
      <c r="C189">
        <v>1978</v>
      </c>
      <c r="D189">
        <v>1998</v>
      </c>
      <c r="E189" t="s">
        <v>1415</v>
      </c>
      <c r="F189" s="13">
        <v>171</v>
      </c>
      <c r="G189" s="10">
        <v>182</v>
      </c>
      <c r="H189">
        <v>0.48399999999999999</v>
      </c>
      <c r="I189">
        <v>353</v>
      </c>
      <c r="J189">
        <v>3.84</v>
      </c>
      <c r="K189">
        <v>371</v>
      </c>
      <c r="L189">
        <v>3016.2</v>
      </c>
      <c r="M189">
        <v>1942</v>
      </c>
      <c r="N189">
        <v>106</v>
      </c>
      <c r="O189">
        <v>3.9</v>
      </c>
      <c r="P189">
        <v>1.268</v>
      </c>
      <c r="Q189">
        <v>8.8000000000000007</v>
      </c>
      <c r="R189">
        <v>1</v>
      </c>
      <c r="S189">
        <v>2.6</v>
      </c>
      <c r="T189">
        <v>5.8</v>
      </c>
      <c r="U189">
        <v>2.2200000000000002</v>
      </c>
    </row>
    <row r="190" spans="1:21" x14ac:dyDescent="0.45">
      <c r="A190">
        <v>191</v>
      </c>
      <c r="B190" t="s">
        <v>426</v>
      </c>
      <c r="C190">
        <v>1976</v>
      </c>
      <c r="D190">
        <v>1994</v>
      </c>
      <c r="E190" t="s">
        <v>1287</v>
      </c>
      <c r="F190" s="13">
        <v>171</v>
      </c>
      <c r="G190" s="10">
        <v>139</v>
      </c>
      <c r="H190">
        <v>0.55200000000000005</v>
      </c>
      <c r="I190">
        <v>310</v>
      </c>
      <c r="J190">
        <v>4.08</v>
      </c>
      <c r="K190">
        <v>392</v>
      </c>
      <c r="L190">
        <v>2697.2</v>
      </c>
      <c r="M190">
        <v>1679</v>
      </c>
      <c r="N190">
        <v>97</v>
      </c>
      <c r="O190">
        <v>3.93</v>
      </c>
      <c r="P190">
        <v>1.387</v>
      </c>
      <c r="Q190">
        <v>8.9</v>
      </c>
      <c r="R190">
        <v>0.8</v>
      </c>
      <c r="S190">
        <v>3.6</v>
      </c>
      <c r="T190">
        <v>5.6</v>
      </c>
      <c r="U190">
        <v>1.55</v>
      </c>
    </row>
    <row r="191" spans="1:21" x14ac:dyDescent="0.45">
      <c r="A191">
        <v>190</v>
      </c>
      <c r="B191" t="s">
        <v>1417</v>
      </c>
      <c r="C191">
        <v>1920</v>
      </c>
      <c r="D191">
        <v>1932</v>
      </c>
      <c r="E191" t="s">
        <v>1075</v>
      </c>
      <c r="F191" s="13">
        <v>171</v>
      </c>
      <c r="G191" s="10">
        <v>119</v>
      </c>
      <c r="H191">
        <v>0.59</v>
      </c>
      <c r="I191">
        <v>290</v>
      </c>
      <c r="J191">
        <v>3.54</v>
      </c>
      <c r="K191">
        <v>249</v>
      </c>
      <c r="L191">
        <v>2557</v>
      </c>
      <c r="M191">
        <v>599</v>
      </c>
      <c r="N191">
        <v>121</v>
      </c>
      <c r="O191">
        <v>3.99</v>
      </c>
      <c r="P191">
        <v>1.35</v>
      </c>
      <c r="Q191">
        <v>9.6</v>
      </c>
      <c r="R191">
        <v>0.5</v>
      </c>
      <c r="S191">
        <v>2.5</v>
      </c>
      <c r="T191">
        <v>2.1</v>
      </c>
      <c r="U191">
        <v>0.83</v>
      </c>
    </row>
    <row r="192" spans="1:21" x14ac:dyDescent="0.45">
      <c r="A192">
        <v>189</v>
      </c>
      <c r="B192" t="s">
        <v>1416</v>
      </c>
      <c r="C192">
        <v>1884</v>
      </c>
      <c r="D192">
        <v>1890</v>
      </c>
      <c r="E192" t="s">
        <v>1131</v>
      </c>
      <c r="F192" s="13">
        <v>171</v>
      </c>
      <c r="G192" s="10">
        <v>122</v>
      </c>
      <c r="H192">
        <v>0.58399999999999996</v>
      </c>
      <c r="I192">
        <v>293</v>
      </c>
      <c r="J192">
        <v>2.82</v>
      </c>
      <c r="K192">
        <v>307</v>
      </c>
      <c r="L192">
        <v>2678</v>
      </c>
      <c r="M192">
        <v>1217</v>
      </c>
      <c r="N192">
        <v>115</v>
      </c>
      <c r="O192">
        <v>2.91</v>
      </c>
      <c r="P192">
        <v>1.1080000000000001</v>
      </c>
      <c r="Q192">
        <v>8.3000000000000007</v>
      </c>
      <c r="R192">
        <v>0.1</v>
      </c>
      <c r="S192">
        <v>1.7</v>
      </c>
      <c r="T192">
        <v>4.0999999999999996</v>
      </c>
      <c r="U192">
        <v>2.44</v>
      </c>
    </row>
    <row r="193" spans="1:21" x14ac:dyDescent="0.45">
      <c r="A193">
        <v>193</v>
      </c>
      <c r="B193" t="s">
        <v>530</v>
      </c>
      <c r="C193">
        <v>1975</v>
      </c>
      <c r="D193">
        <v>1988</v>
      </c>
      <c r="E193" t="s">
        <v>1067</v>
      </c>
      <c r="F193" s="13">
        <v>170</v>
      </c>
      <c r="G193" s="10">
        <v>91</v>
      </c>
      <c r="H193">
        <v>0.65100000000000002</v>
      </c>
      <c r="I193">
        <v>261</v>
      </c>
      <c r="J193">
        <v>3.29</v>
      </c>
      <c r="K193">
        <v>323</v>
      </c>
      <c r="L193">
        <v>2392</v>
      </c>
      <c r="M193">
        <v>1778</v>
      </c>
      <c r="N193">
        <v>119</v>
      </c>
      <c r="O193">
        <v>3.27</v>
      </c>
      <c r="P193">
        <v>1.1839999999999999</v>
      </c>
      <c r="Q193">
        <v>8.3000000000000007</v>
      </c>
      <c r="R193">
        <v>0.9</v>
      </c>
      <c r="S193">
        <v>2.4</v>
      </c>
      <c r="T193">
        <v>6.7</v>
      </c>
      <c r="U193">
        <v>2.81</v>
      </c>
    </row>
    <row r="194" spans="1:21" x14ac:dyDescent="0.45">
      <c r="A194">
        <v>194</v>
      </c>
      <c r="B194" t="s">
        <v>1419</v>
      </c>
      <c r="C194">
        <v>1939</v>
      </c>
      <c r="D194">
        <v>1957</v>
      </c>
      <c r="E194" t="s">
        <v>1322</v>
      </c>
      <c r="F194" s="13">
        <v>170</v>
      </c>
      <c r="G194" s="10">
        <v>161</v>
      </c>
      <c r="H194">
        <v>0.51400000000000001</v>
      </c>
      <c r="I194">
        <v>331</v>
      </c>
      <c r="J194">
        <v>3.23</v>
      </c>
      <c r="K194">
        <v>322</v>
      </c>
      <c r="L194">
        <v>2725.2</v>
      </c>
      <c r="M194">
        <v>1256</v>
      </c>
      <c r="N194">
        <v>124</v>
      </c>
      <c r="O194">
        <v>3.4</v>
      </c>
      <c r="P194">
        <v>1.353</v>
      </c>
      <c r="Q194">
        <v>8.6999999999999993</v>
      </c>
      <c r="R194">
        <v>0.4</v>
      </c>
      <c r="S194">
        <v>3.5</v>
      </c>
      <c r="T194">
        <v>4.0999999999999996</v>
      </c>
      <c r="U194">
        <v>1.2</v>
      </c>
    </row>
    <row r="195" spans="1:21" x14ac:dyDescent="0.45">
      <c r="A195">
        <v>192</v>
      </c>
      <c r="B195" t="s">
        <v>1418</v>
      </c>
      <c r="C195">
        <v>1898</v>
      </c>
      <c r="D195">
        <v>1909</v>
      </c>
      <c r="E195" t="s">
        <v>1065</v>
      </c>
      <c r="F195" s="13">
        <v>170</v>
      </c>
      <c r="G195" s="10">
        <v>177</v>
      </c>
      <c r="H195">
        <v>0.49</v>
      </c>
      <c r="I195">
        <v>347</v>
      </c>
      <c r="J195">
        <v>3.01</v>
      </c>
      <c r="K195">
        <v>352</v>
      </c>
      <c r="L195">
        <v>3074.2</v>
      </c>
      <c r="M195">
        <v>1127</v>
      </c>
      <c r="N195">
        <v>107</v>
      </c>
      <c r="O195">
        <v>3.09</v>
      </c>
      <c r="P195">
        <v>1.2310000000000001</v>
      </c>
      <c r="Q195">
        <v>8.6999999999999993</v>
      </c>
      <c r="R195">
        <v>0.2</v>
      </c>
      <c r="S195">
        <v>2.4</v>
      </c>
      <c r="T195">
        <v>3.3</v>
      </c>
      <c r="U195">
        <v>1.36</v>
      </c>
    </row>
    <row r="196" spans="1:21" x14ac:dyDescent="0.45">
      <c r="A196">
        <v>197</v>
      </c>
      <c r="B196" t="s">
        <v>120</v>
      </c>
      <c r="C196">
        <v>2005</v>
      </c>
      <c r="D196">
        <v>2019</v>
      </c>
      <c r="E196" t="s">
        <v>1317</v>
      </c>
      <c r="F196" s="13">
        <v>169</v>
      </c>
      <c r="G196" s="10">
        <v>136</v>
      </c>
      <c r="H196">
        <v>0.55400000000000005</v>
      </c>
      <c r="I196">
        <v>305</v>
      </c>
      <c r="J196">
        <v>3.42</v>
      </c>
      <c r="K196">
        <v>418</v>
      </c>
      <c r="L196">
        <v>2729.2</v>
      </c>
      <c r="M196">
        <v>2524</v>
      </c>
      <c r="N196">
        <v>117</v>
      </c>
      <c r="O196">
        <v>3.52</v>
      </c>
      <c r="P196">
        <v>1.206</v>
      </c>
      <c r="Q196">
        <v>8.1999999999999993</v>
      </c>
      <c r="R196">
        <v>0.9</v>
      </c>
      <c r="S196">
        <v>2.7</v>
      </c>
      <c r="T196">
        <v>8.3000000000000007</v>
      </c>
      <c r="U196">
        <v>3.14</v>
      </c>
    </row>
    <row r="197" spans="1:21" x14ac:dyDescent="0.45">
      <c r="A197">
        <v>199</v>
      </c>
      <c r="B197" t="s">
        <v>30</v>
      </c>
      <c r="C197">
        <v>1997</v>
      </c>
      <c r="D197">
        <v>2012</v>
      </c>
      <c r="E197" t="s">
        <v>1066</v>
      </c>
      <c r="F197" s="13">
        <v>169</v>
      </c>
      <c r="G197" s="10">
        <v>152</v>
      </c>
      <c r="H197">
        <v>0.52600000000000002</v>
      </c>
      <c r="I197">
        <v>321</v>
      </c>
      <c r="J197">
        <v>4.1100000000000003</v>
      </c>
      <c r="K197">
        <v>443</v>
      </c>
      <c r="L197">
        <v>2720.1</v>
      </c>
      <c r="M197">
        <v>2083</v>
      </c>
      <c r="N197">
        <v>106</v>
      </c>
      <c r="O197">
        <v>3.99</v>
      </c>
      <c r="P197">
        <v>1.3280000000000001</v>
      </c>
      <c r="Q197">
        <v>9.1999999999999993</v>
      </c>
      <c r="R197">
        <v>1</v>
      </c>
      <c r="S197">
        <v>2.8</v>
      </c>
      <c r="T197">
        <v>6.9</v>
      </c>
      <c r="U197">
        <v>2.4700000000000002</v>
      </c>
    </row>
    <row r="198" spans="1:21" x14ac:dyDescent="0.45">
      <c r="A198">
        <v>195</v>
      </c>
      <c r="B198" t="s">
        <v>258</v>
      </c>
      <c r="C198">
        <v>1989</v>
      </c>
      <c r="D198">
        <v>2004</v>
      </c>
      <c r="E198" t="s">
        <v>1335</v>
      </c>
      <c r="F198" s="13">
        <v>169</v>
      </c>
      <c r="G198" s="10">
        <v>137</v>
      </c>
      <c r="H198">
        <v>0.55200000000000005</v>
      </c>
      <c r="I198">
        <v>306</v>
      </c>
      <c r="J198">
        <v>3.74</v>
      </c>
      <c r="K198">
        <v>402</v>
      </c>
      <c r="L198">
        <v>2595.1</v>
      </c>
      <c r="M198">
        <v>1994</v>
      </c>
      <c r="N198">
        <v>121</v>
      </c>
      <c r="O198">
        <v>3.81</v>
      </c>
      <c r="P198">
        <v>1.294</v>
      </c>
      <c r="Q198">
        <v>8.4</v>
      </c>
      <c r="R198">
        <v>0.8</v>
      </c>
      <c r="S198">
        <v>3.2</v>
      </c>
      <c r="T198">
        <v>6.9</v>
      </c>
      <c r="U198">
        <v>2.14</v>
      </c>
    </row>
    <row r="199" spans="1:21" x14ac:dyDescent="0.45">
      <c r="A199">
        <v>198</v>
      </c>
      <c r="B199" t="s">
        <v>639</v>
      </c>
      <c r="C199">
        <v>1934</v>
      </c>
      <c r="D199">
        <v>1947</v>
      </c>
      <c r="E199" t="s">
        <v>1067</v>
      </c>
      <c r="F199" s="13">
        <v>169</v>
      </c>
      <c r="G199" s="10">
        <v>157</v>
      </c>
      <c r="H199">
        <v>0.51800000000000002</v>
      </c>
      <c r="I199">
        <v>326</v>
      </c>
      <c r="J199">
        <v>3.54</v>
      </c>
      <c r="K199">
        <v>379</v>
      </c>
      <c r="L199">
        <v>2864</v>
      </c>
      <c r="M199">
        <v>998</v>
      </c>
      <c r="N199">
        <v>106</v>
      </c>
      <c r="O199">
        <v>3.76</v>
      </c>
      <c r="P199">
        <v>1.343</v>
      </c>
      <c r="Q199">
        <v>9.3000000000000007</v>
      </c>
      <c r="R199">
        <v>0.4</v>
      </c>
      <c r="S199">
        <v>2.8</v>
      </c>
      <c r="T199">
        <v>3.1</v>
      </c>
      <c r="U199">
        <v>1.1200000000000001</v>
      </c>
    </row>
    <row r="200" spans="1:21" x14ac:dyDescent="0.45">
      <c r="A200">
        <v>196</v>
      </c>
      <c r="B200" t="s">
        <v>1420</v>
      </c>
      <c r="C200">
        <v>1912</v>
      </c>
      <c r="D200">
        <v>1929</v>
      </c>
      <c r="E200" t="s">
        <v>1309</v>
      </c>
      <c r="F200" s="13">
        <v>169</v>
      </c>
      <c r="G200" s="10">
        <v>157</v>
      </c>
      <c r="H200">
        <v>0.51800000000000002</v>
      </c>
      <c r="I200">
        <v>326</v>
      </c>
      <c r="J200">
        <v>2.98</v>
      </c>
      <c r="K200">
        <v>369</v>
      </c>
      <c r="L200">
        <v>2782.2</v>
      </c>
      <c r="M200">
        <v>1014</v>
      </c>
      <c r="N200">
        <v>107</v>
      </c>
      <c r="O200">
        <v>3.21</v>
      </c>
      <c r="P200">
        <v>1.2669999999999999</v>
      </c>
      <c r="Q200">
        <v>8.6999999999999993</v>
      </c>
      <c r="R200">
        <v>0.2</v>
      </c>
      <c r="S200">
        <v>2.8</v>
      </c>
      <c r="T200">
        <v>3.3</v>
      </c>
      <c r="U200">
        <v>1.19</v>
      </c>
    </row>
    <row r="201" spans="1:21" x14ac:dyDescent="0.45">
      <c r="A201">
        <v>201</v>
      </c>
      <c r="B201" t="s">
        <v>425</v>
      </c>
      <c r="C201">
        <v>1978</v>
      </c>
      <c r="D201">
        <v>1995</v>
      </c>
      <c r="E201" t="s">
        <v>1309</v>
      </c>
      <c r="F201" s="13">
        <v>168</v>
      </c>
      <c r="G201" s="10">
        <v>129</v>
      </c>
      <c r="H201">
        <v>0.56599999999999995</v>
      </c>
      <c r="I201">
        <v>297</v>
      </c>
      <c r="J201">
        <v>3.95</v>
      </c>
      <c r="K201">
        <v>348</v>
      </c>
      <c r="L201">
        <v>2629.2</v>
      </c>
      <c r="M201">
        <v>1741</v>
      </c>
      <c r="N201">
        <v>100</v>
      </c>
      <c r="O201">
        <v>4.0599999999999996</v>
      </c>
      <c r="P201">
        <v>1.3440000000000001</v>
      </c>
      <c r="Q201">
        <v>8.6</v>
      </c>
      <c r="R201">
        <v>0.9</v>
      </c>
      <c r="S201">
        <v>3.5</v>
      </c>
      <c r="T201">
        <v>6</v>
      </c>
      <c r="U201">
        <v>1.68</v>
      </c>
    </row>
    <row r="202" spans="1:21" x14ac:dyDescent="0.45">
      <c r="A202">
        <v>200</v>
      </c>
      <c r="B202" t="s">
        <v>515</v>
      </c>
      <c r="C202">
        <v>1974</v>
      </c>
      <c r="D202">
        <v>1989</v>
      </c>
      <c r="E202" t="s">
        <v>1421</v>
      </c>
      <c r="F202" s="13">
        <v>168</v>
      </c>
      <c r="G202" s="10">
        <v>136</v>
      </c>
      <c r="H202">
        <v>0.55300000000000005</v>
      </c>
      <c r="I202">
        <v>304</v>
      </c>
      <c r="J202">
        <v>3.76</v>
      </c>
      <c r="K202">
        <v>422</v>
      </c>
      <c r="L202">
        <v>2794.2</v>
      </c>
      <c r="M202">
        <v>1133</v>
      </c>
      <c r="N202">
        <v>98</v>
      </c>
      <c r="O202">
        <v>3.84</v>
      </c>
      <c r="P202">
        <v>1.2909999999999999</v>
      </c>
      <c r="Q202">
        <v>8.9</v>
      </c>
      <c r="R202">
        <v>0.7</v>
      </c>
      <c r="S202">
        <v>2.7</v>
      </c>
      <c r="T202">
        <v>3.6</v>
      </c>
      <c r="U202">
        <v>1.36</v>
      </c>
    </row>
    <row r="203" spans="1:21" x14ac:dyDescent="0.45">
      <c r="A203">
        <v>203</v>
      </c>
      <c r="B203" t="s">
        <v>483</v>
      </c>
      <c r="C203">
        <v>1975</v>
      </c>
      <c r="D203">
        <v>1992</v>
      </c>
      <c r="E203" t="s">
        <v>1355</v>
      </c>
      <c r="F203" s="13">
        <v>167</v>
      </c>
      <c r="G203" s="10">
        <v>143</v>
      </c>
      <c r="H203">
        <v>0.53900000000000003</v>
      </c>
      <c r="I203">
        <v>310</v>
      </c>
      <c r="J203">
        <v>3.9</v>
      </c>
      <c r="K203">
        <v>404</v>
      </c>
      <c r="L203">
        <v>2770</v>
      </c>
      <c r="M203">
        <v>1491</v>
      </c>
      <c r="N203">
        <v>100</v>
      </c>
      <c r="O203">
        <v>3.84</v>
      </c>
      <c r="P203">
        <v>1.3340000000000001</v>
      </c>
      <c r="Q203">
        <v>9.1</v>
      </c>
      <c r="R203">
        <v>0.8</v>
      </c>
      <c r="S203">
        <v>2.9</v>
      </c>
      <c r="T203">
        <v>4.8</v>
      </c>
      <c r="U203">
        <v>1.68</v>
      </c>
    </row>
    <row r="204" spans="1:21" x14ac:dyDescent="0.45">
      <c r="A204">
        <v>202</v>
      </c>
      <c r="B204" t="s">
        <v>1422</v>
      </c>
      <c r="C204">
        <v>1926</v>
      </c>
      <c r="D204">
        <v>1936</v>
      </c>
      <c r="E204" t="s">
        <v>1423</v>
      </c>
      <c r="F204" s="13">
        <v>167</v>
      </c>
      <c r="G204" s="10">
        <v>115</v>
      </c>
      <c r="H204">
        <v>0.59199999999999997</v>
      </c>
      <c r="I204">
        <v>282</v>
      </c>
      <c r="J204">
        <v>4.12</v>
      </c>
      <c r="K204">
        <v>292</v>
      </c>
      <c r="L204">
        <v>2344.1</v>
      </c>
      <c r="M204">
        <v>799</v>
      </c>
      <c r="N204">
        <v>105</v>
      </c>
      <c r="O204">
        <v>4.07</v>
      </c>
      <c r="P204">
        <v>1.3879999999999999</v>
      </c>
      <c r="Q204">
        <v>9.4</v>
      </c>
      <c r="R204">
        <v>0.5</v>
      </c>
      <c r="S204">
        <v>3.1</v>
      </c>
      <c r="T204">
        <v>3.1</v>
      </c>
      <c r="U204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3B99-3CF0-4A1C-BBD9-5D60E90CC684}">
  <dimension ref="A1:AP404"/>
  <sheetViews>
    <sheetView topLeftCell="R1" workbookViewId="0">
      <selection activeCell="Z13" sqref="Z13"/>
    </sheetView>
  </sheetViews>
  <sheetFormatPr defaultRowHeight="14.25" x14ac:dyDescent="0.45"/>
  <cols>
    <col min="2" max="2" width="9.06640625" customWidth="1"/>
    <col min="37" max="38" width="15.46484375" customWidth="1"/>
    <col min="42" max="42" width="16.19921875" customWidth="1"/>
  </cols>
  <sheetData>
    <row r="1" spans="1:42" x14ac:dyDescent="0.45">
      <c r="A1" t="s">
        <v>1035</v>
      </c>
      <c r="B1" t="s">
        <v>1036</v>
      </c>
      <c r="C1" t="s">
        <v>1050</v>
      </c>
      <c r="D1" t="s">
        <v>1037</v>
      </c>
      <c r="E1" t="s">
        <v>1038</v>
      </c>
      <c r="F1" t="s">
        <v>1425</v>
      </c>
      <c r="G1" t="s">
        <v>1039</v>
      </c>
      <c r="H1" t="s">
        <v>1</v>
      </c>
      <c r="I1" t="s">
        <v>2</v>
      </c>
      <c r="J1" t="s">
        <v>1040</v>
      </c>
      <c r="K1" t="s">
        <v>1041</v>
      </c>
      <c r="L1" t="s">
        <v>15</v>
      </c>
      <c r="M1" t="s">
        <v>4</v>
      </c>
      <c r="N1" t="s">
        <v>5</v>
      </c>
      <c r="O1" t="s">
        <v>1042</v>
      </c>
      <c r="P1" t="s">
        <v>1043</v>
      </c>
      <c r="Q1" t="s">
        <v>3</v>
      </c>
      <c r="R1" t="s">
        <v>6</v>
      </c>
      <c r="S1" t="s">
        <v>1044</v>
      </c>
      <c r="T1" t="s">
        <v>1045</v>
      </c>
      <c r="U1" t="s">
        <v>1046</v>
      </c>
      <c r="V1" t="s">
        <v>1047</v>
      </c>
      <c r="W1" t="s">
        <v>1048</v>
      </c>
      <c r="X1" t="s">
        <v>1049</v>
      </c>
      <c r="Y1" t="s">
        <v>1221</v>
      </c>
      <c r="Z1" t="s">
        <v>2258</v>
      </c>
      <c r="AA1" t="s">
        <v>1051</v>
      </c>
      <c r="AB1" t="s">
        <v>1052</v>
      </c>
      <c r="AC1" t="s">
        <v>1053</v>
      </c>
      <c r="AD1" t="s">
        <v>1054</v>
      </c>
      <c r="AE1" t="s">
        <v>1055</v>
      </c>
      <c r="AF1" t="s">
        <v>16</v>
      </c>
      <c r="AG1" t="s">
        <v>1056</v>
      </c>
      <c r="AH1" t="s">
        <v>1057</v>
      </c>
      <c r="AI1" t="s">
        <v>1058</v>
      </c>
      <c r="AJ1" t="s">
        <v>1059</v>
      </c>
      <c r="AK1" t="s">
        <v>7</v>
      </c>
      <c r="AL1" t="s">
        <v>2259</v>
      </c>
      <c r="AM1" t="s">
        <v>1061</v>
      </c>
      <c r="AN1" t="s">
        <v>1427</v>
      </c>
      <c r="AO1" t="s">
        <v>20</v>
      </c>
      <c r="AP1" t="s">
        <v>1428</v>
      </c>
    </row>
    <row r="2" spans="1:42" x14ac:dyDescent="0.45">
      <c r="A2">
        <v>1</v>
      </c>
      <c r="B2" t="s">
        <v>455</v>
      </c>
      <c r="C2">
        <v>5714</v>
      </c>
      <c r="D2">
        <v>1966</v>
      </c>
      <c r="E2">
        <v>1993</v>
      </c>
      <c r="F2" t="str">
        <f>_xlfn.CONCAT(Table3[[#This Row],[From]], "-",Table3[[#This Row],[To]])</f>
        <v>1966-1993</v>
      </c>
      <c r="G2" t="s">
        <v>1250</v>
      </c>
      <c r="H2">
        <v>324</v>
      </c>
      <c r="I2">
        <v>292</v>
      </c>
      <c r="J2">
        <v>0.52600000000000002</v>
      </c>
      <c r="K2">
        <v>616</v>
      </c>
      <c r="L2">
        <v>3.19</v>
      </c>
      <c r="M2">
        <v>807</v>
      </c>
      <c r="N2">
        <v>773</v>
      </c>
      <c r="O2">
        <v>222</v>
      </c>
      <c r="P2">
        <v>61</v>
      </c>
      <c r="Q2">
        <v>3</v>
      </c>
      <c r="R2">
        <v>5386</v>
      </c>
      <c r="S2">
        <v>3923</v>
      </c>
      <c r="T2">
        <v>2178</v>
      </c>
      <c r="U2">
        <v>1911</v>
      </c>
      <c r="V2">
        <v>321</v>
      </c>
      <c r="W2">
        <v>2795</v>
      </c>
      <c r="X2">
        <v>78</v>
      </c>
      <c r="Y2">
        <f>_xlfn.IFNA(IF(Table3[[#This Row],[To]]&gt;=2023, VLOOKUP(Table3[[#This Row],[Player]], Active!$B$2:$V$201, 21, FALSE), Table3[[#This Row],[IP]]), Table3[[#This Row],[IP]])</f>
        <v>5386</v>
      </c>
      <c r="Z2">
        <f>_xlfn.IFNA(IF(Table3[[#This Row],[To]]&gt;= 2023, (Table3[[#This Row],[IP - Adjusted]]/9)*Table3[[#This Row],[K/9 - Adjusted]], Table3[[#This Row],[SO]]), Table3[[#This Row],[SO]])</f>
        <v>5714</v>
      </c>
      <c r="AA2">
        <v>158</v>
      </c>
      <c r="AB2">
        <v>33</v>
      </c>
      <c r="AC2">
        <v>277</v>
      </c>
      <c r="AD2">
        <v>22575</v>
      </c>
      <c r="AE2">
        <v>112</v>
      </c>
      <c r="AF2">
        <v>2.97</v>
      </c>
      <c r="AG2">
        <v>1.2470000000000001</v>
      </c>
      <c r="AH2">
        <v>6.6</v>
      </c>
      <c r="AI2">
        <v>0.5</v>
      </c>
      <c r="AJ2">
        <v>4.7</v>
      </c>
      <c r="AK2">
        <v>9.5</v>
      </c>
      <c r="AL2">
        <f>IF(Table3[[#This Row],[To]]=2024, Table3[[#This Row],[K/9]]*Adjustments!$N$11, Table3[[#This Row],[K/9]])</f>
        <v>9.5</v>
      </c>
      <c r="AM2">
        <v>2.04</v>
      </c>
      <c r="AN2">
        <v>1</v>
      </c>
      <c r="AO2" t="s">
        <v>1429</v>
      </c>
      <c r="AP2" t="s">
        <v>1430</v>
      </c>
    </row>
    <row r="3" spans="1:42" x14ac:dyDescent="0.45">
      <c r="A3">
        <v>2</v>
      </c>
      <c r="B3" t="s">
        <v>24</v>
      </c>
      <c r="C3">
        <v>4875</v>
      </c>
      <c r="D3">
        <v>1988</v>
      </c>
      <c r="E3">
        <v>2009</v>
      </c>
      <c r="F3" t="str">
        <f>_xlfn.CONCAT(Table3[[#This Row],[From]], "-",Table3[[#This Row],[To]])</f>
        <v>1988-2009</v>
      </c>
      <c r="G3" t="s">
        <v>1256</v>
      </c>
      <c r="H3">
        <v>303</v>
      </c>
      <c r="I3">
        <v>166</v>
      </c>
      <c r="J3">
        <v>0.64600000000000002</v>
      </c>
      <c r="K3">
        <v>469</v>
      </c>
      <c r="L3">
        <v>3.29</v>
      </c>
      <c r="M3">
        <v>618</v>
      </c>
      <c r="N3">
        <v>603</v>
      </c>
      <c r="O3">
        <v>100</v>
      </c>
      <c r="P3">
        <v>37</v>
      </c>
      <c r="Q3">
        <v>2</v>
      </c>
      <c r="R3">
        <v>4135.1000000000004</v>
      </c>
      <c r="S3">
        <v>3346</v>
      </c>
      <c r="T3">
        <v>1703</v>
      </c>
      <c r="U3">
        <v>1513</v>
      </c>
      <c r="V3">
        <v>411</v>
      </c>
      <c r="W3">
        <v>1497</v>
      </c>
      <c r="X3">
        <v>37</v>
      </c>
      <c r="Y3">
        <f>_xlfn.IFNA(IF(Table3[[#This Row],[To]]&gt;=2023, VLOOKUP(Table3[[#This Row],[Player]], Active!$B$2:$V$201, 21, FALSE), Table3[[#This Row],[IP]]), Table3[[#This Row],[IP]])</f>
        <v>4135.1000000000004</v>
      </c>
      <c r="Z3">
        <f>_xlfn.IFNA(IF(Table3[[#This Row],[To]]&gt;= 2023, (Table3[[#This Row],[IP - Adjusted]]/9)*Table3[[#This Row],[K/9 - Adjusted]], Table3[[#This Row],[SO]]), Table3[[#This Row],[SO]])</f>
        <v>4875</v>
      </c>
      <c r="AA3">
        <v>190</v>
      </c>
      <c r="AB3">
        <v>33</v>
      </c>
      <c r="AC3">
        <v>109</v>
      </c>
      <c r="AD3">
        <v>17067</v>
      </c>
      <c r="AE3">
        <v>135</v>
      </c>
      <c r="AF3">
        <v>3.19</v>
      </c>
      <c r="AG3">
        <v>1.171</v>
      </c>
      <c r="AH3">
        <v>7.3</v>
      </c>
      <c r="AI3">
        <v>0.9</v>
      </c>
      <c r="AJ3">
        <v>3.3</v>
      </c>
      <c r="AK3">
        <v>10.6</v>
      </c>
      <c r="AL3">
        <f>IF(Table3[[#This Row],[To]]=2024, Table3[[#This Row],[K/9]]*Adjustments!$N$11, Table3[[#This Row],[K/9]])</f>
        <v>10.6</v>
      </c>
      <c r="AM3">
        <v>3.26</v>
      </c>
      <c r="AN3">
        <v>1</v>
      </c>
      <c r="AO3" t="s">
        <v>1431</v>
      </c>
      <c r="AP3" t="s">
        <v>1432</v>
      </c>
    </row>
    <row r="4" spans="1:42" x14ac:dyDescent="0.45">
      <c r="A4">
        <v>3</v>
      </c>
      <c r="B4" t="s">
        <v>206</v>
      </c>
      <c r="C4">
        <v>4672</v>
      </c>
      <c r="D4">
        <v>1984</v>
      </c>
      <c r="E4">
        <v>2007</v>
      </c>
      <c r="F4" t="str">
        <f>_xlfn.CONCAT(Table3[[#This Row],[From]], "-",Table3[[#This Row],[To]])</f>
        <v>1984-2007</v>
      </c>
      <c r="G4" t="s">
        <v>1240</v>
      </c>
      <c r="H4">
        <v>354</v>
      </c>
      <c r="I4">
        <v>184</v>
      </c>
      <c r="J4">
        <v>0.65800000000000003</v>
      </c>
      <c r="K4">
        <v>538</v>
      </c>
      <c r="L4">
        <v>3.12</v>
      </c>
      <c r="M4">
        <v>709</v>
      </c>
      <c r="N4">
        <v>707</v>
      </c>
      <c r="O4">
        <v>118</v>
      </c>
      <c r="P4">
        <v>46</v>
      </c>
      <c r="Q4">
        <v>0</v>
      </c>
      <c r="R4">
        <v>4916.2</v>
      </c>
      <c r="S4">
        <v>4185</v>
      </c>
      <c r="T4">
        <v>1885</v>
      </c>
      <c r="U4">
        <v>1707</v>
      </c>
      <c r="V4">
        <v>363</v>
      </c>
      <c r="W4">
        <v>1580</v>
      </c>
      <c r="X4">
        <v>63</v>
      </c>
      <c r="Y4">
        <f>_xlfn.IFNA(IF(Table3[[#This Row],[To]]&gt;=2023, VLOOKUP(Table3[[#This Row],[Player]], Active!$B$2:$V$201, 21, FALSE), Table3[[#This Row],[IP]]), Table3[[#This Row],[IP]])</f>
        <v>4916.2</v>
      </c>
      <c r="Z4">
        <f>_xlfn.IFNA(IF(Table3[[#This Row],[To]]&gt;= 2023, (Table3[[#This Row],[IP - Adjusted]]/9)*Table3[[#This Row],[K/9 - Adjusted]], Table3[[#This Row],[SO]]), Table3[[#This Row],[SO]])</f>
        <v>4672</v>
      </c>
      <c r="AA4">
        <v>159</v>
      </c>
      <c r="AB4">
        <v>20</v>
      </c>
      <c r="AC4">
        <v>143</v>
      </c>
      <c r="AD4">
        <v>20240</v>
      </c>
      <c r="AE4">
        <v>143</v>
      </c>
      <c r="AF4">
        <v>3.09</v>
      </c>
      <c r="AG4">
        <v>1.173</v>
      </c>
      <c r="AH4">
        <v>7.7</v>
      </c>
      <c r="AI4">
        <v>0.7</v>
      </c>
      <c r="AJ4">
        <v>2.9</v>
      </c>
      <c r="AK4">
        <v>8.6</v>
      </c>
      <c r="AL4">
        <f>IF(Table3[[#This Row],[To]]=2024, Table3[[#This Row],[K/9]]*Adjustments!$N$11, Table3[[#This Row],[K/9]])</f>
        <v>8.6</v>
      </c>
      <c r="AM4">
        <v>2.96</v>
      </c>
      <c r="AN4">
        <v>1</v>
      </c>
      <c r="AO4" t="s">
        <v>1433</v>
      </c>
      <c r="AP4" t="s">
        <v>1434</v>
      </c>
    </row>
    <row r="5" spans="1:42" x14ac:dyDescent="0.45">
      <c r="A5">
        <v>4</v>
      </c>
      <c r="B5" t="s">
        <v>524</v>
      </c>
      <c r="C5">
        <v>4136</v>
      </c>
      <c r="D5">
        <v>1965</v>
      </c>
      <c r="E5">
        <v>1988</v>
      </c>
      <c r="F5" t="str">
        <f>_xlfn.CONCAT(Table3[[#This Row],[From]], "-",Table3[[#This Row],[To]])</f>
        <v>1965-1988</v>
      </c>
      <c r="G5" t="s">
        <v>1245</v>
      </c>
      <c r="H5">
        <v>329</v>
      </c>
      <c r="I5">
        <v>244</v>
      </c>
      <c r="J5">
        <v>0.57399999999999995</v>
      </c>
      <c r="K5">
        <v>573</v>
      </c>
      <c r="L5">
        <v>3.22</v>
      </c>
      <c r="M5">
        <v>741</v>
      </c>
      <c r="N5">
        <v>709</v>
      </c>
      <c r="O5">
        <v>254</v>
      </c>
      <c r="P5">
        <v>55</v>
      </c>
      <c r="Q5">
        <v>2</v>
      </c>
      <c r="R5">
        <v>5217.2</v>
      </c>
      <c r="S5">
        <v>4672</v>
      </c>
      <c r="T5">
        <v>2130</v>
      </c>
      <c r="U5">
        <v>1864</v>
      </c>
      <c r="V5">
        <v>414</v>
      </c>
      <c r="W5">
        <v>1833</v>
      </c>
      <c r="X5">
        <v>150</v>
      </c>
      <c r="Y5">
        <f>_xlfn.IFNA(IF(Table3[[#This Row],[To]]&gt;=2023, VLOOKUP(Table3[[#This Row],[Player]], Active!$B$2:$V$201, 21, FALSE), Table3[[#This Row],[IP]]), Table3[[#This Row],[IP]])</f>
        <v>5217.2</v>
      </c>
      <c r="Z5">
        <f>_xlfn.IFNA(IF(Table3[[#This Row],[To]]&gt;= 2023, (Table3[[#This Row],[IP - Adjusted]]/9)*Table3[[#This Row],[K/9 - Adjusted]], Table3[[#This Row],[SO]]), Table3[[#This Row],[SO]])</f>
        <v>4136</v>
      </c>
      <c r="AA5">
        <v>53</v>
      </c>
      <c r="AB5">
        <v>90</v>
      </c>
      <c r="AC5">
        <v>183</v>
      </c>
      <c r="AD5">
        <v>21683</v>
      </c>
      <c r="AE5">
        <v>115</v>
      </c>
      <c r="AF5">
        <v>3.15</v>
      </c>
      <c r="AG5">
        <v>1.2470000000000001</v>
      </c>
      <c r="AH5">
        <v>8.1</v>
      </c>
      <c r="AI5">
        <v>0.7</v>
      </c>
      <c r="AJ5">
        <v>3.2</v>
      </c>
      <c r="AK5">
        <v>7.1</v>
      </c>
      <c r="AL5">
        <f>IF(Table3[[#This Row],[To]]=2024, Table3[[#This Row],[K/9]]*Adjustments!$N$11, Table3[[#This Row],[K/9]])</f>
        <v>7.1</v>
      </c>
      <c r="AM5">
        <v>2.2599999999999998</v>
      </c>
      <c r="AN5" t="s">
        <v>1435</v>
      </c>
      <c r="AO5" t="s">
        <v>1436</v>
      </c>
      <c r="AP5" t="s">
        <v>1437</v>
      </c>
    </row>
    <row r="6" spans="1:42" x14ac:dyDescent="0.45">
      <c r="A6">
        <v>5</v>
      </c>
      <c r="B6" t="s">
        <v>478</v>
      </c>
      <c r="C6">
        <v>3701</v>
      </c>
      <c r="D6">
        <v>1970</v>
      </c>
      <c r="E6">
        <v>1992</v>
      </c>
      <c r="F6" t="str">
        <f>_xlfn.CONCAT(Table3[[#This Row],[From]], "-",Table3[[#This Row],[To]])</f>
        <v>1970-1992</v>
      </c>
      <c r="G6" t="s">
        <v>1262</v>
      </c>
      <c r="H6">
        <v>287</v>
      </c>
      <c r="I6">
        <v>250</v>
      </c>
      <c r="J6">
        <v>0.53400000000000003</v>
      </c>
      <c r="K6">
        <v>537</v>
      </c>
      <c r="L6">
        <v>3.31</v>
      </c>
      <c r="M6">
        <v>692</v>
      </c>
      <c r="N6">
        <v>685</v>
      </c>
      <c r="O6">
        <v>242</v>
      </c>
      <c r="P6">
        <v>60</v>
      </c>
      <c r="Q6">
        <v>0</v>
      </c>
      <c r="R6">
        <v>4970</v>
      </c>
      <c r="S6">
        <v>4632</v>
      </c>
      <c r="T6">
        <v>2029</v>
      </c>
      <c r="U6">
        <v>1830</v>
      </c>
      <c r="V6">
        <v>430</v>
      </c>
      <c r="W6">
        <v>1322</v>
      </c>
      <c r="X6">
        <v>71</v>
      </c>
      <c r="Y6">
        <f>_xlfn.IFNA(IF(Table3[[#This Row],[To]]&gt;=2023, VLOOKUP(Table3[[#This Row],[Player]], Active!$B$2:$V$201, 21, FALSE), Table3[[#This Row],[IP]]), Table3[[#This Row],[IP]])</f>
        <v>4970</v>
      </c>
      <c r="Z6">
        <f>_xlfn.IFNA(IF(Table3[[#This Row],[To]]&gt;= 2023, (Table3[[#This Row],[IP - Adjusted]]/9)*Table3[[#This Row],[K/9 - Adjusted]], Table3[[#This Row],[SO]]), Table3[[#This Row],[SO]])</f>
        <v>3701</v>
      </c>
      <c r="AA6">
        <v>155</v>
      </c>
      <c r="AB6">
        <v>19</v>
      </c>
      <c r="AC6">
        <v>114</v>
      </c>
      <c r="AD6">
        <v>20491</v>
      </c>
      <c r="AE6">
        <v>118</v>
      </c>
      <c r="AF6">
        <v>3.19</v>
      </c>
      <c r="AG6">
        <v>1.198</v>
      </c>
      <c r="AH6">
        <v>8.4</v>
      </c>
      <c r="AI6">
        <v>0.8</v>
      </c>
      <c r="AJ6">
        <v>2.4</v>
      </c>
      <c r="AK6">
        <v>6.7</v>
      </c>
      <c r="AL6">
        <f>IF(Table3[[#This Row],[To]]=2024, Table3[[#This Row],[K/9]]*Adjustments!$N$11, Table3[[#This Row],[K/9]])</f>
        <v>6.7</v>
      </c>
      <c r="AM6">
        <v>2.8</v>
      </c>
      <c r="AN6" t="s">
        <v>1435</v>
      </c>
      <c r="AO6" t="s">
        <v>1438</v>
      </c>
      <c r="AP6" t="s">
        <v>1439</v>
      </c>
    </row>
    <row r="7" spans="1:42" x14ac:dyDescent="0.45">
      <c r="A7">
        <v>6</v>
      </c>
      <c r="B7" t="s">
        <v>540</v>
      </c>
      <c r="C7">
        <v>3640</v>
      </c>
      <c r="D7">
        <v>1967</v>
      </c>
      <c r="E7">
        <v>1986</v>
      </c>
      <c r="F7" t="str">
        <f>_xlfn.CONCAT(Table3[[#This Row],[From]], "-",Table3[[#This Row],[To]])</f>
        <v>1967-1986</v>
      </c>
      <c r="G7" t="s">
        <v>1062</v>
      </c>
      <c r="H7">
        <v>311</v>
      </c>
      <c r="I7">
        <v>205</v>
      </c>
      <c r="J7">
        <v>0.60299999999999998</v>
      </c>
      <c r="K7">
        <v>516</v>
      </c>
      <c r="L7">
        <v>2.86</v>
      </c>
      <c r="M7">
        <v>656</v>
      </c>
      <c r="N7">
        <v>647</v>
      </c>
      <c r="O7">
        <v>231</v>
      </c>
      <c r="P7">
        <v>61</v>
      </c>
      <c r="Q7">
        <v>1</v>
      </c>
      <c r="R7">
        <v>4783</v>
      </c>
      <c r="S7">
        <v>3971</v>
      </c>
      <c r="T7">
        <v>1674</v>
      </c>
      <c r="U7">
        <v>1521</v>
      </c>
      <c r="V7">
        <v>380</v>
      </c>
      <c r="W7">
        <v>1390</v>
      </c>
      <c r="X7">
        <v>116</v>
      </c>
      <c r="Y7">
        <f>_xlfn.IFNA(IF(Table3[[#This Row],[To]]&gt;=2023, VLOOKUP(Table3[[#This Row],[Player]], Active!$B$2:$V$201, 21, FALSE), Table3[[#This Row],[IP]]), Table3[[#This Row],[IP]])</f>
        <v>4783</v>
      </c>
      <c r="Z7">
        <f>_xlfn.IFNA(IF(Table3[[#This Row],[To]]&gt;= 2023, (Table3[[#This Row],[IP - Adjusted]]/9)*Table3[[#This Row],[K/9 - Adjusted]], Table3[[#This Row],[SO]]), Table3[[#This Row],[SO]])</f>
        <v>3640</v>
      </c>
      <c r="AA7">
        <v>76</v>
      </c>
      <c r="AB7">
        <v>8</v>
      </c>
      <c r="AC7">
        <v>126</v>
      </c>
      <c r="AD7">
        <v>19369</v>
      </c>
      <c r="AE7">
        <v>127</v>
      </c>
      <c r="AF7">
        <v>3.04</v>
      </c>
      <c r="AG7">
        <v>1.121</v>
      </c>
      <c r="AH7">
        <v>7.5</v>
      </c>
      <c r="AI7">
        <v>0.7</v>
      </c>
      <c r="AJ7">
        <v>2.6</v>
      </c>
      <c r="AK7">
        <v>6.8</v>
      </c>
      <c r="AL7">
        <f>IF(Table3[[#This Row],[To]]=2024, Table3[[#This Row],[K/9]]*Adjustments!$N$11, Table3[[#This Row],[K/9]])</f>
        <v>6.8</v>
      </c>
      <c r="AM7">
        <v>2.62</v>
      </c>
      <c r="AN7" t="s">
        <v>1440</v>
      </c>
      <c r="AO7" t="s">
        <v>1441</v>
      </c>
      <c r="AP7" t="s">
        <v>1442</v>
      </c>
    </row>
    <row r="8" spans="1:42" x14ac:dyDescent="0.45">
      <c r="A8">
        <v>7</v>
      </c>
      <c r="B8" t="s">
        <v>522</v>
      </c>
      <c r="C8">
        <v>3574</v>
      </c>
      <c r="D8">
        <v>1966</v>
      </c>
      <c r="E8">
        <v>1988</v>
      </c>
      <c r="F8" t="str">
        <f>_xlfn.CONCAT(Table3[[#This Row],[From]], "-",Table3[[#This Row],[To]])</f>
        <v>1966-1988</v>
      </c>
      <c r="G8" t="s">
        <v>1251</v>
      </c>
      <c r="H8">
        <v>324</v>
      </c>
      <c r="I8">
        <v>256</v>
      </c>
      <c r="J8">
        <v>0.55900000000000005</v>
      </c>
      <c r="K8">
        <v>580</v>
      </c>
      <c r="L8">
        <v>3.26</v>
      </c>
      <c r="M8">
        <v>774</v>
      </c>
      <c r="N8">
        <v>756</v>
      </c>
      <c r="O8">
        <v>178</v>
      </c>
      <c r="P8">
        <v>58</v>
      </c>
      <c r="Q8">
        <v>5</v>
      </c>
      <c r="R8">
        <v>5282.1</v>
      </c>
      <c r="S8">
        <v>4692</v>
      </c>
      <c r="T8">
        <v>2104</v>
      </c>
      <c r="U8">
        <v>1914</v>
      </c>
      <c r="V8">
        <v>472</v>
      </c>
      <c r="W8">
        <v>1343</v>
      </c>
      <c r="X8">
        <v>102</v>
      </c>
      <c r="Y8">
        <f>_xlfn.IFNA(IF(Table3[[#This Row],[To]]&gt;=2023, VLOOKUP(Table3[[#This Row],[Player]], Active!$B$2:$V$201, 21, FALSE), Table3[[#This Row],[IP]]), Table3[[#This Row],[IP]])</f>
        <v>5282.1</v>
      </c>
      <c r="Z8">
        <f>_xlfn.IFNA(IF(Table3[[#This Row],[To]]&gt;= 2023, (Table3[[#This Row],[IP - Adjusted]]/9)*Table3[[#This Row],[K/9 - Adjusted]], Table3[[#This Row],[SO]]), Table3[[#This Row],[SO]])</f>
        <v>3574</v>
      </c>
      <c r="AA8">
        <v>82</v>
      </c>
      <c r="AB8">
        <v>21</v>
      </c>
      <c r="AC8">
        <v>112</v>
      </c>
      <c r="AD8">
        <v>21631</v>
      </c>
      <c r="AE8">
        <v>108</v>
      </c>
      <c r="AF8">
        <v>3.24</v>
      </c>
      <c r="AG8">
        <v>1.1419999999999999</v>
      </c>
      <c r="AH8">
        <v>8</v>
      </c>
      <c r="AI8">
        <v>0.8</v>
      </c>
      <c r="AJ8">
        <v>2.2999999999999998</v>
      </c>
      <c r="AK8">
        <v>6.1</v>
      </c>
      <c r="AL8">
        <f>IF(Table3[[#This Row],[To]]=2024, Table3[[#This Row],[K/9]]*Adjustments!$N$11, Table3[[#This Row],[K/9]])</f>
        <v>6.1</v>
      </c>
      <c r="AM8">
        <v>2.66</v>
      </c>
      <c r="AN8" t="s">
        <v>1440</v>
      </c>
      <c r="AO8" t="s">
        <v>1443</v>
      </c>
      <c r="AP8" t="s">
        <v>1444</v>
      </c>
    </row>
    <row r="9" spans="1:42" x14ac:dyDescent="0.45">
      <c r="A9">
        <v>8</v>
      </c>
      <c r="B9" t="s">
        <v>586</v>
      </c>
      <c r="C9">
        <v>3534</v>
      </c>
      <c r="D9">
        <v>1962</v>
      </c>
      <c r="E9">
        <v>1983</v>
      </c>
      <c r="F9" t="str">
        <f>_xlfn.CONCAT(Table3[[#This Row],[From]], "-",Table3[[#This Row],[To]])</f>
        <v>1962-1983</v>
      </c>
      <c r="G9" t="s">
        <v>1230</v>
      </c>
      <c r="H9">
        <v>314</v>
      </c>
      <c r="I9">
        <v>265</v>
      </c>
      <c r="J9">
        <v>0.54200000000000004</v>
      </c>
      <c r="K9">
        <v>579</v>
      </c>
      <c r="L9">
        <v>3.11</v>
      </c>
      <c r="M9">
        <v>777</v>
      </c>
      <c r="N9">
        <v>690</v>
      </c>
      <c r="O9">
        <v>303</v>
      </c>
      <c r="P9">
        <v>53</v>
      </c>
      <c r="Q9">
        <v>10</v>
      </c>
      <c r="R9">
        <v>5350</v>
      </c>
      <c r="S9">
        <v>4938</v>
      </c>
      <c r="T9">
        <v>2128</v>
      </c>
      <c r="U9">
        <v>1846</v>
      </c>
      <c r="V9">
        <v>399</v>
      </c>
      <c r="W9">
        <v>1379</v>
      </c>
      <c r="X9">
        <v>164</v>
      </c>
      <c r="Y9">
        <f>_xlfn.IFNA(IF(Table3[[#This Row],[To]]&gt;=2023, VLOOKUP(Table3[[#This Row],[Player]], Active!$B$2:$V$201, 21, FALSE), Table3[[#This Row],[IP]]), Table3[[#This Row],[IP]])</f>
        <v>5350</v>
      </c>
      <c r="Z9">
        <f>_xlfn.IFNA(IF(Table3[[#This Row],[To]]&gt;= 2023, (Table3[[#This Row],[IP - Adjusted]]/9)*Table3[[#This Row],[K/9 - Adjusted]], Table3[[#This Row],[SO]]), Table3[[#This Row],[SO]])</f>
        <v>3534</v>
      </c>
      <c r="AA9">
        <v>108</v>
      </c>
      <c r="AB9">
        <v>6</v>
      </c>
      <c r="AC9">
        <v>160</v>
      </c>
      <c r="AD9">
        <v>21953</v>
      </c>
      <c r="AE9">
        <v>117</v>
      </c>
      <c r="AF9">
        <v>3.06</v>
      </c>
      <c r="AG9">
        <v>1.181</v>
      </c>
      <c r="AH9">
        <v>8.3000000000000007</v>
      </c>
      <c r="AI9">
        <v>0.7</v>
      </c>
      <c r="AJ9">
        <v>2.2999999999999998</v>
      </c>
      <c r="AK9">
        <v>5.9</v>
      </c>
      <c r="AL9">
        <f>IF(Table3[[#This Row],[To]]=2024, Table3[[#This Row],[K/9]]*Adjustments!$N$11, Table3[[#This Row],[K/9]])</f>
        <v>5.9</v>
      </c>
      <c r="AM9">
        <v>2.56</v>
      </c>
      <c r="AN9" t="s">
        <v>1440</v>
      </c>
      <c r="AO9" t="s">
        <v>1445</v>
      </c>
      <c r="AP9" t="s">
        <v>1446</v>
      </c>
    </row>
    <row r="10" spans="1:42" x14ac:dyDescent="0.45">
      <c r="A10">
        <v>9</v>
      </c>
      <c r="B10" t="s">
        <v>1231</v>
      </c>
      <c r="C10">
        <v>3509</v>
      </c>
      <c r="D10">
        <v>1907</v>
      </c>
      <c r="E10">
        <v>1927</v>
      </c>
      <c r="F10" t="str">
        <f>_xlfn.CONCAT(Table3[[#This Row],[From]], "-",Table3[[#This Row],[To]])</f>
        <v>1907-1927</v>
      </c>
      <c r="G10" t="s">
        <v>1232</v>
      </c>
      <c r="H10">
        <v>417</v>
      </c>
      <c r="I10">
        <v>279</v>
      </c>
      <c r="J10">
        <v>0.59899999999999998</v>
      </c>
      <c r="K10">
        <v>696</v>
      </c>
      <c r="L10">
        <v>2.17</v>
      </c>
      <c r="M10">
        <v>802</v>
      </c>
      <c r="N10">
        <v>666</v>
      </c>
      <c r="O10">
        <v>531</v>
      </c>
      <c r="P10">
        <v>110</v>
      </c>
      <c r="Q10">
        <v>34</v>
      </c>
      <c r="R10">
        <v>5914.1</v>
      </c>
      <c r="S10">
        <v>4913</v>
      </c>
      <c r="T10">
        <v>1902</v>
      </c>
      <c r="U10">
        <v>1424</v>
      </c>
      <c r="V10">
        <v>97</v>
      </c>
      <c r="W10">
        <v>1363</v>
      </c>
      <c r="Y10">
        <f>_xlfn.IFNA(IF(Table3[[#This Row],[To]]&gt;=2023, VLOOKUP(Table3[[#This Row],[Player]], Active!$B$2:$V$201, 21, FALSE), Table3[[#This Row],[IP]]), Table3[[#This Row],[IP]])</f>
        <v>5914.1</v>
      </c>
      <c r="Z10">
        <f>_xlfn.IFNA(IF(Table3[[#This Row],[To]]&gt;= 2023, (Table3[[#This Row],[IP - Adjusted]]/9)*Table3[[#This Row],[K/9 - Adjusted]], Table3[[#This Row],[SO]]), Table3[[#This Row],[SO]])</f>
        <v>3509</v>
      </c>
      <c r="AA10">
        <v>205</v>
      </c>
      <c r="AB10">
        <v>4</v>
      </c>
      <c r="AC10">
        <v>154</v>
      </c>
      <c r="AD10">
        <v>23415</v>
      </c>
      <c r="AE10">
        <v>147</v>
      </c>
      <c r="AF10">
        <v>2.38</v>
      </c>
      <c r="AG10">
        <v>1.0609999999999999</v>
      </c>
      <c r="AH10">
        <v>7.5</v>
      </c>
      <c r="AI10">
        <v>0.1</v>
      </c>
      <c r="AJ10">
        <v>2.1</v>
      </c>
      <c r="AK10">
        <v>5.3</v>
      </c>
      <c r="AL10">
        <f>IF(Table3[[#This Row],[To]]=2024, Table3[[#This Row],[K/9]]*Adjustments!$N$11, Table3[[#This Row],[K/9]])</f>
        <v>5.3</v>
      </c>
      <c r="AM10">
        <v>2.57</v>
      </c>
      <c r="AN10" t="s">
        <v>1447</v>
      </c>
      <c r="AO10" t="s">
        <v>1448</v>
      </c>
      <c r="AP10" t="s">
        <v>1449</v>
      </c>
    </row>
    <row r="11" spans="1:42" x14ac:dyDescent="0.45">
      <c r="A11">
        <v>10</v>
      </c>
      <c r="B11" t="s">
        <v>26</v>
      </c>
      <c r="C11">
        <v>3371</v>
      </c>
      <c r="D11">
        <v>1986</v>
      </c>
      <c r="E11">
        <v>2008</v>
      </c>
      <c r="F11" t="str">
        <f>_xlfn.CONCAT(Table3[[#This Row],[From]], "-",Table3[[#This Row],[To]])</f>
        <v>1986-2008</v>
      </c>
      <c r="G11" t="s">
        <v>1243</v>
      </c>
      <c r="H11">
        <v>355</v>
      </c>
      <c r="I11">
        <v>227</v>
      </c>
      <c r="J11">
        <v>0.61</v>
      </c>
      <c r="K11">
        <v>582</v>
      </c>
      <c r="L11">
        <v>3.16</v>
      </c>
      <c r="M11">
        <v>744</v>
      </c>
      <c r="N11">
        <v>740</v>
      </c>
      <c r="O11">
        <v>109</v>
      </c>
      <c r="P11">
        <v>35</v>
      </c>
      <c r="Q11">
        <v>0</v>
      </c>
      <c r="R11">
        <v>5008.1000000000004</v>
      </c>
      <c r="S11">
        <v>4726</v>
      </c>
      <c r="T11">
        <v>1981</v>
      </c>
      <c r="U11">
        <v>1756</v>
      </c>
      <c r="V11">
        <v>353</v>
      </c>
      <c r="W11">
        <v>999</v>
      </c>
      <c r="X11">
        <v>177</v>
      </c>
      <c r="Y11">
        <f>_xlfn.IFNA(IF(Table3[[#This Row],[To]]&gt;=2023, VLOOKUP(Table3[[#This Row],[Player]], Active!$B$2:$V$201, 21, FALSE), Table3[[#This Row],[IP]]), Table3[[#This Row],[IP]])</f>
        <v>5008.1000000000004</v>
      </c>
      <c r="Z11">
        <f>_xlfn.IFNA(IF(Table3[[#This Row],[To]]&gt;= 2023, (Table3[[#This Row],[IP - Adjusted]]/9)*Table3[[#This Row],[K/9 - Adjusted]], Table3[[#This Row],[SO]]), Table3[[#This Row],[SO]])</f>
        <v>3371</v>
      </c>
      <c r="AA11">
        <v>137</v>
      </c>
      <c r="AB11">
        <v>28</v>
      </c>
      <c r="AC11">
        <v>70</v>
      </c>
      <c r="AD11">
        <v>20421</v>
      </c>
      <c r="AE11">
        <v>132</v>
      </c>
      <c r="AF11">
        <v>3.26</v>
      </c>
      <c r="AG11">
        <v>1.143</v>
      </c>
      <c r="AH11">
        <v>8.5</v>
      </c>
      <c r="AI11">
        <v>0.6</v>
      </c>
      <c r="AJ11">
        <v>1.8</v>
      </c>
      <c r="AK11">
        <v>6.1</v>
      </c>
      <c r="AL11">
        <f>IF(Table3[[#This Row],[To]]&gt;=2023, Table3[[#This Row],[K/9]]*Adjustments!$N$11, Table3[[#This Row],[K/9]])</f>
        <v>6.1</v>
      </c>
      <c r="AM11">
        <v>3.37</v>
      </c>
      <c r="AN11" t="s">
        <v>1440</v>
      </c>
      <c r="AO11" t="s">
        <v>1450</v>
      </c>
      <c r="AP11" t="s">
        <v>1451</v>
      </c>
    </row>
    <row r="12" spans="1:42" x14ac:dyDescent="0.45">
      <c r="A12">
        <v>11</v>
      </c>
      <c r="B12" t="s">
        <v>537</v>
      </c>
      <c r="C12">
        <v>3342</v>
      </c>
      <c r="D12">
        <v>1964</v>
      </c>
      <c r="E12">
        <v>1987</v>
      </c>
      <c r="F12" t="str">
        <f>_xlfn.CONCAT(Table3[[#This Row],[From]], "-",Table3[[#This Row],[To]])</f>
        <v>1964-1987</v>
      </c>
      <c r="G12" t="s">
        <v>1252</v>
      </c>
      <c r="H12">
        <v>318</v>
      </c>
      <c r="I12">
        <v>274</v>
      </c>
      <c r="J12">
        <v>0.53700000000000003</v>
      </c>
      <c r="K12">
        <v>592</v>
      </c>
      <c r="L12">
        <v>3.35</v>
      </c>
      <c r="M12">
        <v>864</v>
      </c>
      <c r="N12">
        <v>716</v>
      </c>
      <c r="O12">
        <v>245</v>
      </c>
      <c r="P12">
        <v>45</v>
      </c>
      <c r="Q12">
        <v>29</v>
      </c>
      <c r="R12">
        <v>5404</v>
      </c>
      <c r="S12">
        <v>5044</v>
      </c>
      <c r="T12">
        <v>2337</v>
      </c>
      <c r="U12">
        <v>2012</v>
      </c>
      <c r="V12">
        <v>482</v>
      </c>
      <c r="W12">
        <v>1809</v>
      </c>
      <c r="X12">
        <v>86</v>
      </c>
      <c r="Y12">
        <f>_xlfn.IFNA(IF(Table3[[#This Row],[To]]&gt;=2023, VLOOKUP(Table3[[#This Row],[Player]], Active!$B$2:$V$201, 21, FALSE), Table3[[#This Row],[IP]]), Table3[[#This Row],[IP]])</f>
        <v>5404</v>
      </c>
      <c r="Z12">
        <f>_xlfn.IFNA(IF(Table3[[#This Row],[To]]&gt;= 2023, (Table3[[#This Row],[IP - Adjusted]]/9)*Table3[[#This Row],[K/9 - Adjusted]], Table3[[#This Row],[SO]]), Table3[[#This Row],[SO]])</f>
        <v>3342</v>
      </c>
      <c r="AA12">
        <v>123</v>
      </c>
      <c r="AB12">
        <v>42</v>
      </c>
      <c r="AC12">
        <v>226</v>
      </c>
      <c r="AD12">
        <v>22677</v>
      </c>
      <c r="AE12">
        <v>115</v>
      </c>
      <c r="AF12">
        <v>3.62</v>
      </c>
      <c r="AG12">
        <v>1.268</v>
      </c>
      <c r="AH12">
        <v>8.4</v>
      </c>
      <c r="AI12">
        <v>0.8</v>
      </c>
      <c r="AJ12">
        <v>3</v>
      </c>
      <c r="AK12">
        <v>5.6</v>
      </c>
      <c r="AL12">
        <f>IF(Table3[[#This Row],[To]]&gt;=2023, Table3[[#This Row],[K/9]]*Adjustments!$N$11, Table3[[#This Row],[K/9]])</f>
        <v>5.6</v>
      </c>
      <c r="AM12">
        <v>1.85</v>
      </c>
      <c r="AN12" t="s">
        <v>1435</v>
      </c>
      <c r="AO12" t="s">
        <v>1452</v>
      </c>
      <c r="AP12" t="s">
        <v>1453</v>
      </c>
    </row>
    <row r="13" spans="1:42" x14ac:dyDescent="0.45">
      <c r="A13">
        <v>2</v>
      </c>
      <c r="B13" t="s">
        <v>925</v>
      </c>
      <c r="C13">
        <v>3384</v>
      </c>
      <c r="D13">
        <v>2008</v>
      </c>
      <c r="E13">
        <v>2024</v>
      </c>
      <c r="F13" t="str">
        <f>_xlfn.CONCAT(Table3[[#This Row],[From]], "-",Table3[[#This Row],[To]])</f>
        <v>2008-2024</v>
      </c>
      <c r="G13" t="s">
        <v>1063</v>
      </c>
      <c r="H13">
        <v>215</v>
      </c>
      <c r="I13">
        <v>110</v>
      </c>
      <c r="J13">
        <v>0.66200000000000003</v>
      </c>
      <c r="K13">
        <v>325</v>
      </c>
      <c r="L13">
        <v>3.15</v>
      </c>
      <c r="M13">
        <v>461</v>
      </c>
      <c r="N13">
        <v>452</v>
      </c>
      <c r="O13">
        <v>12</v>
      </c>
      <c r="P13">
        <v>5</v>
      </c>
      <c r="Q13">
        <v>0</v>
      </c>
      <c r="R13">
        <v>2858</v>
      </c>
      <c r="S13">
        <v>2325</v>
      </c>
      <c r="T13">
        <v>1072</v>
      </c>
      <c r="U13">
        <v>999</v>
      </c>
      <c r="V13">
        <v>332</v>
      </c>
      <c r="W13">
        <v>749</v>
      </c>
      <c r="X13">
        <v>20</v>
      </c>
      <c r="Y13">
        <f>_xlfn.IFNA(IF(Table3[[#This Row],[To]]&gt;=2023, VLOOKUP(Table3[[#This Row],[Player]], Active!$B$2:$V$201, 21, FALSE), Table3[[#This Row],[IP]]), Table3[[#This Row],[IP]])</f>
        <v>3285.8062453697471</v>
      </c>
      <c r="Z13">
        <f>_xlfn.IFNA(IF(Table3[[#This Row],[To]]&gt;= 2023, (Table3[[#This Row],[IP - Adjusted]]/9)*Table3[[#This Row],[K/9 - Adjusted]], Table3[[#This Row],[SO]]), Table3[[#This Row],[SO]])</f>
        <v>3309.8484979872196</v>
      </c>
      <c r="AA13">
        <v>111</v>
      </c>
      <c r="AB13">
        <v>7</v>
      </c>
      <c r="AC13">
        <v>78</v>
      </c>
      <c r="AD13">
        <v>11541</v>
      </c>
      <c r="AE13">
        <v>134</v>
      </c>
      <c r="AF13">
        <v>3.17</v>
      </c>
      <c r="AG13">
        <v>1.0760000000000001</v>
      </c>
      <c r="AH13">
        <v>7.3</v>
      </c>
      <c r="AI13">
        <v>1</v>
      </c>
      <c r="AJ13">
        <v>2.4</v>
      </c>
      <c r="AK13">
        <v>10.7</v>
      </c>
      <c r="AL13">
        <f>IF(Table3[[#This Row],[To]]=2024, Table3[[#This Row],[K/9]]*Adjustments!$N$11, Table3[[#This Row],[K/9]])</f>
        <v>9.0658530227892076</v>
      </c>
      <c r="AM13">
        <v>4.5199999999999996</v>
      </c>
      <c r="AN13" t="s">
        <v>1435</v>
      </c>
      <c r="AO13" t="s">
        <v>1871</v>
      </c>
      <c r="AP13" t="s">
        <v>1872</v>
      </c>
    </row>
    <row r="14" spans="1:42" x14ac:dyDescent="0.45">
      <c r="A14">
        <v>1</v>
      </c>
      <c r="B14" t="s">
        <v>140</v>
      </c>
      <c r="C14">
        <v>3393</v>
      </c>
      <c r="D14">
        <v>2005</v>
      </c>
      <c r="E14">
        <v>2024</v>
      </c>
      <c r="F14" t="str">
        <f>_xlfn.CONCAT(Table3[[#This Row],[From]], "-",Table3[[#This Row],[To]])</f>
        <v>2005-2024</v>
      </c>
      <c r="G14" t="s">
        <v>1062</v>
      </c>
      <c r="H14">
        <v>260</v>
      </c>
      <c r="I14">
        <v>143</v>
      </c>
      <c r="J14">
        <v>0.64500000000000002</v>
      </c>
      <c r="K14">
        <v>403</v>
      </c>
      <c r="L14">
        <v>3.25</v>
      </c>
      <c r="M14">
        <v>519</v>
      </c>
      <c r="N14">
        <v>519</v>
      </c>
      <c r="O14">
        <v>26</v>
      </c>
      <c r="P14">
        <v>9</v>
      </c>
      <c r="Q14">
        <v>0</v>
      </c>
      <c r="R14">
        <v>3382.1</v>
      </c>
      <c r="S14">
        <v>2845</v>
      </c>
      <c r="T14">
        <v>1324</v>
      </c>
      <c r="U14">
        <v>1222</v>
      </c>
      <c r="V14">
        <v>351</v>
      </c>
      <c r="W14">
        <v>942</v>
      </c>
      <c r="X14">
        <v>27</v>
      </c>
      <c r="Y14">
        <f>_xlfn.IFNA(IF(Table3[[#This Row],[To]]&gt;=2023, VLOOKUP(Table3[[#This Row],[Player]], Active!$B$2:$V$201, 21, FALSE), Table3[[#This Row],[IP]]), Table3[[#This Row],[IP]])</f>
        <v>3888.3573486581604</v>
      </c>
      <c r="Z14">
        <f>_xlfn.IFNA(IF(Table3[[#This Row],[To]]&gt;= 2023, (Table3[[#This Row],[IP - Adjusted]]/9)*Table3[[#This Row],[K/9 - Adjusted]], Table3[[#This Row],[SO]]), Table3[[#This Row],[SO]])</f>
        <v>3294.5117965436648</v>
      </c>
      <c r="AA14">
        <v>113</v>
      </c>
      <c r="AB14">
        <v>19</v>
      </c>
      <c r="AC14">
        <v>96</v>
      </c>
      <c r="AD14">
        <v>13788</v>
      </c>
      <c r="AE14">
        <v>131</v>
      </c>
      <c r="AF14">
        <v>3.41</v>
      </c>
      <c r="AG14">
        <v>1.1200000000000001</v>
      </c>
      <c r="AH14">
        <v>7.6</v>
      </c>
      <c r="AI14">
        <v>0.9</v>
      </c>
      <c r="AJ14">
        <v>2.5</v>
      </c>
      <c r="AK14">
        <v>9</v>
      </c>
      <c r="AL14">
        <f>IF(Table3[[#This Row],[To]]&gt;=2023, Table3[[#This Row],[K/9]]*Adjustments!$N$11, Table3[[#This Row],[K/9]])</f>
        <v>7.6254838509441933</v>
      </c>
      <c r="AM14">
        <v>3.6</v>
      </c>
      <c r="AN14">
        <v>1</v>
      </c>
      <c r="AO14" t="s">
        <v>1869</v>
      </c>
      <c r="AP14" t="s">
        <v>1870</v>
      </c>
    </row>
    <row r="15" spans="1:42" x14ac:dyDescent="0.45">
      <c r="A15">
        <v>12</v>
      </c>
      <c r="B15" t="s">
        <v>601</v>
      </c>
      <c r="C15">
        <v>3192</v>
      </c>
      <c r="D15">
        <v>1965</v>
      </c>
      <c r="E15">
        <v>1983</v>
      </c>
      <c r="F15" t="str">
        <f>_xlfn.CONCAT(Table3[[#This Row],[From]], "-",Table3[[#This Row],[To]])</f>
        <v>1965-1983</v>
      </c>
      <c r="G15" t="s">
        <v>1265</v>
      </c>
      <c r="H15">
        <v>284</v>
      </c>
      <c r="I15">
        <v>226</v>
      </c>
      <c r="J15">
        <v>0.55700000000000005</v>
      </c>
      <c r="K15">
        <v>510</v>
      </c>
      <c r="L15">
        <v>3.34</v>
      </c>
      <c r="M15">
        <v>664</v>
      </c>
      <c r="N15">
        <v>594</v>
      </c>
      <c r="O15">
        <v>267</v>
      </c>
      <c r="P15">
        <v>49</v>
      </c>
      <c r="Q15">
        <v>7</v>
      </c>
      <c r="R15">
        <v>4500.2</v>
      </c>
      <c r="S15">
        <v>4142</v>
      </c>
      <c r="T15">
        <v>1853</v>
      </c>
      <c r="U15">
        <v>1669</v>
      </c>
      <c r="V15">
        <v>484</v>
      </c>
      <c r="W15">
        <v>997</v>
      </c>
      <c r="X15">
        <v>116</v>
      </c>
      <c r="Y15">
        <f>_xlfn.IFNA(IF(Table3[[#This Row],[To]]&gt;=2023, VLOOKUP(Table3[[#This Row],[Player]], Active!$B$2:$V$201, 21, FALSE), Table3[[#This Row],[IP]]), Table3[[#This Row],[IP]])</f>
        <v>4500.2</v>
      </c>
      <c r="Z15">
        <f>_xlfn.IFNA(IF(Table3[[#This Row],[To]]&gt;= 2023, (Table3[[#This Row],[IP - Adjusted]]/9)*Table3[[#This Row],[K/9 - Adjusted]], Table3[[#This Row],[SO]]), Table3[[#This Row],[SO]])</f>
        <v>3192</v>
      </c>
      <c r="AA15">
        <v>84</v>
      </c>
      <c r="AB15">
        <v>18</v>
      </c>
      <c r="AC15">
        <v>62</v>
      </c>
      <c r="AD15">
        <v>18400</v>
      </c>
      <c r="AE15">
        <v>115</v>
      </c>
      <c r="AF15">
        <v>3.28</v>
      </c>
      <c r="AG15">
        <v>1.1419999999999999</v>
      </c>
      <c r="AH15">
        <v>8.3000000000000007</v>
      </c>
      <c r="AI15">
        <v>1</v>
      </c>
      <c r="AJ15">
        <v>2</v>
      </c>
      <c r="AK15">
        <v>6.4</v>
      </c>
      <c r="AL15">
        <f>IF(Table3[[#This Row],[To]]&gt;=2023, Table3[[#This Row],[K/9]]*Adjustments!$N$11, Table3[[#This Row],[K/9]])</f>
        <v>6.4</v>
      </c>
      <c r="AM15">
        <v>3.2</v>
      </c>
      <c r="AN15" t="s">
        <v>1435</v>
      </c>
      <c r="AO15" t="s">
        <v>1454</v>
      </c>
      <c r="AP15" t="s">
        <v>1455</v>
      </c>
    </row>
    <row r="16" spans="1:42" x14ac:dyDescent="0.45">
      <c r="A16">
        <v>13</v>
      </c>
      <c r="B16" t="s">
        <v>1325</v>
      </c>
      <c r="C16">
        <v>3154</v>
      </c>
      <c r="D16">
        <v>1992</v>
      </c>
      <c r="E16">
        <v>2009</v>
      </c>
      <c r="F16" t="str">
        <f>_xlfn.CONCAT(Table3[[#This Row],[From]], "-",Table3[[#This Row],[To]])</f>
        <v>1992-2009</v>
      </c>
      <c r="G16" t="s">
        <v>1326</v>
      </c>
      <c r="H16">
        <v>219</v>
      </c>
      <c r="I16">
        <v>100</v>
      </c>
      <c r="J16">
        <v>0.68700000000000006</v>
      </c>
      <c r="K16">
        <v>319</v>
      </c>
      <c r="L16">
        <v>2.93</v>
      </c>
      <c r="M16">
        <v>476</v>
      </c>
      <c r="N16">
        <v>409</v>
      </c>
      <c r="O16">
        <v>46</v>
      </c>
      <c r="P16">
        <v>17</v>
      </c>
      <c r="Q16">
        <v>3</v>
      </c>
      <c r="R16">
        <v>2827.1</v>
      </c>
      <c r="S16">
        <v>2221</v>
      </c>
      <c r="T16">
        <v>1006</v>
      </c>
      <c r="U16">
        <v>919</v>
      </c>
      <c r="V16">
        <v>239</v>
      </c>
      <c r="W16">
        <v>760</v>
      </c>
      <c r="X16">
        <v>30</v>
      </c>
      <c r="Y16">
        <f>_xlfn.IFNA(IF(Table3[[#This Row],[To]]&gt;=2023, VLOOKUP(Table3[[#This Row],[Player]], Active!$B$2:$V$201, 21, FALSE), Table3[[#This Row],[IP]]), Table3[[#This Row],[IP]])</f>
        <v>2827.1</v>
      </c>
      <c r="Z16">
        <f>_xlfn.IFNA(IF(Table3[[#This Row],[To]]&gt;= 2023, (Table3[[#This Row],[IP - Adjusted]]/9)*Table3[[#This Row],[K/9 - Adjusted]], Table3[[#This Row],[SO]]), Table3[[#This Row],[SO]])</f>
        <v>3154</v>
      </c>
      <c r="AA16">
        <v>141</v>
      </c>
      <c r="AB16">
        <v>6</v>
      </c>
      <c r="AC16">
        <v>62</v>
      </c>
      <c r="AD16">
        <v>11394</v>
      </c>
      <c r="AE16">
        <v>154</v>
      </c>
      <c r="AF16">
        <v>2.91</v>
      </c>
      <c r="AG16">
        <v>1.054</v>
      </c>
      <c r="AH16">
        <v>7.1</v>
      </c>
      <c r="AI16">
        <v>0.8</v>
      </c>
      <c r="AJ16">
        <v>2.4</v>
      </c>
      <c r="AK16">
        <v>10</v>
      </c>
      <c r="AL16">
        <f>IF(Table3[[#This Row],[To]]&gt;=2023, Table3[[#This Row],[K/9]]*Adjustments!$N$11, Table3[[#This Row],[K/9]])</f>
        <v>10</v>
      </c>
      <c r="AM16">
        <v>4.1500000000000004</v>
      </c>
      <c r="AN16">
        <v>1</v>
      </c>
      <c r="AO16" t="s">
        <v>1456</v>
      </c>
      <c r="AP16" t="s">
        <v>1457</v>
      </c>
    </row>
    <row r="17" spans="1:42" x14ac:dyDescent="0.45">
      <c r="A17">
        <v>14</v>
      </c>
      <c r="B17" t="s">
        <v>728</v>
      </c>
      <c r="C17">
        <v>3117</v>
      </c>
      <c r="D17">
        <v>1959</v>
      </c>
      <c r="E17">
        <v>1975</v>
      </c>
      <c r="F17" t="str">
        <f>_xlfn.CONCAT(Table3[[#This Row],[From]], "-",Table3[[#This Row],[To]])</f>
        <v>1959-1975</v>
      </c>
      <c r="G17" t="s">
        <v>1063</v>
      </c>
      <c r="H17">
        <v>251</v>
      </c>
      <c r="I17">
        <v>174</v>
      </c>
      <c r="J17">
        <v>0.59099999999999997</v>
      </c>
      <c r="K17">
        <v>425</v>
      </c>
      <c r="L17">
        <v>2.91</v>
      </c>
      <c r="M17">
        <v>528</v>
      </c>
      <c r="N17">
        <v>482</v>
      </c>
      <c r="O17">
        <v>255</v>
      </c>
      <c r="P17">
        <v>56</v>
      </c>
      <c r="Q17">
        <v>6</v>
      </c>
      <c r="R17">
        <v>3884.1</v>
      </c>
      <c r="S17">
        <v>3279</v>
      </c>
      <c r="T17">
        <v>1420</v>
      </c>
      <c r="U17">
        <v>1258</v>
      </c>
      <c r="V17">
        <v>257</v>
      </c>
      <c r="W17">
        <v>1336</v>
      </c>
      <c r="X17">
        <v>118</v>
      </c>
      <c r="Y17">
        <f>_xlfn.IFNA(IF(Table3[[#This Row],[To]]&gt;=2023, VLOOKUP(Table3[[#This Row],[Player]], Active!$B$2:$V$201, 21, FALSE), Table3[[#This Row],[IP]]), Table3[[#This Row],[IP]])</f>
        <v>3884.1</v>
      </c>
      <c r="Z17">
        <f>_xlfn.IFNA(IF(Table3[[#This Row],[To]]&gt;= 2023, (Table3[[#This Row],[IP - Adjusted]]/9)*Table3[[#This Row],[K/9 - Adjusted]], Table3[[#This Row],[SO]]), Table3[[#This Row],[SO]])</f>
        <v>3117</v>
      </c>
      <c r="AA17">
        <v>102</v>
      </c>
      <c r="AB17">
        <v>13</v>
      </c>
      <c r="AC17">
        <v>108</v>
      </c>
      <c r="AD17">
        <v>16068</v>
      </c>
      <c r="AE17">
        <v>127</v>
      </c>
      <c r="AF17">
        <v>2.89</v>
      </c>
      <c r="AG17">
        <v>1.1879999999999999</v>
      </c>
      <c r="AH17">
        <v>7.6</v>
      </c>
      <c r="AI17">
        <v>0.6</v>
      </c>
      <c r="AJ17">
        <v>3.1</v>
      </c>
      <c r="AK17">
        <v>7.2</v>
      </c>
      <c r="AL17">
        <f>IF(Table3[[#This Row],[To]]&gt;=2023, Table3[[#This Row],[K/9]]*Adjustments!$N$11, Table3[[#This Row],[K/9]])</f>
        <v>7.2</v>
      </c>
      <c r="AM17">
        <v>2.33</v>
      </c>
      <c r="AN17" t="s">
        <v>1440</v>
      </c>
      <c r="AO17" t="s">
        <v>47</v>
      </c>
      <c r="AP17" t="s">
        <v>1458</v>
      </c>
    </row>
    <row r="18" spans="1:42" x14ac:dyDescent="0.45">
      <c r="A18">
        <v>15</v>
      </c>
      <c r="B18" t="s">
        <v>175</v>
      </c>
      <c r="C18">
        <v>3116</v>
      </c>
      <c r="D18">
        <v>1988</v>
      </c>
      <c r="E18">
        <v>2007</v>
      </c>
      <c r="F18" t="str">
        <f>_xlfn.CONCAT(Table3[[#This Row],[From]], "-",Table3[[#This Row],[To]])</f>
        <v>1988-2007</v>
      </c>
      <c r="G18" t="s">
        <v>1333</v>
      </c>
      <c r="H18">
        <v>216</v>
      </c>
      <c r="I18">
        <v>146</v>
      </c>
      <c r="J18">
        <v>0.59699999999999998</v>
      </c>
      <c r="K18">
        <v>362</v>
      </c>
      <c r="L18">
        <v>3.46</v>
      </c>
      <c r="M18">
        <v>569</v>
      </c>
      <c r="N18">
        <v>436</v>
      </c>
      <c r="O18">
        <v>83</v>
      </c>
      <c r="P18">
        <v>20</v>
      </c>
      <c r="Q18">
        <v>22</v>
      </c>
      <c r="R18">
        <v>3261</v>
      </c>
      <c r="S18">
        <v>2998</v>
      </c>
      <c r="T18">
        <v>1318</v>
      </c>
      <c r="U18">
        <v>1253</v>
      </c>
      <c r="V18">
        <v>347</v>
      </c>
      <c r="W18">
        <v>711</v>
      </c>
      <c r="X18">
        <v>43</v>
      </c>
      <c r="Y18">
        <f>_xlfn.IFNA(IF(Table3[[#This Row],[To]]&gt;=2023, VLOOKUP(Table3[[#This Row],[Player]], Active!$B$2:$V$201, 21, FALSE), Table3[[#This Row],[IP]]), Table3[[#This Row],[IP]])</f>
        <v>3261</v>
      </c>
      <c r="Z18">
        <f>_xlfn.IFNA(IF(Table3[[#This Row],[To]]&gt;= 2023, (Table3[[#This Row],[IP - Adjusted]]/9)*Table3[[#This Row],[K/9 - Adjusted]], Table3[[#This Row],[SO]]), Table3[[#This Row],[SO]])</f>
        <v>3116</v>
      </c>
      <c r="AA18">
        <v>52</v>
      </c>
      <c r="AB18">
        <v>8</v>
      </c>
      <c r="AC18">
        <v>72</v>
      </c>
      <c r="AD18">
        <v>13284</v>
      </c>
      <c r="AE18">
        <v>127</v>
      </c>
      <c r="AF18">
        <v>3.23</v>
      </c>
      <c r="AG18">
        <v>1.137</v>
      </c>
      <c r="AH18">
        <v>8.3000000000000007</v>
      </c>
      <c r="AI18">
        <v>1</v>
      </c>
      <c r="AJ18">
        <v>2</v>
      </c>
      <c r="AK18">
        <v>8.6</v>
      </c>
      <c r="AL18">
        <f>IF(Table3[[#This Row],[To]]&gt;=2023, Table3[[#This Row],[K/9]]*Adjustments!$N$11, Table3[[#This Row],[K/9]])</f>
        <v>8.6</v>
      </c>
      <c r="AM18">
        <v>4.38</v>
      </c>
      <c r="AN18" t="s">
        <v>1435</v>
      </c>
      <c r="AO18" t="s">
        <v>1459</v>
      </c>
      <c r="AP18" t="s">
        <v>1460</v>
      </c>
    </row>
    <row r="19" spans="1:42" x14ac:dyDescent="0.45">
      <c r="A19">
        <v>16</v>
      </c>
      <c r="B19" t="s">
        <v>41</v>
      </c>
      <c r="C19">
        <v>3093</v>
      </c>
      <c r="D19">
        <v>2001</v>
      </c>
      <c r="E19">
        <v>2019</v>
      </c>
      <c r="F19" t="str">
        <f>_xlfn.CONCAT(Table3[[#This Row],[From]], "-",Table3[[#This Row],[To]])</f>
        <v>2001-2019</v>
      </c>
      <c r="G19" t="s">
        <v>1287</v>
      </c>
      <c r="H19">
        <v>251</v>
      </c>
      <c r="I19">
        <v>161</v>
      </c>
      <c r="J19">
        <v>0.60899999999999999</v>
      </c>
      <c r="K19">
        <v>412</v>
      </c>
      <c r="L19">
        <v>3.74</v>
      </c>
      <c r="M19">
        <v>561</v>
      </c>
      <c r="N19">
        <v>560</v>
      </c>
      <c r="O19">
        <v>38</v>
      </c>
      <c r="P19">
        <v>12</v>
      </c>
      <c r="Q19">
        <v>0</v>
      </c>
      <c r="R19">
        <v>3577.1</v>
      </c>
      <c r="S19">
        <v>3404</v>
      </c>
      <c r="T19">
        <v>1623</v>
      </c>
      <c r="U19">
        <v>1485</v>
      </c>
      <c r="V19">
        <v>382</v>
      </c>
      <c r="W19">
        <v>1099</v>
      </c>
      <c r="X19">
        <v>44</v>
      </c>
      <c r="Y19">
        <f>_xlfn.IFNA(IF(Table3[[#This Row],[To]]&gt;=2023, VLOOKUP(Table3[[#This Row],[Player]], Active!$B$2:$V$201, 21, FALSE), Table3[[#This Row],[IP]]), Table3[[#This Row],[IP]])</f>
        <v>3577.1</v>
      </c>
      <c r="Z19">
        <f>_xlfn.IFNA(IF(Table3[[#This Row],[To]]&gt;= 2023, (Table3[[#This Row],[IP - Adjusted]]/9)*Table3[[#This Row],[K/9 - Adjusted]], Table3[[#This Row],[SO]]), Table3[[#This Row],[SO]])</f>
        <v>3093</v>
      </c>
      <c r="AA19">
        <v>123</v>
      </c>
      <c r="AB19">
        <v>17</v>
      </c>
      <c r="AC19">
        <v>74</v>
      </c>
      <c r="AD19">
        <v>14989</v>
      </c>
      <c r="AE19">
        <v>116</v>
      </c>
      <c r="AF19">
        <v>3.78</v>
      </c>
      <c r="AG19">
        <v>1.2589999999999999</v>
      </c>
      <c r="AH19">
        <v>8.6</v>
      </c>
      <c r="AI19">
        <v>1</v>
      </c>
      <c r="AJ19">
        <v>2.8</v>
      </c>
      <c r="AK19">
        <v>7.8</v>
      </c>
      <c r="AL19">
        <f>IF(Table3[[#This Row],[To]]&gt;=2023, Table3[[#This Row],[K/9]]*Adjustments!$N$11, Table3[[#This Row],[K/9]])</f>
        <v>7.8</v>
      </c>
      <c r="AM19">
        <v>2.81</v>
      </c>
      <c r="AN19" t="s">
        <v>1435</v>
      </c>
      <c r="AO19" t="s">
        <v>1461</v>
      </c>
      <c r="AP19" t="s">
        <v>1462</v>
      </c>
    </row>
    <row r="20" spans="1:42" x14ac:dyDescent="0.45">
      <c r="A20">
        <v>17</v>
      </c>
      <c r="B20" t="s">
        <v>144</v>
      </c>
      <c r="C20">
        <v>3084</v>
      </c>
      <c r="D20">
        <v>1988</v>
      </c>
      <c r="E20">
        <v>2009</v>
      </c>
      <c r="F20" t="str">
        <f>_xlfn.CONCAT(Table3[[#This Row],[From]], "-",Table3[[#This Row],[To]])</f>
        <v>1988-2009</v>
      </c>
      <c r="G20" t="s">
        <v>1255</v>
      </c>
      <c r="H20">
        <v>213</v>
      </c>
      <c r="I20">
        <v>155</v>
      </c>
      <c r="J20">
        <v>0.57899999999999996</v>
      </c>
      <c r="K20">
        <v>368</v>
      </c>
      <c r="L20">
        <v>3.33</v>
      </c>
      <c r="M20">
        <v>723</v>
      </c>
      <c r="N20">
        <v>481</v>
      </c>
      <c r="O20">
        <v>53</v>
      </c>
      <c r="P20">
        <v>16</v>
      </c>
      <c r="Q20">
        <v>154</v>
      </c>
      <c r="R20">
        <v>3473</v>
      </c>
      <c r="S20">
        <v>3074</v>
      </c>
      <c r="T20">
        <v>1391</v>
      </c>
      <c r="U20">
        <v>1284</v>
      </c>
      <c r="V20">
        <v>288</v>
      </c>
      <c r="W20">
        <v>1010</v>
      </c>
      <c r="X20">
        <v>84</v>
      </c>
      <c r="Y20">
        <f>_xlfn.IFNA(IF(Table3[[#This Row],[To]]&gt;=2023, VLOOKUP(Table3[[#This Row],[Player]], Active!$B$2:$V$201, 21, FALSE), Table3[[#This Row],[IP]]), Table3[[#This Row],[IP]])</f>
        <v>3473</v>
      </c>
      <c r="Z20">
        <f>_xlfn.IFNA(IF(Table3[[#This Row],[To]]&gt;= 2023, (Table3[[#This Row],[IP - Adjusted]]/9)*Table3[[#This Row],[K/9 - Adjusted]], Table3[[#This Row],[SO]]), Table3[[#This Row],[SO]])</f>
        <v>3084</v>
      </c>
      <c r="AA20">
        <v>57</v>
      </c>
      <c r="AB20">
        <v>16</v>
      </c>
      <c r="AC20">
        <v>145</v>
      </c>
      <c r="AD20">
        <v>14271</v>
      </c>
      <c r="AE20">
        <v>125</v>
      </c>
      <c r="AF20">
        <v>3.24</v>
      </c>
      <c r="AG20">
        <v>1.1759999999999999</v>
      </c>
      <c r="AH20">
        <v>8</v>
      </c>
      <c r="AI20">
        <v>0.7</v>
      </c>
      <c r="AJ20">
        <v>2.6</v>
      </c>
      <c r="AK20">
        <v>8</v>
      </c>
      <c r="AL20">
        <f>IF(Table3[[#This Row],[To]]&gt;=2023, Table3[[#This Row],[K/9]]*Adjustments!$N$11, Table3[[#This Row],[K/9]])</f>
        <v>8</v>
      </c>
      <c r="AM20">
        <v>3.05</v>
      </c>
      <c r="AN20" t="s">
        <v>1440</v>
      </c>
      <c r="AO20" t="s">
        <v>1463</v>
      </c>
      <c r="AP20" t="s">
        <v>1464</v>
      </c>
    </row>
    <row r="21" spans="1:42" x14ac:dyDescent="0.45">
      <c r="A21">
        <v>19</v>
      </c>
      <c r="B21" t="s">
        <v>791</v>
      </c>
      <c r="C21">
        <v>2855</v>
      </c>
      <c r="D21">
        <v>1955</v>
      </c>
      <c r="E21">
        <v>1971</v>
      </c>
      <c r="F21" t="str">
        <f>_xlfn.CONCAT(Table3[[#This Row],[From]], "-",Table3[[#This Row],[To]])</f>
        <v>1955-1971</v>
      </c>
      <c r="G21" t="s">
        <v>1063</v>
      </c>
      <c r="H21">
        <v>224</v>
      </c>
      <c r="I21">
        <v>184</v>
      </c>
      <c r="J21">
        <v>0.54900000000000004</v>
      </c>
      <c r="K21">
        <v>408</v>
      </c>
      <c r="L21">
        <v>3.27</v>
      </c>
      <c r="M21">
        <v>591</v>
      </c>
      <c r="N21">
        <v>519</v>
      </c>
      <c r="O21">
        <v>151</v>
      </c>
      <c r="P21">
        <v>40</v>
      </c>
      <c r="Q21">
        <v>16</v>
      </c>
      <c r="R21">
        <v>3760.1</v>
      </c>
      <c r="S21">
        <v>3433</v>
      </c>
      <c r="T21">
        <v>1527</v>
      </c>
      <c r="U21">
        <v>1366</v>
      </c>
      <c r="V21">
        <v>372</v>
      </c>
      <c r="W21">
        <v>1000</v>
      </c>
      <c r="X21">
        <v>98</v>
      </c>
      <c r="Y21">
        <f>_xlfn.IFNA(IF(Table3[[#This Row],[To]]&gt;=2023, VLOOKUP(Table3[[#This Row],[Player]], Active!$B$2:$V$201, 21, FALSE), Table3[[#This Row],[IP]]), Table3[[#This Row],[IP]])</f>
        <v>3760.1</v>
      </c>
      <c r="Z21">
        <f>_xlfn.IFNA(IF(Table3[[#This Row],[To]]&gt;= 2023, (Table3[[#This Row],[IP - Adjusted]]/9)*Table3[[#This Row],[K/9 - Adjusted]], Table3[[#This Row],[SO]]), Table3[[#This Row],[SO]])</f>
        <v>2855</v>
      </c>
      <c r="AA21">
        <v>160</v>
      </c>
      <c r="AB21">
        <v>8</v>
      </c>
      <c r="AC21">
        <v>47</v>
      </c>
      <c r="AD21">
        <v>15618</v>
      </c>
      <c r="AE21">
        <v>115</v>
      </c>
      <c r="AF21">
        <v>3.22</v>
      </c>
      <c r="AG21">
        <v>1.179</v>
      </c>
      <c r="AH21">
        <v>8.1999999999999993</v>
      </c>
      <c r="AI21">
        <v>0.9</v>
      </c>
      <c r="AJ21">
        <v>2.4</v>
      </c>
      <c r="AK21">
        <v>6.8</v>
      </c>
      <c r="AL21">
        <f>IF(Table3[[#This Row],[To]]&gt;=2023, Table3[[#This Row],[K/9]]*Adjustments!$N$11, Table3[[#This Row],[K/9]])</f>
        <v>6.8</v>
      </c>
      <c r="AM21">
        <v>2.86</v>
      </c>
      <c r="AN21" t="s">
        <v>1440</v>
      </c>
      <c r="AO21" t="s">
        <v>1467</v>
      </c>
      <c r="AP21" t="s">
        <v>1468</v>
      </c>
    </row>
    <row r="22" spans="1:42" x14ac:dyDescent="0.45">
      <c r="A22">
        <v>20</v>
      </c>
      <c r="B22" t="s">
        <v>701</v>
      </c>
      <c r="C22">
        <v>2832</v>
      </c>
      <c r="D22">
        <v>1963</v>
      </c>
      <c r="E22">
        <v>1979</v>
      </c>
      <c r="F22" t="str">
        <f>_xlfn.CONCAT(Table3[[#This Row],[From]], "-",Table3[[#This Row],[To]])</f>
        <v>1963-1979</v>
      </c>
      <c r="G22" t="s">
        <v>1330</v>
      </c>
      <c r="H22">
        <v>217</v>
      </c>
      <c r="I22">
        <v>191</v>
      </c>
      <c r="J22">
        <v>0.53200000000000003</v>
      </c>
      <c r="K22">
        <v>408</v>
      </c>
      <c r="L22">
        <v>3.44</v>
      </c>
      <c r="M22">
        <v>586</v>
      </c>
      <c r="N22">
        <v>496</v>
      </c>
      <c r="O22">
        <v>195</v>
      </c>
      <c r="P22">
        <v>41</v>
      </c>
      <c r="Q22">
        <v>10</v>
      </c>
      <c r="R22">
        <v>3638.1</v>
      </c>
      <c r="S22">
        <v>3366</v>
      </c>
      <c r="T22">
        <v>1537</v>
      </c>
      <c r="U22">
        <v>1390</v>
      </c>
      <c r="V22">
        <v>347</v>
      </c>
      <c r="W22">
        <v>1099</v>
      </c>
      <c r="X22">
        <v>67</v>
      </c>
      <c r="Y22">
        <f>_xlfn.IFNA(IF(Table3[[#This Row],[To]]&gt;=2023, VLOOKUP(Table3[[#This Row],[Player]], Active!$B$2:$V$201, 21, FALSE), Table3[[#This Row],[IP]]), Table3[[#This Row],[IP]])</f>
        <v>3638.1</v>
      </c>
      <c r="Z22">
        <f>_xlfn.IFNA(IF(Table3[[#This Row],[To]]&gt;= 2023, (Table3[[#This Row],[IP - Adjusted]]/9)*Table3[[#This Row],[K/9 - Adjusted]], Table3[[#This Row],[SO]]), Table3[[#This Row],[SO]])</f>
        <v>2832</v>
      </c>
      <c r="AA22">
        <v>92</v>
      </c>
      <c r="AB22">
        <v>8</v>
      </c>
      <c r="AC22">
        <v>124</v>
      </c>
      <c r="AD22">
        <v>15140</v>
      </c>
      <c r="AE22">
        <v>104</v>
      </c>
      <c r="AF22">
        <v>3.2</v>
      </c>
      <c r="AG22">
        <v>1.2270000000000001</v>
      </c>
      <c r="AH22">
        <v>8.3000000000000007</v>
      </c>
      <c r="AI22">
        <v>0.9</v>
      </c>
      <c r="AJ22">
        <v>2.7</v>
      </c>
      <c r="AK22">
        <v>7</v>
      </c>
      <c r="AL22">
        <f>IF(Table3[[#This Row],[To]]&gt;=2023, Table3[[#This Row],[K/9]]*Adjustments!$N$11, Table3[[#This Row],[K/9]])</f>
        <v>7</v>
      </c>
      <c r="AM22">
        <v>2.58</v>
      </c>
      <c r="AN22" t="s">
        <v>1435</v>
      </c>
      <c r="AO22" t="s">
        <v>1469</v>
      </c>
      <c r="AP22" t="s">
        <v>1470</v>
      </c>
    </row>
    <row r="23" spans="1:42" x14ac:dyDescent="0.45">
      <c r="A23">
        <v>3</v>
      </c>
      <c r="B23" t="s">
        <v>939</v>
      </c>
      <c r="C23">
        <v>2944</v>
      </c>
      <c r="D23">
        <v>2008</v>
      </c>
      <c r="E23">
        <v>2023</v>
      </c>
      <c r="F23" t="str">
        <f>_xlfn.CONCAT(Table3[[#This Row],[From]], "-",Table3[[#This Row],[To]])</f>
        <v>2008-2023</v>
      </c>
      <c r="G23" t="s">
        <v>1064</v>
      </c>
      <c r="H23">
        <v>210</v>
      </c>
      <c r="I23">
        <v>92</v>
      </c>
      <c r="J23">
        <v>0.69499999999999995</v>
      </c>
      <c r="K23">
        <v>302</v>
      </c>
      <c r="L23">
        <v>2.48</v>
      </c>
      <c r="M23">
        <v>425</v>
      </c>
      <c r="N23">
        <v>422</v>
      </c>
      <c r="O23">
        <v>25</v>
      </c>
      <c r="P23">
        <v>15</v>
      </c>
      <c r="Q23">
        <v>0</v>
      </c>
      <c r="R23">
        <v>2712.2</v>
      </c>
      <c r="S23">
        <v>2055</v>
      </c>
      <c r="T23">
        <v>816</v>
      </c>
      <c r="U23">
        <v>747</v>
      </c>
      <c r="V23">
        <v>225</v>
      </c>
      <c r="W23">
        <v>669</v>
      </c>
      <c r="X23">
        <v>27</v>
      </c>
      <c r="Y23">
        <f>_xlfn.IFNA(IF(Table3[[#This Row],[To]]&gt;=2023, VLOOKUP(Table3[[#This Row],[Player]], Active!$B$2:$V$201, 21, FALSE), Table3[[#This Row],[IP]]), Table3[[#This Row],[IP]])</f>
        <v>3118.1818399901426</v>
      </c>
      <c r="Z23">
        <f>_xlfn.IFNA(IF(Table3[[#This Row],[To]]&gt;= 2023, (Table3[[#This Row],[IP - Adjusted]]/9)*Table3[[#This Row],[K/9 - Adjusted]], Table3[[#This Row],[SO]]), Table3[[#This Row],[SO]])</f>
        <v>2876.8015259073131</v>
      </c>
      <c r="AA23">
        <v>42</v>
      </c>
      <c r="AB23">
        <v>24</v>
      </c>
      <c r="AC23">
        <v>101</v>
      </c>
      <c r="AD23">
        <v>10683</v>
      </c>
      <c r="AE23">
        <v>157</v>
      </c>
      <c r="AF23">
        <v>2.82</v>
      </c>
      <c r="AG23">
        <v>1.004</v>
      </c>
      <c r="AH23">
        <v>6.8</v>
      </c>
      <c r="AI23">
        <v>0.7</v>
      </c>
      <c r="AJ23">
        <v>2.2000000000000002</v>
      </c>
      <c r="AK23">
        <v>9.8000000000000007</v>
      </c>
      <c r="AL23">
        <f>IF(Table3[[#This Row],[To]]&gt;=2023, Table3[[#This Row],[K/9]]*Adjustments!$N$11, Table3[[#This Row],[K/9]])</f>
        <v>8.3033046376947883</v>
      </c>
      <c r="AM23">
        <v>4.4000000000000004</v>
      </c>
      <c r="AN23" t="s">
        <v>1435</v>
      </c>
      <c r="AO23" t="s">
        <v>33</v>
      </c>
      <c r="AP23" t="s">
        <v>1873</v>
      </c>
    </row>
    <row r="24" spans="1:42" x14ac:dyDescent="0.45">
      <c r="A24">
        <v>21</v>
      </c>
      <c r="B24" t="s">
        <v>61</v>
      </c>
      <c r="C24">
        <v>2813</v>
      </c>
      <c r="D24">
        <v>1991</v>
      </c>
      <c r="E24">
        <v>2008</v>
      </c>
      <c r="F24" t="str">
        <f>_xlfn.CONCAT(Table3[[#This Row],[From]], "-",Table3[[#This Row],[To]])</f>
        <v>1991-2008</v>
      </c>
      <c r="G24" t="s">
        <v>1271</v>
      </c>
      <c r="H24">
        <v>270</v>
      </c>
      <c r="I24">
        <v>153</v>
      </c>
      <c r="J24">
        <v>0.63800000000000001</v>
      </c>
      <c r="K24">
        <v>423</v>
      </c>
      <c r="L24">
        <v>3.68</v>
      </c>
      <c r="M24">
        <v>537</v>
      </c>
      <c r="N24">
        <v>536</v>
      </c>
      <c r="O24">
        <v>57</v>
      </c>
      <c r="P24">
        <v>23</v>
      </c>
      <c r="Q24">
        <v>0</v>
      </c>
      <c r="R24">
        <v>3562.2</v>
      </c>
      <c r="S24">
        <v>3460</v>
      </c>
      <c r="T24">
        <v>1559</v>
      </c>
      <c r="U24">
        <v>1458</v>
      </c>
      <c r="V24">
        <v>376</v>
      </c>
      <c r="W24">
        <v>785</v>
      </c>
      <c r="X24">
        <v>29</v>
      </c>
      <c r="Y24">
        <f>_xlfn.IFNA(IF(Table3[[#This Row],[To]]&gt;=2023, VLOOKUP(Table3[[#This Row],[Player]], Active!$B$2:$V$201, 21, FALSE), Table3[[#This Row],[IP]]), Table3[[#This Row],[IP]])</f>
        <v>3562.2</v>
      </c>
      <c r="Z24">
        <f>_xlfn.IFNA(IF(Table3[[#This Row],[To]]&gt;= 2023, (Table3[[#This Row],[IP - Adjusted]]/9)*Table3[[#This Row],[K/9 - Adjusted]], Table3[[#This Row],[SO]]), Table3[[#This Row],[SO]])</f>
        <v>2813</v>
      </c>
      <c r="AA24">
        <v>60</v>
      </c>
      <c r="AB24">
        <v>1</v>
      </c>
      <c r="AC24">
        <v>71</v>
      </c>
      <c r="AD24">
        <v>14593</v>
      </c>
      <c r="AE24">
        <v>123</v>
      </c>
      <c r="AF24">
        <v>3.57</v>
      </c>
      <c r="AG24">
        <v>1.1919999999999999</v>
      </c>
      <c r="AH24">
        <v>8.6999999999999993</v>
      </c>
      <c r="AI24">
        <v>0.9</v>
      </c>
      <c r="AJ24">
        <v>2</v>
      </c>
      <c r="AK24">
        <v>7.1</v>
      </c>
      <c r="AL24">
        <f>IF(Table3[[#This Row],[To]]&gt;=2023, Table3[[#This Row],[K/9]]*Adjustments!$N$11, Table3[[#This Row],[K/9]])</f>
        <v>7.1</v>
      </c>
      <c r="AM24">
        <v>3.58</v>
      </c>
      <c r="AN24">
        <v>1</v>
      </c>
      <c r="AO24" t="s">
        <v>1471</v>
      </c>
      <c r="AP24" t="s">
        <v>1472</v>
      </c>
    </row>
    <row r="25" spans="1:42" x14ac:dyDescent="0.45">
      <c r="A25">
        <v>22</v>
      </c>
      <c r="B25" t="s">
        <v>1229</v>
      </c>
      <c r="C25">
        <v>2803</v>
      </c>
      <c r="D25">
        <v>1890</v>
      </c>
      <c r="E25">
        <v>1911</v>
      </c>
      <c r="F25" t="str">
        <f>_xlfn.CONCAT(Table3[[#This Row],[From]], "-",Table3[[#This Row],[To]])</f>
        <v>1890-1911</v>
      </c>
      <c r="G25" t="s">
        <v>1230</v>
      </c>
      <c r="H25">
        <v>511</v>
      </c>
      <c r="I25">
        <v>315</v>
      </c>
      <c r="J25">
        <v>0.61899999999999999</v>
      </c>
      <c r="K25">
        <v>826</v>
      </c>
      <c r="L25">
        <v>2.63</v>
      </c>
      <c r="M25">
        <v>906</v>
      </c>
      <c r="N25">
        <v>815</v>
      </c>
      <c r="O25">
        <v>749</v>
      </c>
      <c r="P25">
        <v>76</v>
      </c>
      <c r="Q25">
        <v>18</v>
      </c>
      <c r="R25">
        <v>7356</v>
      </c>
      <c r="S25">
        <v>7092</v>
      </c>
      <c r="T25">
        <v>3167</v>
      </c>
      <c r="U25">
        <v>2147</v>
      </c>
      <c r="V25">
        <v>138</v>
      </c>
      <c r="W25">
        <v>1217</v>
      </c>
      <c r="Y25">
        <f>_xlfn.IFNA(IF(Table3[[#This Row],[To]]&gt;=2023, VLOOKUP(Table3[[#This Row],[Player]], Active!$B$2:$V$201, 21, FALSE), Table3[[#This Row],[IP]]), Table3[[#This Row],[IP]])</f>
        <v>7356</v>
      </c>
      <c r="Z25">
        <f>_xlfn.IFNA(IF(Table3[[#This Row],[To]]&gt;= 2023, (Table3[[#This Row],[IP - Adjusted]]/9)*Table3[[#This Row],[K/9 - Adjusted]], Table3[[#This Row],[SO]]), Table3[[#This Row],[SO]])</f>
        <v>2803</v>
      </c>
      <c r="AA25">
        <v>161</v>
      </c>
      <c r="AB25">
        <v>3</v>
      </c>
      <c r="AC25">
        <v>156</v>
      </c>
      <c r="AD25">
        <v>29565</v>
      </c>
      <c r="AE25">
        <v>138</v>
      </c>
      <c r="AF25">
        <v>2.84</v>
      </c>
      <c r="AG25">
        <v>1.1299999999999999</v>
      </c>
      <c r="AH25">
        <v>8.6999999999999993</v>
      </c>
      <c r="AI25">
        <v>0.2</v>
      </c>
      <c r="AJ25">
        <v>1.5</v>
      </c>
      <c r="AK25">
        <v>3.4</v>
      </c>
      <c r="AL25">
        <f>IF(Table3[[#This Row],[To]]&gt;=2023, Table3[[#This Row],[K/9]]*Adjustments!$N$11, Table3[[#This Row],[K/9]])</f>
        <v>3.4</v>
      </c>
      <c r="AM25">
        <v>2.2999999999999998</v>
      </c>
      <c r="AN25" t="s">
        <v>1473</v>
      </c>
      <c r="AO25" t="s">
        <v>1474</v>
      </c>
      <c r="AP25" t="s">
        <v>1475</v>
      </c>
    </row>
    <row r="26" spans="1:42" x14ac:dyDescent="0.45">
      <c r="A26">
        <v>23</v>
      </c>
      <c r="B26" t="s">
        <v>428</v>
      </c>
      <c r="C26">
        <v>2773</v>
      </c>
      <c r="D26">
        <v>1973</v>
      </c>
      <c r="E26">
        <v>1993</v>
      </c>
      <c r="F26" t="str">
        <f>_xlfn.CONCAT(Table3[[#This Row],[From]], "-",Table3[[#This Row],[To]])</f>
        <v>1973-1993</v>
      </c>
      <c r="G26" t="s">
        <v>1232</v>
      </c>
      <c r="H26">
        <v>240</v>
      </c>
      <c r="I26">
        <v>236</v>
      </c>
      <c r="J26">
        <v>0.504</v>
      </c>
      <c r="K26">
        <v>476</v>
      </c>
      <c r="L26">
        <v>3.66</v>
      </c>
      <c r="M26">
        <v>638</v>
      </c>
      <c r="N26">
        <v>616</v>
      </c>
      <c r="O26">
        <v>143</v>
      </c>
      <c r="P26">
        <v>34</v>
      </c>
      <c r="Q26">
        <v>1</v>
      </c>
      <c r="R26">
        <v>4188.1000000000004</v>
      </c>
      <c r="S26">
        <v>4063</v>
      </c>
      <c r="T26">
        <v>1910</v>
      </c>
      <c r="U26">
        <v>1704</v>
      </c>
      <c r="V26">
        <v>448</v>
      </c>
      <c r="W26">
        <v>1255</v>
      </c>
      <c r="X26">
        <v>116</v>
      </c>
      <c r="Y26">
        <f>_xlfn.IFNA(IF(Table3[[#This Row],[To]]&gt;=2023, VLOOKUP(Table3[[#This Row],[Player]], Active!$B$2:$V$201, 21, FALSE), Table3[[#This Row],[IP]]), Table3[[#This Row],[IP]])</f>
        <v>4188.1000000000004</v>
      </c>
      <c r="Z26">
        <f>_xlfn.IFNA(IF(Table3[[#This Row],[To]]&gt;= 2023, (Table3[[#This Row],[IP - Adjusted]]/9)*Table3[[#This Row],[K/9 - Adjusted]], Table3[[#This Row],[SO]]), Table3[[#This Row],[SO]])</f>
        <v>2773</v>
      </c>
      <c r="AA26">
        <v>129</v>
      </c>
      <c r="AB26">
        <v>27</v>
      </c>
      <c r="AC26">
        <v>119</v>
      </c>
      <c r="AD26">
        <v>17641</v>
      </c>
      <c r="AE26">
        <v>106</v>
      </c>
      <c r="AF26">
        <v>3.79</v>
      </c>
      <c r="AG26">
        <v>1.27</v>
      </c>
      <c r="AH26">
        <v>8.6999999999999993</v>
      </c>
      <c r="AI26">
        <v>1</v>
      </c>
      <c r="AJ26">
        <v>2.7</v>
      </c>
      <c r="AK26">
        <v>6</v>
      </c>
      <c r="AL26">
        <f>IF(Table3[[#This Row],[To]]&gt;=2023, Table3[[#This Row],[K/9]]*Adjustments!$N$11, Table3[[#This Row],[K/9]])</f>
        <v>6</v>
      </c>
      <c r="AM26">
        <v>2.21</v>
      </c>
      <c r="AN26">
        <v>1</v>
      </c>
      <c r="AO26" t="s">
        <v>1476</v>
      </c>
      <c r="AP26" t="s">
        <v>1477</v>
      </c>
    </row>
    <row r="27" spans="1:42" x14ac:dyDescent="0.45">
      <c r="A27">
        <v>24</v>
      </c>
      <c r="B27" t="s">
        <v>324</v>
      </c>
      <c r="C27">
        <v>2668</v>
      </c>
      <c r="D27">
        <v>1986</v>
      </c>
      <c r="E27">
        <v>2003</v>
      </c>
      <c r="F27" t="str">
        <f>_xlfn.CONCAT(Table3[[#This Row],[From]], "-",Table3[[#This Row],[To]])</f>
        <v>1986-2003</v>
      </c>
      <c r="G27" t="s">
        <v>1355</v>
      </c>
      <c r="H27">
        <v>194</v>
      </c>
      <c r="I27">
        <v>126</v>
      </c>
      <c r="J27">
        <v>0.60599999999999998</v>
      </c>
      <c r="K27">
        <v>320</v>
      </c>
      <c r="L27">
        <v>3.46</v>
      </c>
      <c r="M27">
        <v>450</v>
      </c>
      <c r="N27">
        <v>419</v>
      </c>
      <c r="O27">
        <v>56</v>
      </c>
      <c r="P27">
        <v>22</v>
      </c>
      <c r="Q27">
        <v>1</v>
      </c>
      <c r="R27">
        <v>2898.2</v>
      </c>
      <c r="S27">
        <v>2504</v>
      </c>
      <c r="T27">
        <v>1222</v>
      </c>
      <c r="U27">
        <v>1115</v>
      </c>
      <c r="V27">
        <v>258</v>
      </c>
      <c r="W27">
        <v>1137</v>
      </c>
      <c r="X27">
        <v>42</v>
      </c>
      <c r="Y27">
        <f>_xlfn.IFNA(IF(Table3[[#This Row],[To]]&gt;=2023, VLOOKUP(Table3[[#This Row],[Player]], Active!$B$2:$V$201, 21, FALSE), Table3[[#This Row],[IP]]), Table3[[#This Row],[IP]])</f>
        <v>2898.2</v>
      </c>
      <c r="Z27">
        <f>_xlfn.IFNA(IF(Table3[[#This Row],[To]]&gt;= 2023, (Table3[[#This Row],[IP - Adjusted]]/9)*Table3[[#This Row],[K/9 - Adjusted]], Table3[[#This Row],[SO]]), Table3[[#This Row],[SO]])</f>
        <v>2668</v>
      </c>
      <c r="AA27">
        <v>106</v>
      </c>
      <c r="AB27">
        <v>32</v>
      </c>
      <c r="AC27">
        <v>149</v>
      </c>
      <c r="AD27">
        <v>12184</v>
      </c>
      <c r="AE27">
        <v>121</v>
      </c>
      <c r="AF27">
        <v>3.57</v>
      </c>
      <c r="AG27">
        <v>1.256</v>
      </c>
      <c r="AH27">
        <v>7.8</v>
      </c>
      <c r="AI27">
        <v>0.8</v>
      </c>
      <c r="AJ27">
        <v>3.5</v>
      </c>
      <c r="AK27">
        <v>8.3000000000000007</v>
      </c>
      <c r="AL27">
        <f>IF(Table3[[#This Row],[To]]&gt;=2023, Table3[[#This Row],[K/9]]*Adjustments!$N$11, Table3[[#This Row],[K/9]])</f>
        <v>8.3000000000000007</v>
      </c>
      <c r="AM27">
        <v>2.35</v>
      </c>
      <c r="AN27" t="s">
        <v>1435</v>
      </c>
      <c r="AO27" t="s">
        <v>1478</v>
      </c>
      <c r="AP27" t="s">
        <v>1479</v>
      </c>
    </row>
    <row r="28" spans="1:42" x14ac:dyDescent="0.45">
      <c r="A28">
        <v>25</v>
      </c>
      <c r="B28" t="s">
        <v>263</v>
      </c>
      <c r="C28">
        <v>2610</v>
      </c>
      <c r="D28">
        <v>1986</v>
      </c>
      <c r="E28">
        <v>2002</v>
      </c>
      <c r="F28" t="str">
        <f>_xlfn.CONCAT(Table3[[#This Row],[From]], "-",Table3[[#This Row],[To]])</f>
        <v>1986-2002</v>
      </c>
      <c r="G28" t="s">
        <v>1063</v>
      </c>
      <c r="H28">
        <v>200</v>
      </c>
      <c r="I28">
        <v>173</v>
      </c>
      <c r="J28">
        <v>0.53600000000000003</v>
      </c>
      <c r="K28">
        <v>373</v>
      </c>
      <c r="L28">
        <v>3.85</v>
      </c>
      <c r="M28">
        <v>524</v>
      </c>
      <c r="N28">
        <v>467</v>
      </c>
      <c r="O28">
        <v>63</v>
      </c>
      <c r="P28">
        <v>15</v>
      </c>
      <c r="Q28">
        <v>0</v>
      </c>
      <c r="R28">
        <v>3197.1</v>
      </c>
      <c r="S28">
        <v>3069</v>
      </c>
      <c r="T28">
        <v>1517</v>
      </c>
      <c r="U28">
        <v>1366</v>
      </c>
      <c r="V28">
        <v>304</v>
      </c>
      <c r="W28">
        <v>1332</v>
      </c>
      <c r="X28">
        <v>36</v>
      </c>
      <c r="Y28">
        <f>_xlfn.IFNA(IF(Table3[[#This Row],[To]]&gt;=2023, VLOOKUP(Table3[[#This Row],[Player]], Active!$B$2:$V$201, 21, FALSE), Table3[[#This Row],[IP]]), Table3[[#This Row],[IP]])</f>
        <v>3197.1</v>
      </c>
      <c r="Z28">
        <f>_xlfn.IFNA(IF(Table3[[#This Row],[To]]&gt;= 2023, (Table3[[#This Row],[IP - Adjusted]]/9)*Table3[[#This Row],[K/9 - Adjusted]], Table3[[#This Row],[SO]]), Table3[[#This Row],[SO]])</f>
        <v>2610</v>
      </c>
      <c r="AA28">
        <v>76</v>
      </c>
      <c r="AB28">
        <v>22</v>
      </c>
      <c r="AC28">
        <v>130</v>
      </c>
      <c r="AD28">
        <v>13638</v>
      </c>
      <c r="AE28">
        <v>115</v>
      </c>
      <c r="AF28">
        <v>3.91</v>
      </c>
      <c r="AG28">
        <v>1.3759999999999999</v>
      </c>
      <c r="AH28">
        <v>8.6</v>
      </c>
      <c r="AI28">
        <v>0.9</v>
      </c>
      <c r="AJ28">
        <v>3.7</v>
      </c>
      <c r="AK28">
        <v>7.3</v>
      </c>
      <c r="AL28">
        <f>IF(Table3[[#This Row],[To]]&gt;=2023, Table3[[#This Row],[K/9]]*Adjustments!$N$11, Table3[[#This Row],[K/9]])</f>
        <v>7.3</v>
      </c>
      <c r="AM28">
        <v>1.96</v>
      </c>
      <c r="AN28">
        <v>1</v>
      </c>
      <c r="AO28" t="s">
        <v>1480</v>
      </c>
      <c r="AP28" t="s">
        <v>1481</v>
      </c>
    </row>
    <row r="29" spans="1:42" x14ac:dyDescent="0.45">
      <c r="A29">
        <v>26</v>
      </c>
      <c r="B29" t="s">
        <v>143</v>
      </c>
      <c r="C29">
        <v>2607</v>
      </c>
      <c r="D29">
        <v>1987</v>
      </c>
      <c r="E29">
        <v>2008</v>
      </c>
      <c r="F29" t="str">
        <f>_xlfn.CONCAT(Table3[[#This Row],[From]], "-",Table3[[#This Row],[To]])</f>
        <v>1987-2008</v>
      </c>
      <c r="G29" t="s">
        <v>1255</v>
      </c>
      <c r="H29">
        <v>305</v>
      </c>
      <c r="I29">
        <v>203</v>
      </c>
      <c r="J29">
        <v>0.6</v>
      </c>
      <c r="K29">
        <v>508</v>
      </c>
      <c r="L29">
        <v>3.54</v>
      </c>
      <c r="M29">
        <v>682</v>
      </c>
      <c r="N29">
        <v>682</v>
      </c>
      <c r="O29">
        <v>56</v>
      </c>
      <c r="P29">
        <v>25</v>
      </c>
      <c r="Q29">
        <v>0</v>
      </c>
      <c r="R29">
        <v>4413.1000000000004</v>
      </c>
      <c r="S29">
        <v>4298</v>
      </c>
      <c r="T29">
        <v>1900</v>
      </c>
      <c r="U29">
        <v>1734</v>
      </c>
      <c r="V29">
        <v>356</v>
      </c>
      <c r="W29">
        <v>1500</v>
      </c>
      <c r="X29">
        <v>145</v>
      </c>
      <c r="Y29">
        <f>_xlfn.IFNA(IF(Table3[[#This Row],[To]]&gt;=2023, VLOOKUP(Table3[[#This Row],[Player]], Active!$B$2:$V$201, 21, FALSE), Table3[[#This Row],[IP]]), Table3[[#This Row],[IP]])</f>
        <v>4413.1000000000004</v>
      </c>
      <c r="Z29">
        <f>_xlfn.IFNA(IF(Table3[[#This Row],[To]]&gt;= 2023, (Table3[[#This Row],[IP - Adjusted]]/9)*Table3[[#This Row],[K/9 - Adjusted]], Table3[[#This Row],[SO]]), Table3[[#This Row],[SO]])</f>
        <v>2607</v>
      </c>
      <c r="AA29">
        <v>66</v>
      </c>
      <c r="AB29">
        <v>7</v>
      </c>
      <c r="AC29">
        <v>65</v>
      </c>
      <c r="AD29">
        <v>18604</v>
      </c>
      <c r="AE29">
        <v>118</v>
      </c>
      <c r="AF29">
        <v>3.95</v>
      </c>
      <c r="AG29">
        <v>1.3140000000000001</v>
      </c>
      <c r="AH29">
        <v>8.8000000000000007</v>
      </c>
      <c r="AI29">
        <v>0.7</v>
      </c>
      <c r="AJ29">
        <v>3.1</v>
      </c>
      <c r="AK29">
        <v>5.3</v>
      </c>
      <c r="AL29">
        <f>IF(Table3[[#This Row],[To]]&gt;=2023, Table3[[#This Row],[K/9]]*Adjustments!$N$11, Table3[[#This Row],[K/9]])</f>
        <v>5.3</v>
      </c>
      <c r="AM29">
        <v>1.74</v>
      </c>
      <c r="AN29" t="s">
        <v>1440</v>
      </c>
      <c r="AO29" t="s">
        <v>1482</v>
      </c>
      <c r="AP29" t="s">
        <v>1483</v>
      </c>
    </row>
    <row r="30" spans="1:42" x14ac:dyDescent="0.45">
      <c r="A30">
        <v>27</v>
      </c>
      <c r="B30" t="s">
        <v>1239</v>
      </c>
      <c r="C30">
        <v>2583</v>
      </c>
      <c r="D30">
        <v>1942</v>
      </c>
      <c r="E30">
        <v>1965</v>
      </c>
      <c r="F30" t="str">
        <f>_xlfn.CONCAT(Table3[[#This Row],[From]], "-",Table3[[#This Row],[To]])</f>
        <v>1942-1965</v>
      </c>
      <c r="G30" t="s">
        <v>1240</v>
      </c>
      <c r="H30">
        <v>363</v>
      </c>
      <c r="I30">
        <v>245</v>
      </c>
      <c r="J30">
        <v>0.59699999999999998</v>
      </c>
      <c r="K30">
        <v>608</v>
      </c>
      <c r="L30">
        <v>3.09</v>
      </c>
      <c r="M30">
        <v>750</v>
      </c>
      <c r="N30">
        <v>665</v>
      </c>
      <c r="O30">
        <v>382</v>
      </c>
      <c r="P30">
        <v>63</v>
      </c>
      <c r="Q30">
        <v>28</v>
      </c>
      <c r="R30">
        <v>5243.2</v>
      </c>
      <c r="S30">
        <v>4830</v>
      </c>
      <c r="T30">
        <v>2016</v>
      </c>
      <c r="U30">
        <v>1798</v>
      </c>
      <c r="V30">
        <v>434</v>
      </c>
      <c r="W30">
        <v>1434</v>
      </c>
      <c r="X30">
        <v>112</v>
      </c>
      <c r="Y30">
        <f>_xlfn.IFNA(IF(Table3[[#This Row],[To]]&gt;=2023, VLOOKUP(Table3[[#This Row],[Player]], Active!$B$2:$V$201, 21, FALSE), Table3[[#This Row],[IP]]), Table3[[#This Row],[IP]])</f>
        <v>5243.2</v>
      </c>
      <c r="Z30">
        <f>_xlfn.IFNA(IF(Table3[[#This Row],[To]]&gt;= 2023, (Table3[[#This Row],[IP - Adjusted]]/9)*Table3[[#This Row],[K/9 - Adjusted]], Table3[[#This Row],[SO]]), Table3[[#This Row],[SO]])</f>
        <v>2583</v>
      </c>
      <c r="AA30">
        <v>42</v>
      </c>
      <c r="AB30">
        <v>5</v>
      </c>
      <c r="AC30">
        <v>81</v>
      </c>
      <c r="AD30">
        <v>21547</v>
      </c>
      <c r="AE30">
        <v>119</v>
      </c>
      <c r="AF30">
        <v>3.46</v>
      </c>
      <c r="AG30">
        <v>1.1950000000000001</v>
      </c>
      <c r="AH30">
        <v>8.3000000000000007</v>
      </c>
      <c r="AI30">
        <v>0.7</v>
      </c>
      <c r="AJ30">
        <v>2.5</v>
      </c>
      <c r="AK30">
        <v>4.4000000000000004</v>
      </c>
      <c r="AL30">
        <f>IF(Table3[[#This Row],[To]]&gt;=2023, Table3[[#This Row],[K/9]]*Adjustments!$N$11, Table3[[#This Row],[K/9]])</f>
        <v>4.4000000000000004</v>
      </c>
      <c r="AM30">
        <v>1.8</v>
      </c>
      <c r="AN30" t="s">
        <v>1440</v>
      </c>
      <c r="AO30" t="s">
        <v>1484</v>
      </c>
      <c r="AP30" t="s">
        <v>1485</v>
      </c>
    </row>
    <row r="31" spans="1:42" x14ac:dyDescent="0.45">
      <c r="A31">
        <v>28</v>
      </c>
      <c r="B31" t="s">
        <v>1274</v>
      </c>
      <c r="C31">
        <v>2581</v>
      </c>
      <c r="D31">
        <v>1936</v>
      </c>
      <c r="E31">
        <v>1956</v>
      </c>
      <c r="F31" t="str">
        <f>_xlfn.CONCAT(Table3[[#This Row],[From]], "-",Table3[[#This Row],[To]])</f>
        <v>1936-1956</v>
      </c>
      <c r="G31" t="s">
        <v>1275</v>
      </c>
      <c r="H31">
        <v>266</v>
      </c>
      <c r="I31">
        <v>162</v>
      </c>
      <c r="J31">
        <v>0.621</v>
      </c>
      <c r="K31">
        <v>428</v>
      </c>
      <c r="L31">
        <v>3.25</v>
      </c>
      <c r="M31">
        <v>570</v>
      </c>
      <c r="N31">
        <v>484</v>
      </c>
      <c r="O31">
        <v>279</v>
      </c>
      <c r="P31">
        <v>44</v>
      </c>
      <c r="Q31">
        <v>22</v>
      </c>
      <c r="R31">
        <v>3827</v>
      </c>
      <c r="S31">
        <v>3271</v>
      </c>
      <c r="T31">
        <v>1557</v>
      </c>
      <c r="U31">
        <v>1384</v>
      </c>
      <c r="V31">
        <v>224</v>
      </c>
      <c r="W31">
        <v>1764</v>
      </c>
      <c r="X31">
        <v>89</v>
      </c>
      <c r="Y31">
        <f>_xlfn.IFNA(IF(Table3[[#This Row],[To]]&gt;=2023, VLOOKUP(Table3[[#This Row],[Player]], Active!$B$2:$V$201, 21, FALSE), Table3[[#This Row],[IP]]), Table3[[#This Row],[IP]])</f>
        <v>3827</v>
      </c>
      <c r="Z31">
        <f>_xlfn.IFNA(IF(Table3[[#This Row],[To]]&gt;= 2023, (Table3[[#This Row],[IP - Adjusted]]/9)*Table3[[#This Row],[K/9 - Adjusted]], Table3[[#This Row],[SO]]), Table3[[#This Row],[SO]])</f>
        <v>2581</v>
      </c>
      <c r="AA31">
        <v>60</v>
      </c>
      <c r="AB31">
        <v>13</v>
      </c>
      <c r="AC31">
        <v>69</v>
      </c>
      <c r="AD31">
        <v>16180</v>
      </c>
      <c r="AE31">
        <v>122</v>
      </c>
      <c r="AF31">
        <v>3.54</v>
      </c>
      <c r="AG31">
        <v>1.3160000000000001</v>
      </c>
      <c r="AH31">
        <v>7.7</v>
      </c>
      <c r="AI31">
        <v>0.5</v>
      </c>
      <c r="AJ31">
        <v>4.0999999999999996</v>
      </c>
      <c r="AK31">
        <v>6.1</v>
      </c>
      <c r="AL31">
        <f>IF(Table3[[#This Row],[To]]&gt;=2023, Table3[[#This Row],[K/9]]*Adjustments!$N$11, Table3[[#This Row],[K/9]])</f>
        <v>6.1</v>
      </c>
      <c r="AM31">
        <v>1.46</v>
      </c>
      <c r="AN31">
        <v>1</v>
      </c>
      <c r="AO31" t="s">
        <v>88</v>
      </c>
      <c r="AP31" t="s">
        <v>1486</v>
      </c>
    </row>
    <row r="32" spans="1:42" x14ac:dyDescent="0.45">
      <c r="A32">
        <v>29</v>
      </c>
      <c r="B32" t="s">
        <v>1244</v>
      </c>
      <c r="C32">
        <v>2564</v>
      </c>
      <c r="D32">
        <v>1880</v>
      </c>
      <c r="E32">
        <v>1893</v>
      </c>
      <c r="F32" t="str">
        <f>_xlfn.CONCAT(Table3[[#This Row],[From]], "-",Table3[[#This Row],[To]])</f>
        <v>1880-1893</v>
      </c>
      <c r="G32" t="s">
        <v>1129</v>
      </c>
      <c r="H32">
        <v>342</v>
      </c>
      <c r="I32">
        <v>225</v>
      </c>
      <c r="J32">
        <v>0.60299999999999998</v>
      </c>
      <c r="K32">
        <v>567</v>
      </c>
      <c r="L32">
        <v>2.63</v>
      </c>
      <c r="M32">
        <v>600</v>
      </c>
      <c r="N32">
        <v>594</v>
      </c>
      <c r="O32">
        <v>554</v>
      </c>
      <c r="P32">
        <v>39</v>
      </c>
      <c r="Q32">
        <v>2</v>
      </c>
      <c r="R32">
        <v>5049.2</v>
      </c>
      <c r="S32">
        <v>4438</v>
      </c>
      <c r="T32">
        <v>2470</v>
      </c>
      <c r="U32">
        <v>1474</v>
      </c>
      <c r="V32">
        <v>75</v>
      </c>
      <c r="W32">
        <v>1233</v>
      </c>
      <c r="Y32">
        <f>_xlfn.IFNA(IF(Table3[[#This Row],[To]]&gt;=2023, VLOOKUP(Table3[[#This Row],[Player]], Active!$B$2:$V$201, 21, FALSE), Table3[[#This Row],[IP]]), Table3[[#This Row],[IP]])</f>
        <v>5049.2</v>
      </c>
      <c r="Z32">
        <f>_xlfn.IFNA(IF(Table3[[#This Row],[To]]&gt;= 2023, (Table3[[#This Row],[IP - Adjusted]]/9)*Table3[[#This Row],[K/9 - Adjusted]], Table3[[#This Row],[SO]]), Table3[[#This Row],[SO]])</f>
        <v>2564</v>
      </c>
      <c r="AA32">
        <v>98</v>
      </c>
      <c r="AB32">
        <v>0</v>
      </c>
      <c r="AC32">
        <v>240</v>
      </c>
      <c r="AD32">
        <v>20941</v>
      </c>
      <c r="AE32">
        <v>126</v>
      </c>
      <c r="AF32">
        <v>2.92</v>
      </c>
      <c r="AG32">
        <v>1.123</v>
      </c>
      <c r="AH32">
        <v>7.9</v>
      </c>
      <c r="AI32">
        <v>0.1</v>
      </c>
      <c r="AJ32">
        <v>2.2000000000000002</v>
      </c>
      <c r="AK32">
        <v>4.5999999999999996</v>
      </c>
      <c r="AL32">
        <f>IF(Table3[[#This Row],[To]]&gt;=2023, Table3[[#This Row],[K/9]]*Adjustments!$N$11, Table3[[#This Row],[K/9]])</f>
        <v>4.5999999999999996</v>
      </c>
      <c r="AM32">
        <v>2.08</v>
      </c>
      <c r="AN32" t="s">
        <v>1487</v>
      </c>
      <c r="AO32" t="s">
        <v>1488</v>
      </c>
      <c r="AP32" t="s">
        <v>1489</v>
      </c>
    </row>
    <row r="33" spans="1:42" x14ac:dyDescent="0.45">
      <c r="A33">
        <v>30</v>
      </c>
      <c r="B33" t="s">
        <v>124</v>
      </c>
      <c r="C33">
        <v>2560</v>
      </c>
      <c r="D33">
        <v>2006</v>
      </c>
      <c r="E33">
        <v>2020</v>
      </c>
      <c r="F33" t="str">
        <f>_xlfn.CONCAT(Table3[[#This Row],[From]], "-",Table3[[#This Row],[To]])</f>
        <v>2006-2020</v>
      </c>
      <c r="G33" t="s">
        <v>1112</v>
      </c>
      <c r="H33">
        <v>163</v>
      </c>
      <c r="I33">
        <v>122</v>
      </c>
      <c r="J33">
        <v>0.57199999999999995</v>
      </c>
      <c r="K33">
        <v>285</v>
      </c>
      <c r="L33">
        <v>3.43</v>
      </c>
      <c r="M33">
        <v>423</v>
      </c>
      <c r="N33">
        <v>422</v>
      </c>
      <c r="O33">
        <v>17</v>
      </c>
      <c r="P33">
        <v>7</v>
      </c>
      <c r="Q33">
        <v>0</v>
      </c>
      <c r="R33">
        <v>2698</v>
      </c>
      <c r="S33">
        <v>2424</v>
      </c>
      <c r="T33">
        <v>1103</v>
      </c>
      <c r="U33">
        <v>1027</v>
      </c>
      <c r="V33">
        <v>310</v>
      </c>
      <c r="W33">
        <v>767</v>
      </c>
      <c r="X33">
        <v>43</v>
      </c>
      <c r="Y33">
        <f>_xlfn.IFNA(IF(Table3[[#This Row],[To]]&gt;=2023, VLOOKUP(Table3[[#This Row],[Player]], Active!$B$2:$V$201, 21, FALSE), Table3[[#This Row],[IP]]), Table3[[#This Row],[IP]])</f>
        <v>2698</v>
      </c>
      <c r="Z33">
        <f>_xlfn.IFNA(IF(Table3[[#This Row],[To]]&gt;= 2023, (Table3[[#This Row],[IP - Adjusted]]/9)*Table3[[#This Row],[K/9 - Adjusted]], Table3[[#This Row],[SO]]), Table3[[#This Row],[SO]])</f>
        <v>2560</v>
      </c>
      <c r="AA33">
        <v>100</v>
      </c>
      <c r="AB33">
        <v>14</v>
      </c>
      <c r="AC33">
        <v>57</v>
      </c>
      <c r="AD33">
        <v>11115</v>
      </c>
      <c r="AE33">
        <v>123</v>
      </c>
      <c r="AF33">
        <v>3.68</v>
      </c>
      <c r="AG33">
        <v>1.1830000000000001</v>
      </c>
      <c r="AH33">
        <v>8.1</v>
      </c>
      <c r="AI33">
        <v>1</v>
      </c>
      <c r="AJ33">
        <v>2.6</v>
      </c>
      <c r="AK33">
        <v>8.5</v>
      </c>
      <c r="AL33">
        <f>IF(Table3[[#This Row],[To]]&gt;=2023, Table3[[#This Row],[K/9]]*Adjustments!$N$11, Table3[[#This Row],[K/9]])</f>
        <v>8.5</v>
      </c>
      <c r="AM33">
        <v>3.34</v>
      </c>
      <c r="AN33" t="s">
        <v>1435</v>
      </c>
      <c r="AO33" t="s">
        <v>1490</v>
      </c>
      <c r="AP33" t="s">
        <v>1491</v>
      </c>
    </row>
    <row r="34" spans="1:42" x14ac:dyDescent="0.45">
      <c r="A34">
        <v>31</v>
      </c>
      <c r="B34" t="s">
        <v>564</v>
      </c>
      <c r="C34">
        <v>2556</v>
      </c>
      <c r="D34">
        <v>1967</v>
      </c>
      <c r="E34">
        <v>1985</v>
      </c>
      <c r="F34" t="str">
        <f>_xlfn.CONCAT(Table3[[#This Row],[From]], "-",Table3[[#This Row],[To]])</f>
        <v>1967-1985</v>
      </c>
      <c r="G34" t="s">
        <v>1322</v>
      </c>
      <c r="H34">
        <v>222</v>
      </c>
      <c r="I34">
        <v>209</v>
      </c>
      <c r="J34">
        <v>0.51500000000000001</v>
      </c>
      <c r="K34">
        <v>431</v>
      </c>
      <c r="L34">
        <v>3.36</v>
      </c>
      <c r="M34">
        <v>612</v>
      </c>
      <c r="N34">
        <v>527</v>
      </c>
      <c r="O34">
        <v>140</v>
      </c>
      <c r="P34">
        <v>33</v>
      </c>
      <c r="Q34">
        <v>17</v>
      </c>
      <c r="R34">
        <v>3839.1</v>
      </c>
      <c r="S34">
        <v>3635</v>
      </c>
      <c r="T34">
        <v>1608</v>
      </c>
      <c r="U34">
        <v>1433</v>
      </c>
      <c r="V34">
        <v>290</v>
      </c>
      <c r="W34">
        <v>1198</v>
      </c>
      <c r="X34">
        <v>121</v>
      </c>
      <c r="Y34">
        <f>_xlfn.IFNA(IF(Table3[[#This Row],[To]]&gt;=2023, VLOOKUP(Table3[[#This Row],[Player]], Active!$B$2:$V$201, 21, FALSE), Table3[[#This Row],[IP]]), Table3[[#This Row],[IP]])</f>
        <v>3839.1</v>
      </c>
      <c r="Z34">
        <f>_xlfn.IFNA(IF(Table3[[#This Row],[To]]&gt;= 2023, (Table3[[#This Row],[IP - Adjusted]]/9)*Table3[[#This Row],[K/9 - Adjusted]], Table3[[#This Row],[SO]]), Table3[[#This Row],[SO]])</f>
        <v>2556</v>
      </c>
      <c r="AA34">
        <v>71</v>
      </c>
      <c r="AB34">
        <v>29</v>
      </c>
      <c r="AC34">
        <v>89</v>
      </c>
      <c r="AD34">
        <v>15996</v>
      </c>
      <c r="AE34">
        <v>110</v>
      </c>
      <c r="AF34">
        <v>3.26</v>
      </c>
      <c r="AG34">
        <v>1.2589999999999999</v>
      </c>
      <c r="AH34">
        <v>8.5</v>
      </c>
      <c r="AI34">
        <v>0.7</v>
      </c>
      <c r="AJ34">
        <v>2.8</v>
      </c>
      <c r="AK34">
        <v>6</v>
      </c>
      <c r="AL34">
        <f>IF(Table3[[#This Row],[To]]&gt;=2023, Table3[[#This Row],[K/9]]*Adjustments!$N$11, Table3[[#This Row],[K/9]])</f>
        <v>6</v>
      </c>
      <c r="AM34">
        <v>2.13</v>
      </c>
      <c r="AN34">
        <v>1</v>
      </c>
      <c r="AO34" t="s">
        <v>1492</v>
      </c>
      <c r="AP34" t="s">
        <v>1493</v>
      </c>
    </row>
    <row r="35" spans="1:42" x14ac:dyDescent="0.45">
      <c r="A35">
        <v>32</v>
      </c>
      <c r="B35" t="s">
        <v>1494</v>
      </c>
      <c r="C35">
        <v>2536</v>
      </c>
      <c r="D35">
        <v>1998</v>
      </c>
      <c r="E35">
        <v>2011</v>
      </c>
      <c r="F35" t="str">
        <f>_xlfn.CONCAT(Table3[[#This Row],[From]], "-",Table3[[#This Row],[To]])</f>
        <v>1998-2011</v>
      </c>
      <c r="G35" t="s">
        <v>1081</v>
      </c>
      <c r="H35">
        <v>165</v>
      </c>
      <c r="I35">
        <v>160</v>
      </c>
      <c r="J35">
        <v>0.50800000000000001</v>
      </c>
      <c r="K35">
        <v>325</v>
      </c>
      <c r="L35">
        <v>4.22</v>
      </c>
      <c r="M35">
        <v>450</v>
      </c>
      <c r="N35">
        <v>443</v>
      </c>
      <c r="O35">
        <v>28</v>
      </c>
      <c r="P35">
        <v>8</v>
      </c>
      <c r="Q35">
        <v>0</v>
      </c>
      <c r="R35">
        <v>2840</v>
      </c>
      <c r="S35">
        <v>2784</v>
      </c>
      <c r="T35">
        <v>1431</v>
      </c>
      <c r="U35">
        <v>1331</v>
      </c>
      <c r="V35">
        <v>373</v>
      </c>
      <c r="W35">
        <v>763</v>
      </c>
      <c r="X35">
        <v>58</v>
      </c>
      <c r="Y35">
        <f>_xlfn.IFNA(IF(Table3[[#This Row],[To]]&gt;=2023, VLOOKUP(Table3[[#This Row],[Player]], Active!$B$2:$V$201, 21, FALSE), Table3[[#This Row],[IP]]), Table3[[#This Row],[IP]])</f>
        <v>2840</v>
      </c>
      <c r="Z35">
        <f>_xlfn.IFNA(IF(Table3[[#This Row],[To]]&gt;= 2023, (Table3[[#This Row],[IP - Adjusted]]/9)*Table3[[#This Row],[K/9 - Adjusted]], Table3[[#This Row],[SO]]), Table3[[#This Row],[SO]])</f>
        <v>2536</v>
      </c>
      <c r="AA35">
        <v>88</v>
      </c>
      <c r="AB35">
        <v>4</v>
      </c>
      <c r="AC35">
        <v>76</v>
      </c>
      <c r="AD35">
        <v>11935</v>
      </c>
      <c r="AE35">
        <v>105</v>
      </c>
      <c r="AF35">
        <v>3.91</v>
      </c>
      <c r="AG35">
        <v>1.2490000000000001</v>
      </c>
      <c r="AH35">
        <v>8.8000000000000007</v>
      </c>
      <c r="AI35">
        <v>1.2</v>
      </c>
      <c r="AJ35">
        <v>2.4</v>
      </c>
      <c r="AK35">
        <v>8</v>
      </c>
      <c r="AL35">
        <f>IF(Table3[[#This Row],[To]]&gt;=2023, Table3[[#This Row],[K/9]]*Adjustments!$N$11, Table3[[#This Row],[K/9]])</f>
        <v>8</v>
      </c>
      <c r="AM35">
        <v>3.32</v>
      </c>
      <c r="AN35" t="s">
        <v>1435</v>
      </c>
      <c r="AO35" t="s">
        <v>1495</v>
      </c>
      <c r="AP35" t="s">
        <v>1496</v>
      </c>
    </row>
    <row r="36" spans="1:42" x14ac:dyDescent="0.45">
      <c r="A36">
        <v>33</v>
      </c>
      <c r="B36" t="s">
        <v>199</v>
      </c>
      <c r="C36">
        <v>2535</v>
      </c>
      <c r="D36">
        <v>1997</v>
      </c>
      <c r="E36">
        <v>2018</v>
      </c>
      <c r="F36" t="str">
        <f>_xlfn.CONCAT(Table3[[#This Row],[From]], "-",Table3[[#This Row],[To]])</f>
        <v>1997-2018</v>
      </c>
      <c r="G36" t="s">
        <v>1256</v>
      </c>
      <c r="H36">
        <v>247</v>
      </c>
      <c r="I36">
        <v>188</v>
      </c>
      <c r="J36">
        <v>0.56799999999999995</v>
      </c>
      <c r="K36">
        <v>435</v>
      </c>
      <c r="L36">
        <v>4.12</v>
      </c>
      <c r="M36">
        <v>565</v>
      </c>
      <c r="N36">
        <v>552</v>
      </c>
      <c r="O36">
        <v>38</v>
      </c>
      <c r="P36">
        <v>13</v>
      </c>
      <c r="Q36">
        <v>0</v>
      </c>
      <c r="R36">
        <v>3461.2</v>
      </c>
      <c r="S36">
        <v>3593</v>
      </c>
      <c r="T36">
        <v>1719</v>
      </c>
      <c r="U36">
        <v>1584</v>
      </c>
      <c r="V36">
        <v>439</v>
      </c>
      <c r="W36">
        <v>948</v>
      </c>
      <c r="X36">
        <v>47</v>
      </c>
      <c r="Y36">
        <f>_xlfn.IFNA(IF(Table3[[#This Row],[To]]&gt;=2023, VLOOKUP(Table3[[#This Row],[Player]], Active!$B$2:$V$201, 21, FALSE), Table3[[#This Row],[IP]]), Table3[[#This Row],[IP]])</f>
        <v>3461.2</v>
      </c>
      <c r="Z36">
        <f>_xlfn.IFNA(IF(Table3[[#This Row],[To]]&gt;= 2023, (Table3[[#This Row],[IP - Adjusted]]/9)*Table3[[#This Row],[K/9 - Adjusted]], Table3[[#This Row],[SO]]), Table3[[#This Row],[SO]])</f>
        <v>2535</v>
      </c>
      <c r="AA36">
        <v>64</v>
      </c>
      <c r="AB36">
        <v>6</v>
      </c>
      <c r="AC36">
        <v>45</v>
      </c>
      <c r="AD36">
        <v>14655</v>
      </c>
      <c r="AE36">
        <v>106</v>
      </c>
      <c r="AF36">
        <v>4.1500000000000004</v>
      </c>
      <c r="AG36">
        <v>1.3120000000000001</v>
      </c>
      <c r="AH36">
        <v>9.3000000000000007</v>
      </c>
      <c r="AI36">
        <v>1.1000000000000001</v>
      </c>
      <c r="AJ36">
        <v>2.5</v>
      </c>
      <c r="AK36">
        <v>6.6</v>
      </c>
      <c r="AL36">
        <f>IF(Table3[[#This Row],[To]]&gt;=2023, Table3[[#This Row],[K/9]]*Adjustments!$N$11, Table3[[#This Row],[K/9]])</f>
        <v>6.6</v>
      </c>
      <c r="AM36">
        <v>2.67</v>
      </c>
      <c r="AN36">
        <v>1</v>
      </c>
      <c r="AO36" t="s">
        <v>1497</v>
      </c>
      <c r="AP36" t="s">
        <v>1498</v>
      </c>
    </row>
    <row r="37" spans="1:42" x14ac:dyDescent="0.45">
      <c r="A37">
        <v>34</v>
      </c>
      <c r="B37" t="s">
        <v>120</v>
      </c>
      <c r="C37">
        <v>2524</v>
      </c>
      <c r="D37">
        <v>2005</v>
      </c>
      <c r="E37">
        <v>2019</v>
      </c>
      <c r="F37" t="str">
        <f>_xlfn.CONCAT(Table3[[#This Row],[From]], "-",Table3[[#This Row],[To]])</f>
        <v>2005-2019</v>
      </c>
      <c r="G37" t="s">
        <v>1317</v>
      </c>
      <c r="H37">
        <v>169</v>
      </c>
      <c r="I37">
        <v>136</v>
      </c>
      <c r="J37">
        <v>0.55400000000000005</v>
      </c>
      <c r="K37">
        <v>305</v>
      </c>
      <c r="L37">
        <v>3.42</v>
      </c>
      <c r="M37">
        <v>419</v>
      </c>
      <c r="N37">
        <v>418</v>
      </c>
      <c r="O37">
        <v>25</v>
      </c>
      <c r="P37">
        <v>11</v>
      </c>
      <c r="Q37">
        <v>0</v>
      </c>
      <c r="R37">
        <v>2729.2</v>
      </c>
      <c r="S37">
        <v>2487</v>
      </c>
      <c r="T37">
        <v>1157</v>
      </c>
      <c r="U37">
        <v>1037</v>
      </c>
      <c r="V37">
        <v>264</v>
      </c>
      <c r="W37">
        <v>805</v>
      </c>
      <c r="X37">
        <v>16</v>
      </c>
      <c r="Y37">
        <f>_xlfn.IFNA(IF(Table3[[#This Row],[To]]&gt;=2023, VLOOKUP(Table3[[#This Row],[Player]], Active!$B$2:$V$201, 21, FALSE), Table3[[#This Row],[IP]]), Table3[[#This Row],[IP]])</f>
        <v>2729.2</v>
      </c>
      <c r="Z37">
        <f>_xlfn.IFNA(IF(Table3[[#This Row],[To]]&gt;= 2023, (Table3[[#This Row],[IP - Adjusted]]/9)*Table3[[#This Row],[K/9 - Adjusted]], Table3[[#This Row],[SO]]), Table3[[#This Row],[SO]])</f>
        <v>2524</v>
      </c>
      <c r="AA37">
        <v>105</v>
      </c>
      <c r="AB37">
        <v>7</v>
      </c>
      <c r="AC37">
        <v>156</v>
      </c>
      <c r="AD37">
        <v>11284</v>
      </c>
      <c r="AE37">
        <v>117</v>
      </c>
      <c r="AF37">
        <v>3.52</v>
      </c>
      <c r="AG37">
        <v>1.206</v>
      </c>
      <c r="AH37">
        <v>8.1999999999999993</v>
      </c>
      <c r="AI37">
        <v>0.9</v>
      </c>
      <c r="AJ37">
        <v>2.7</v>
      </c>
      <c r="AK37">
        <v>8.3000000000000007</v>
      </c>
      <c r="AL37">
        <f>IF(Table3[[#This Row],[To]]&gt;=2023, Table3[[#This Row],[K/9]]*Adjustments!$N$11, Table3[[#This Row],[K/9]])</f>
        <v>8.3000000000000007</v>
      </c>
      <c r="AM37">
        <v>3.14</v>
      </c>
      <c r="AN37">
        <v>1</v>
      </c>
      <c r="AO37" t="s">
        <v>121</v>
      </c>
      <c r="AP37" t="s">
        <v>1499</v>
      </c>
    </row>
    <row r="38" spans="1:42" x14ac:dyDescent="0.45">
      <c r="A38">
        <v>18</v>
      </c>
      <c r="B38" t="s">
        <v>96</v>
      </c>
      <c r="C38">
        <v>2979</v>
      </c>
      <c r="D38">
        <v>2004</v>
      </c>
      <c r="E38">
        <v>2023</v>
      </c>
      <c r="F38" t="str">
        <f>_xlfn.CONCAT(Table3[[#This Row],[From]], "-",Table3[[#This Row],[To]])</f>
        <v>2004-2023</v>
      </c>
      <c r="G38" t="s">
        <v>1316</v>
      </c>
      <c r="H38">
        <v>225</v>
      </c>
      <c r="I38">
        <v>156</v>
      </c>
      <c r="J38">
        <v>0.59099999999999997</v>
      </c>
      <c r="K38">
        <v>381</v>
      </c>
      <c r="L38">
        <v>3.49</v>
      </c>
      <c r="M38">
        <v>586</v>
      </c>
      <c r="N38">
        <v>541</v>
      </c>
      <c r="O38">
        <v>17</v>
      </c>
      <c r="P38">
        <v>5</v>
      </c>
      <c r="Q38">
        <v>1</v>
      </c>
      <c r="R38">
        <v>3389.1</v>
      </c>
      <c r="S38">
        <v>3207</v>
      </c>
      <c r="T38">
        <v>1410</v>
      </c>
      <c r="U38">
        <v>1315</v>
      </c>
      <c r="V38">
        <v>367</v>
      </c>
      <c r="W38">
        <v>762</v>
      </c>
      <c r="X38">
        <v>25</v>
      </c>
      <c r="Y38">
        <f>_xlfn.IFNA(IF(Table3[[#This Row],[To]]&gt;=2023, VLOOKUP(Table3[[#This Row],[Player]], Active!$B$2:$V$201, 21, FALSE), Table3[[#This Row],[IP]]), Table3[[#This Row],[IP]])</f>
        <v>3389.1</v>
      </c>
      <c r="Z38">
        <f>_xlfn.IFNA(IF(Table3[[#This Row],[To]]&gt;= 2023, (Table3[[#This Row],[IP - Adjusted]]/9)*Table3[[#This Row],[K/9 - Adjusted]], Table3[[#This Row],[SO]]), Table3[[#This Row],[SO]])</f>
        <v>2520.5415533574842</v>
      </c>
      <c r="AA38">
        <v>79</v>
      </c>
      <c r="AB38">
        <v>7</v>
      </c>
      <c r="AC38">
        <v>101</v>
      </c>
      <c r="AD38">
        <v>13877</v>
      </c>
      <c r="AE38">
        <v>121</v>
      </c>
      <c r="AF38">
        <v>3.52</v>
      </c>
      <c r="AG38">
        <v>1.171</v>
      </c>
      <c r="AH38">
        <v>8.5</v>
      </c>
      <c r="AI38">
        <v>1</v>
      </c>
      <c r="AJ38">
        <v>2</v>
      </c>
      <c r="AK38">
        <v>7.9</v>
      </c>
      <c r="AL38">
        <f>IF(Table3[[#This Row],[To]]&gt;=2023, Table3[[#This Row],[K/9]]*Adjustments!$N$11, Table3[[#This Row],[K/9]])</f>
        <v>6.6934802691621256</v>
      </c>
      <c r="AM38">
        <v>3.91</v>
      </c>
      <c r="AN38" t="s">
        <v>1440</v>
      </c>
      <c r="AO38" t="s">
        <v>1465</v>
      </c>
      <c r="AP38" t="s">
        <v>1466</v>
      </c>
    </row>
    <row r="39" spans="1:42" x14ac:dyDescent="0.45">
      <c r="A39">
        <v>35</v>
      </c>
      <c r="B39" t="s">
        <v>43</v>
      </c>
      <c r="C39">
        <v>2513</v>
      </c>
      <c r="D39">
        <v>1999</v>
      </c>
      <c r="E39">
        <v>2015</v>
      </c>
      <c r="F39" t="str">
        <f>_xlfn.CONCAT(Table3[[#This Row],[From]], "-",Table3[[#This Row],[To]])</f>
        <v>1999-2015</v>
      </c>
      <c r="G39" t="s">
        <v>1330</v>
      </c>
      <c r="H39">
        <v>164</v>
      </c>
      <c r="I39">
        <v>157</v>
      </c>
      <c r="J39">
        <v>0.51100000000000001</v>
      </c>
      <c r="K39">
        <v>321</v>
      </c>
      <c r="L39">
        <v>3.99</v>
      </c>
      <c r="M39">
        <v>435</v>
      </c>
      <c r="N39">
        <v>430</v>
      </c>
      <c r="O39">
        <v>24</v>
      </c>
      <c r="P39">
        <v>10</v>
      </c>
      <c r="Q39">
        <v>0</v>
      </c>
      <c r="R39">
        <v>2731.1</v>
      </c>
      <c r="S39">
        <v>2519</v>
      </c>
      <c r="T39">
        <v>1328</v>
      </c>
      <c r="U39">
        <v>1210</v>
      </c>
      <c r="V39">
        <v>263</v>
      </c>
      <c r="W39">
        <v>1100</v>
      </c>
      <c r="X39">
        <v>35</v>
      </c>
      <c r="Y39">
        <f>_xlfn.IFNA(IF(Table3[[#This Row],[To]]&gt;=2023, VLOOKUP(Table3[[#This Row],[Player]], Active!$B$2:$V$201, 21, FALSE), Table3[[#This Row],[IP]]), Table3[[#This Row],[IP]])</f>
        <v>2731.1</v>
      </c>
      <c r="Z39">
        <f>_xlfn.IFNA(IF(Table3[[#This Row],[To]]&gt;= 2023, (Table3[[#This Row],[IP - Adjusted]]/9)*Table3[[#This Row],[K/9 - Adjusted]], Table3[[#This Row],[SO]]), Table3[[#This Row],[SO]])</f>
        <v>2513</v>
      </c>
      <c r="AA39">
        <v>143</v>
      </c>
      <c r="AB39">
        <v>6</v>
      </c>
      <c r="AC39">
        <v>161</v>
      </c>
      <c r="AD39">
        <v>11665</v>
      </c>
      <c r="AE39">
        <v>104</v>
      </c>
      <c r="AF39">
        <v>3.86</v>
      </c>
      <c r="AG39">
        <v>1.325</v>
      </c>
      <c r="AH39">
        <v>8.3000000000000007</v>
      </c>
      <c r="AI39">
        <v>0.9</v>
      </c>
      <c r="AJ39">
        <v>3.6</v>
      </c>
      <c r="AK39">
        <v>8.3000000000000007</v>
      </c>
      <c r="AL39">
        <f>IF(Table3[[#This Row],[To]]&gt;=2023, Table3[[#This Row],[K/9]]*Adjustments!$N$11, Table3[[#This Row],[K/9]])</f>
        <v>8.3000000000000007</v>
      </c>
      <c r="AM39">
        <v>2.2799999999999998</v>
      </c>
      <c r="AN39" t="s">
        <v>1435</v>
      </c>
      <c r="AO39" t="s">
        <v>1500</v>
      </c>
      <c r="AP39" t="s">
        <v>1501</v>
      </c>
    </row>
    <row r="40" spans="1:42" x14ac:dyDescent="0.45">
      <c r="A40">
        <v>36</v>
      </c>
      <c r="B40" t="s">
        <v>1235</v>
      </c>
      <c r="C40">
        <v>2507</v>
      </c>
      <c r="D40">
        <v>1900</v>
      </c>
      <c r="E40">
        <v>1916</v>
      </c>
      <c r="F40" t="str">
        <f>_xlfn.CONCAT(Table3[[#This Row],[From]], "-",Table3[[#This Row],[To]])</f>
        <v>1900-1916</v>
      </c>
      <c r="G40" t="s">
        <v>1236</v>
      </c>
      <c r="H40">
        <v>373</v>
      </c>
      <c r="I40">
        <v>188</v>
      </c>
      <c r="J40">
        <v>0.66500000000000004</v>
      </c>
      <c r="K40">
        <v>561</v>
      </c>
      <c r="L40">
        <v>2.13</v>
      </c>
      <c r="M40">
        <v>636</v>
      </c>
      <c r="N40">
        <v>552</v>
      </c>
      <c r="O40">
        <v>435</v>
      </c>
      <c r="P40">
        <v>79</v>
      </c>
      <c r="Q40">
        <v>30</v>
      </c>
      <c r="R40">
        <v>4788.2</v>
      </c>
      <c r="S40">
        <v>4219</v>
      </c>
      <c r="T40">
        <v>1620</v>
      </c>
      <c r="U40">
        <v>1135</v>
      </c>
      <c r="V40">
        <v>89</v>
      </c>
      <c r="W40">
        <v>848</v>
      </c>
      <c r="Y40">
        <f>_xlfn.IFNA(IF(Table3[[#This Row],[To]]&gt;=2023, VLOOKUP(Table3[[#This Row],[Player]], Active!$B$2:$V$201, 21, FALSE), Table3[[#This Row],[IP]]), Table3[[#This Row],[IP]])</f>
        <v>4788.2</v>
      </c>
      <c r="Z40">
        <f>_xlfn.IFNA(IF(Table3[[#This Row],[To]]&gt;= 2023, (Table3[[#This Row],[IP - Adjusted]]/9)*Table3[[#This Row],[K/9 - Adjusted]], Table3[[#This Row],[SO]]), Table3[[#This Row],[SO]])</f>
        <v>2507</v>
      </c>
      <c r="AA40">
        <v>59</v>
      </c>
      <c r="AB40">
        <v>8</v>
      </c>
      <c r="AC40">
        <v>115</v>
      </c>
      <c r="AD40">
        <v>18929</v>
      </c>
      <c r="AE40">
        <v>136</v>
      </c>
      <c r="AF40">
        <v>2.2599999999999998</v>
      </c>
      <c r="AG40">
        <v>1.0580000000000001</v>
      </c>
      <c r="AH40">
        <v>7.9</v>
      </c>
      <c r="AI40">
        <v>0.2</v>
      </c>
      <c r="AJ40">
        <v>1.6</v>
      </c>
      <c r="AK40">
        <v>4.7</v>
      </c>
      <c r="AL40">
        <f>IF(Table3[[#This Row],[To]]&gt;=2023, Table3[[#This Row],[K/9]]*Adjustments!$N$11, Table3[[#This Row],[K/9]])</f>
        <v>4.7</v>
      </c>
      <c r="AM40">
        <v>2.96</v>
      </c>
      <c r="AN40" t="s">
        <v>1502</v>
      </c>
      <c r="AO40" t="s">
        <v>1503</v>
      </c>
      <c r="AP40" t="s">
        <v>1504</v>
      </c>
    </row>
    <row r="41" spans="1:42" x14ac:dyDescent="0.45">
      <c r="A41">
        <v>37</v>
      </c>
      <c r="B41" t="s">
        <v>123</v>
      </c>
      <c r="C41">
        <v>2488</v>
      </c>
      <c r="D41">
        <v>2006</v>
      </c>
      <c r="E41">
        <v>2021</v>
      </c>
      <c r="F41" t="str">
        <f>_xlfn.CONCAT(Table3[[#This Row],[From]], "-",Table3[[#This Row],[To]])</f>
        <v>2006-2021</v>
      </c>
      <c r="G41" t="s">
        <v>1066</v>
      </c>
      <c r="H41">
        <v>200</v>
      </c>
      <c r="I41">
        <v>117</v>
      </c>
      <c r="J41">
        <v>0.63100000000000001</v>
      </c>
      <c r="K41">
        <v>317</v>
      </c>
      <c r="L41">
        <v>3.66</v>
      </c>
      <c r="M41">
        <v>452</v>
      </c>
      <c r="N41">
        <v>451</v>
      </c>
      <c r="O41">
        <v>15</v>
      </c>
      <c r="P41">
        <v>4</v>
      </c>
      <c r="Q41">
        <v>0</v>
      </c>
      <c r="R41">
        <v>2740</v>
      </c>
      <c r="S41">
        <v>2610</v>
      </c>
      <c r="T41">
        <v>1215</v>
      </c>
      <c r="U41">
        <v>1114</v>
      </c>
      <c r="V41">
        <v>294</v>
      </c>
      <c r="W41">
        <v>892</v>
      </c>
      <c r="X41">
        <v>13</v>
      </c>
      <c r="Y41">
        <f>_xlfn.IFNA(IF(Table3[[#This Row],[To]]&gt;=2023, VLOOKUP(Table3[[#This Row],[Player]], Active!$B$2:$V$201, 21, FALSE), Table3[[#This Row],[IP]]), Table3[[#This Row],[IP]])</f>
        <v>2740</v>
      </c>
      <c r="Z41">
        <f>_xlfn.IFNA(IF(Table3[[#This Row],[To]]&gt;= 2023, (Table3[[#This Row],[IP - Adjusted]]/9)*Table3[[#This Row],[K/9 - Adjusted]], Table3[[#This Row],[SO]]), Table3[[#This Row],[SO]])</f>
        <v>2488</v>
      </c>
      <c r="AA41">
        <v>90</v>
      </c>
      <c r="AB41">
        <v>1</v>
      </c>
      <c r="AC41">
        <v>63</v>
      </c>
      <c r="AD41">
        <v>11487</v>
      </c>
      <c r="AE41">
        <v>117</v>
      </c>
      <c r="AF41">
        <v>3.78</v>
      </c>
      <c r="AG41">
        <v>1.278</v>
      </c>
      <c r="AH41">
        <v>8.6</v>
      </c>
      <c r="AI41">
        <v>1</v>
      </c>
      <c r="AJ41">
        <v>2.9</v>
      </c>
      <c r="AK41">
        <v>8.1999999999999993</v>
      </c>
      <c r="AL41">
        <f>IF(Table3[[#This Row],[To]]&gt;=2023, Table3[[#This Row],[K/9]]*Adjustments!$N$11, Table3[[#This Row],[K/9]])</f>
        <v>8.1999999999999993</v>
      </c>
      <c r="AM41">
        <v>2.79</v>
      </c>
      <c r="AN41" t="s">
        <v>1435</v>
      </c>
      <c r="AO41" t="s">
        <v>1505</v>
      </c>
      <c r="AP41" t="s">
        <v>1506</v>
      </c>
    </row>
    <row r="42" spans="1:42" x14ac:dyDescent="0.45">
      <c r="A42">
        <v>38</v>
      </c>
      <c r="B42" t="s">
        <v>1345</v>
      </c>
      <c r="C42">
        <v>2486</v>
      </c>
      <c r="D42">
        <v>1956</v>
      </c>
      <c r="E42">
        <v>1969</v>
      </c>
      <c r="F42" t="str">
        <f>_xlfn.CONCAT(Table3[[#This Row],[From]], "-",Table3[[#This Row],[To]])</f>
        <v>1956-1969</v>
      </c>
      <c r="G42" t="s">
        <v>1346</v>
      </c>
      <c r="H42">
        <v>209</v>
      </c>
      <c r="I42">
        <v>166</v>
      </c>
      <c r="J42">
        <v>0.55700000000000005</v>
      </c>
      <c r="K42">
        <v>375</v>
      </c>
      <c r="L42">
        <v>2.95</v>
      </c>
      <c r="M42">
        <v>518</v>
      </c>
      <c r="N42">
        <v>465</v>
      </c>
      <c r="O42">
        <v>167</v>
      </c>
      <c r="P42">
        <v>49</v>
      </c>
      <c r="Q42">
        <v>6</v>
      </c>
      <c r="R42">
        <v>3432</v>
      </c>
      <c r="S42">
        <v>3084</v>
      </c>
      <c r="T42">
        <v>1292</v>
      </c>
      <c r="U42">
        <v>1124</v>
      </c>
      <c r="V42">
        <v>280</v>
      </c>
      <c r="W42">
        <v>855</v>
      </c>
      <c r="X42">
        <v>123</v>
      </c>
      <c r="Y42">
        <f>_xlfn.IFNA(IF(Table3[[#This Row],[To]]&gt;=2023, VLOOKUP(Table3[[#This Row],[Player]], Active!$B$2:$V$201, 21, FALSE), Table3[[#This Row],[IP]]), Table3[[#This Row],[IP]])</f>
        <v>3432</v>
      </c>
      <c r="Z42">
        <f>_xlfn.IFNA(IF(Table3[[#This Row],[To]]&gt;= 2023, (Table3[[#This Row],[IP - Adjusted]]/9)*Table3[[#This Row],[K/9 - Adjusted]], Table3[[#This Row],[SO]]), Table3[[#This Row],[SO]])</f>
        <v>2486</v>
      </c>
      <c r="AA42">
        <v>154</v>
      </c>
      <c r="AB42">
        <v>10</v>
      </c>
      <c r="AC42">
        <v>82</v>
      </c>
      <c r="AD42">
        <v>14097</v>
      </c>
      <c r="AE42">
        <v>121</v>
      </c>
      <c r="AF42">
        <v>3.02</v>
      </c>
      <c r="AG42">
        <v>1.1479999999999999</v>
      </c>
      <c r="AH42">
        <v>8.1</v>
      </c>
      <c r="AI42">
        <v>0.7</v>
      </c>
      <c r="AJ42">
        <v>2.2000000000000002</v>
      </c>
      <c r="AK42">
        <v>6.5</v>
      </c>
      <c r="AL42">
        <f>IF(Table3[[#This Row],[To]]&gt;=2023, Table3[[#This Row],[K/9]]*Adjustments!$N$11, Table3[[#This Row],[K/9]])</f>
        <v>6.5</v>
      </c>
      <c r="AM42">
        <v>2.91</v>
      </c>
      <c r="AN42" t="s">
        <v>1440</v>
      </c>
      <c r="AO42" t="s">
        <v>1507</v>
      </c>
      <c r="AP42" t="s">
        <v>1508</v>
      </c>
    </row>
    <row r="43" spans="1:42" x14ac:dyDescent="0.45">
      <c r="A43">
        <v>39</v>
      </c>
      <c r="B43" t="s">
        <v>441</v>
      </c>
      <c r="C43">
        <v>2478</v>
      </c>
      <c r="D43">
        <v>1977</v>
      </c>
      <c r="E43">
        <v>1994</v>
      </c>
      <c r="F43" t="str">
        <f>_xlfn.CONCAT(Table3[[#This Row],[From]], "-",Table3[[#This Row],[To]])</f>
        <v>1977-1994</v>
      </c>
      <c r="G43" t="s">
        <v>1271</v>
      </c>
      <c r="H43">
        <v>254</v>
      </c>
      <c r="I43">
        <v>186</v>
      </c>
      <c r="J43">
        <v>0.57699999999999996</v>
      </c>
      <c r="K43">
        <v>440</v>
      </c>
      <c r="L43">
        <v>3.9</v>
      </c>
      <c r="M43">
        <v>549</v>
      </c>
      <c r="N43">
        <v>527</v>
      </c>
      <c r="O43">
        <v>175</v>
      </c>
      <c r="P43">
        <v>28</v>
      </c>
      <c r="Q43">
        <v>0</v>
      </c>
      <c r="R43">
        <v>3824</v>
      </c>
      <c r="S43">
        <v>3567</v>
      </c>
      <c r="T43">
        <v>1815</v>
      </c>
      <c r="U43">
        <v>1657</v>
      </c>
      <c r="V43">
        <v>389</v>
      </c>
      <c r="W43">
        <v>1390</v>
      </c>
      <c r="X43">
        <v>99</v>
      </c>
      <c r="Y43">
        <f>_xlfn.IFNA(IF(Table3[[#This Row],[To]]&gt;=2023, VLOOKUP(Table3[[#This Row],[Player]], Active!$B$2:$V$201, 21, FALSE), Table3[[#This Row],[IP]]), Table3[[#This Row],[IP]])</f>
        <v>3824</v>
      </c>
      <c r="Z43">
        <f>_xlfn.IFNA(IF(Table3[[#This Row],[To]]&gt;= 2023, (Table3[[#This Row],[IP - Adjusted]]/9)*Table3[[#This Row],[K/9 - Adjusted]], Table3[[#This Row],[SO]]), Table3[[#This Row],[SO]])</f>
        <v>2478</v>
      </c>
      <c r="AA43">
        <v>58</v>
      </c>
      <c r="AB43">
        <v>27</v>
      </c>
      <c r="AC43">
        <v>206</v>
      </c>
      <c r="AD43">
        <v>16120</v>
      </c>
      <c r="AE43">
        <v>105</v>
      </c>
      <c r="AF43">
        <v>3.94</v>
      </c>
      <c r="AG43">
        <v>1.296</v>
      </c>
      <c r="AH43">
        <v>8.4</v>
      </c>
      <c r="AI43">
        <v>0.9</v>
      </c>
      <c r="AJ43">
        <v>3.3</v>
      </c>
      <c r="AK43">
        <v>5.8</v>
      </c>
      <c r="AL43">
        <f>IF(Table3[[#This Row],[To]]&gt;=2023, Table3[[#This Row],[K/9]]*Adjustments!$N$11, Table3[[#This Row],[K/9]])</f>
        <v>5.8</v>
      </c>
      <c r="AM43">
        <v>1.78</v>
      </c>
      <c r="AN43" t="s">
        <v>1509</v>
      </c>
      <c r="AO43" t="s">
        <v>1510</v>
      </c>
      <c r="AP43" t="s">
        <v>1511</v>
      </c>
    </row>
    <row r="44" spans="1:42" x14ac:dyDescent="0.45">
      <c r="A44">
        <v>40</v>
      </c>
      <c r="B44" t="s">
        <v>400</v>
      </c>
      <c r="C44">
        <v>2464</v>
      </c>
      <c r="D44">
        <v>1984</v>
      </c>
      <c r="E44">
        <v>1999</v>
      </c>
      <c r="F44" t="str">
        <f>_xlfn.CONCAT(Table3[[#This Row],[From]], "-",Table3[[#This Row],[To]])</f>
        <v>1984-1999</v>
      </c>
      <c r="G44" t="s">
        <v>1389</v>
      </c>
      <c r="H44">
        <v>179</v>
      </c>
      <c r="I44">
        <v>158</v>
      </c>
      <c r="J44">
        <v>0.53100000000000003</v>
      </c>
      <c r="K44">
        <v>337</v>
      </c>
      <c r="L44">
        <v>3.97</v>
      </c>
      <c r="M44">
        <v>457</v>
      </c>
      <c r="N44">
        <v>428</v>
      </c>
      <c r="O44">
        <v>81</v>
      </c>
      <c r="P44">
        <v>18</v>
      </c>
      <c r="Q44">
        <v>0</v>
      </c>
      <c r="R44">
        <v>2962.2</v>
      </c>
      <c r="S44">
        <v>2723</v>
      </c>
      <c r="T44">
        <v>1438</v>
      </c>
      <c r="U44">
        <v>1306</v>
      </c>
      <c r="V44">
        <v>311</v>
      </c>
      <c r="W44">
        <v>1289</v>
      </c>
      <c r="X44">
        <v>34</v>
      </c>
      <c r="Y44">
        <f>_xlfn.IFNA(IF(Table3[[#This Row],[To]]&gt;=2023, VLOOKUP(Table3[[#This Row],[Player]], Active!$B$2:$V$201, 21, FALSE), Table3[[#This Row],[IP]]), Table3[[#This Row],[IP]])</f>
        <v>2962.2</v>
      </c>
      <c r="Z44">
        <f>_xlfn.IFNA(IF(Table3[[#This Row],[To]]&gt;= 2023, (Table3[[#This Row],[IP - Adjusted]]/9)*Table3[[#This Row],[K/9 - Adjusted]], Table3[[#This Row],[SO]]), Table3[[#This Row],[SO]])</f>
        <v>2464</v>
      </c>
      <c r="AA44">
        <v>46</v>
      </c>
      <c r="AB44">
        <v>22</v>
      </c>
      <c r="AC44">
        <v>89</v>
      </c>
      <c r="AD44">
        <v>12562</v>
      </c>
      <c r="AE44">
        <v>107</v>
      </c>
      <c r="AF44">
        <v>3.93</v>
      </c>
      <c r="AG44">
        <v>1.3540000000000001</v>
      </c>
      <c r="AH44">
        <v>8.3000000000000007</v>
      </c>
      <c r="AI44">
        <v>0.9</v>
      </c>
      <c r="AJ44">
        <v>3.9</v>
      </c>
      <c r="AK44">
        <v>7.5</v>
      </c>
      <c r="AL44">
        <f>IF(Table3[[#This Row],[To]]&gt;=2023, Table3[[#This Row],[K/9]]*Adjustments!$N$11, Table3[[#This Row],[K/9]])</f>
        <v>7.5</v>
      </c>
      <c r="AM44">
        <v>1.91</v>
      </c>
      <c r="AN44" t="s">
        <v>1512</v>
      </c>
      <c r="AO44" t="s">
        <v>1513</v>
      </c>
      <c r="AP44" t="s">
        <v>1514</v>
      </c>
    </row>
    <row r="45" spans="1:42" x14ac:dyDescent="0.45">
      <c r="A45">
        <v>41</v>
      </c>
      <c r="B45" t="s">
        <v>700</v>
      </c>
      <c r="C45">
        <v>2461</v>
      </c>
      <c r="D45">
        <v>1959</v>
      </c>
      <c r="E45">
        <v>1983</v>
      </c>
      <c r="F45" t="str">
        <f>_xlfn.CONCAT(Table3[[#This Row],[From]], "-",Table3[[#This Row],[To]])</f>
        <v>1959-1983</v>
      </c>
      <c r="G45" t="s">
        <v>1267</v>
      </c>
      <c r="H45">
        <v>283</v>
      </c>
      <c r="I45">
        <v>237</v>
      </c>
      <c r="J45">
        <v>0.54400000000000004</v>
      </c>
      <c r="K45">
        <v>520</v>
      </c>
      <c r="L45">
        <v>3.45</v>
      </c>
      <c r="M45">
        <v>898</v>
      </c>
      <c r="N45">
        <v>625</v>
      </c>
      <c r="O45">
        <v>180</v>
      </c>
      <c r="P45">
        <v>31</v>
      </c>
      <c r="Q45">
        <v>17</v>
      </c>
      <c r="R45">
        <v>4530.1000000000004</v>
      </c>
      <c r="S45">
        <v>4620</v>
      </c>
      <c r="T45">
        <v>2038</v>
      </c>
      <c r="U45">
        <v>1738</v>
      </c>
      <c r="V45">
        <v>395</v>
      </c>
      <c r="W45">
        <v>1083</v>
      </c>
      <c r="X45">
        <v>116</v>
      </c>
      <c r="Y45">
        <f>_xlfn.IFNA(IF(Table3[[#This Row],[To]]&gt;=2023, VLOOKUP(Table3[[#This Row],[Player]], Active!$B$2:$V$201, 21, FALSE), Table3[[#This Row],[IP]]), Table3[[#This Row],[IP]])</f>
        <v>4530.1000000000004</v>
      </c>
      <c r="Z45">
        <f>_xlfn.IFNA(IF(Table3[[#This Row],[To]]&gt;= 2023, (Table3[[#This Row],[IP - Adjusted]]/9)*Table3[[#This Row],[K/9 - Adjusted]], Table3[[#This Row],[SO]]), Table3[[#This Row],[SO]])</f>
        <v>2461</v>
      </c>
      <c r="AA45">
        <v>122</v>
      </c>
      <c r="AB45">
        <v>6</v>
      </c>
      <c r="AC45">
        <v>128</v>
      </c>
      <c r="AD45">
        <v>19023</v>
      </c>
      <c r="AE45">
        <v>108</v>
      </c>
      <c r="AF45">
        <v>3.41</v>
      </c>
      <c r="AG45">
        <v>1.2589999999999999</v>
      </c>
      <c r="AH45">
        <v>9.1999999999999993</v>
      </c>
      <c r="AI45">
        <v>0.8</v>
      </c>
      <c r="AJ45">
        <v>2.2000000000000002</v>
      </c>
      <c r="AK45">
        <v>4.9000000000000004</v>
      </c>
      <c r="AL45">
        <f>IF(Table3[[#This Row],[To]]&gt;=2023, Table3[[#This Row],[K/9]]*Adjustments!$N$11, Table3[[#This Row],[K/9]])</f>
        <v>4.9000000000000004</v>
      </c>
      <c r="AM45">
        <v>2.27</v>
      </c>
      <c r="AN45" t="s">
        <v>1509</v>
      </c>
      <c r="AO45" t="s">
        <v>1515</v>
      </c>
      <c r="AP45" t="s">
        <v>1516</v>
      </c>
    </row>
    <row r="46" spans="1:42" x14ac:dyDescent="0.45">
      <c r="A46">
        <v>42</v>
      </c>
      <c r="B46" t="s">
        <v>765</v>
      </c>
      <c r="C46">
        <v>2453</v>
      </c>
      <c r="D46">
        <v>1961</v>
      </c>
      <c r="E46">
        <v>1975</v>
      </c>
      <c r="F46" t="str">
        <f>_xlfn.CONCAT(Table3[[#This Row],[From]], "-",Table3[[#This Row],[To]])</f>
        <v>1961-1975</v>
      </c>
      <c r="G46" t="s">
        <v>1517</v>
      </c>
      <c r="H46">
        <v>141</v>
      </c>
      <c r="I46">
        <v>134</v>
      </c>
      <c r="J46">
        <v>0.51300000000000001</v>
      </c>
      <c r="K46">
        <v>275</v>
      </c>
      <c r="L46">
        <v>3.17</v>
      </c>
      <c r="M46">
        <v>425</v>
      </c>
      <c r="N46">
        <v>346</v>
      </c>
      <c r="O46">
        <v>103</v>
      </c>
      <c r="P46">
        <v>23</v>
      </c>
      <c r="Q46">
        <v>14</v>
      </c>
      <c r="R46">
        <v>2492.1</v>
      </c>
      <c r="S46">
        <v>1948</v>
      </c>
      <c r="T46">
        <v>999</v>
      </c>
      <c r="U46">
        <v>879</v>
      </c>
      <c r="V46">
        <v>164</v>
      </c>
      <c r="W46">
        <v>1312</v>
      </c>
      <c r="X46">
        <v>74</v>
      </c>
      <c r="Y46">
        <f>_xlfn.IFNA(IF(Table3[[#This Row],[To]]&gt;=2023, VLOOKUP(Table3[[#This Row],[Player]], Active!$B$2:$V$201, 21, FALSE), Table3[[#This Row],[IP]]), Table3[[#This Row],[IP]])</f>
        <v>2492.1</v>
      </c>
      <c r="Z46">
        <f>_xlfn.IFNA(IF(Table3[[#This Row],[To]]&gt;= 2023, (Table3[[#This Row],[IP - Adjusted]]/9)*Table3[[#This Row],[K/9 - Adjusted]], Table3[[#This Row],[SO]]), Table3[[#This Row],[SO]])</f>
        <v>2453</v>
      </c>
      <c r="AA46">
        <v>59</v>
      </c>
      <c r="AB46">
        <v>7</v>
      </c>
      <c r="AC46">
        <v>140</v>
      </c>
      <c r="AD46">
        <v>10587</v>
      </c>
      <c r="AE46">
        <v>112</v>
      </c>
      <c r="AF46">
        <v>3.06</v>
      </c>
      <c r="AG46">
        <v>1.3080000000000001</v>
      </c>
      <c r="AH46">
        <v>7</v>
      </c>
      <c r="AI46">
        <v>0.6</v>
      </c>
      <c r="AJ46">
        <v>4.7</v>
      </c>
      <c r="AK46">
        <v>8.9</v>
      </c>
      <c r="AL46">
        <f>IF(Table3[[#This Row],[To]]&gt;=2023, Table3[[#This Row],[K/9]]*Adjustments!$N$11, Table3[[#This Row],[K/9]])</f>
        <v>8.9</v>
      </c>
      <c r="AM46">
        <v>1.87</v>
      </c>
      <c r="AN46" t="s">
        <v>1518</v>
      </c>
      <c r="AO46" t="s">
        <v>1519</v>
      </c>
      <c r="AP46" t="s">
        <v>1520</v>
      </c>
    </row>
    <row r="47" spans="1:42" x14ac:dyDescent="0.45">
      <c r="A47">
        <v>43</v>
      </c>
      <c r="B47" t="s">
        <v>63</v>
      </c>
      <c r="C47">
        <v>2448</v>
      </c>
      <c r="D47">
        <v>1995</v>
      </c>
      <c r="E47">
        <v>2013</v>
      </c>
      <c r="F47" t="str">
        <f>_xlfn.CONCAT(Table3[[#This Row],[From]], "-",Table3[[#This Row],[To]])</f>
        <v>1995-2013</v>
      </c>
      <c r="G47" t="s">
        <v>1282</v>
      </c>
      <c r="H47">
        <v>256</v>
      </c>
      <c r="I47">
        <v>153</v>
      </c>
      <c r="J47">
        <v>0.626</v>
      </c>
      <c r="K47">
        <v>409</v>
      </c>
      <c r="L47">
        <v>3.85</v>
      </c>
      <c r="M47">
        <v>531</v>
      </c>
      <c r="N47">
        <v>521</v>
      </c>
      <c r="O47">
        <v>26</v>
      </c>
      <c r="P47">
        <v>4</v>
      </c>
      <c r="Q47">
        <v>0</v>
      </c>
      <c r="R47">
        <v>3316</v>
      </c>
      <c r="S47">
        <v>3448</v>
      </c>
      <c r="T47">
        <v>1572</v>
      </c>
      <c r="U47">
        <v>1418</v>
      </c>
      <c r="V47">
        <v>288</v>
      </c>
      <c r="W47">
        <v>1031</v>
      </c>
      <c r="X47">
        <v>42</v>
      </c>
      <c r="Y47">
        <f>_xlfn.IFNA(IF(Table3[[#This Row],[To]]&gt;=2023, VLOOKUP(Table3[[#This Row],[Player]], Active!$B$2:$V$201, 21, FALSE), Table3[[#This Row],[IP]]), Table3[[#This Row],[IP]])</f>
        <v>3316</v>
      </c>
      <c r="Z47">
        <f>_xlfn.IFNA(IF(Table3[[#This Row],[To]]&gt;= 2023, (Table3[[#This Row],[IP - Adjusted]]/9)*Table3[[#This Row],[K/9 - Adjusted]], Table3[[#This Row],[SO]]), Table3[[#This Row],[SO]])</f>
        <v>2448</v>
      </c>
      <c r="AA47">
        <v>55</v>
      </c>
      <c r="AB47">
        <v>11</v>
      </c>
      <c r="AC47">
        <v>69</v>
      </c>
      <c r="AD47">
        <v>14074</v>
      </c>
      <c r="AE47">
        <v>117</v>
      </c>
      <c r="AF47">
        <v>3.74</v>
      </c>
      <c r="AG47">
        <v>1.351</v>
      </c>
      <c r="AH47">
        <v>9.4</v>
      </c>
      <c r="AI47">
        <v>0.8</v>
      </c>
      <c r="AJ47">
        <v>2.8</v>
      </c>
      <c r="AK47">
        <v>6.6</v>
      </c>
      <c r="AL47">
        <f>IF(Table3[[#This Row],[To]]&gt;=2023, Table3[[#This Row],[K/9]]*Adjustments!$N$11, Table3[[#This Row],[K/9]])</f>
        <v>6.6</v>
      </c>
      <c r="AM47">
        <v>2.37</v>
      </c>
      <c r="AN47" t="s">
        <v>1435</v>
      </c>
      <c r="AO47" t="s">
        <v>1521</v>
      </c>
      <c r="AP47" t="s">
        <v>1522</v>
      </c>
    </row>
    <row r="48" spans="1:42" x14ac:dyDescent="0.45">
      <c r="A48">
        <v>44</v>
      </c>
      <c r="B48" t="s">
        <v>76</v>
      </c>
      <c r="C48">
        <v>2441</v>
      </c>
      <c r="D48">
        <v>1986</v>
      </c>
      <c r="E48">
        <v>2012</v>
      </c>
      <c r="F48" t="str">
        <f>_xlfn.CONCAT(Table3[[#This Row],[From]], "-",Table3[[#This Row],[To]])</f>
        <v>1986-2012</v>
      </c>
      <c r="G48" t="s">
        <v>1272</v>
      </c>
      <c r="H48">
        <v>269</v>
      </c>
      <c r="I48">
        <v>209</v>
      </c>
      <c r="J48">
        <v>0.56299999999999994</v>
      </c>
      <c r="K48">
        <v>478</v>
      </c>
      <c r="L48">
        <v>4.25</v>
      </c>
      <c r="M48">
        <v>696</v>
      </c>
      <c r="N48">
        <v>638</v>
      </c>
      <c r="O48">
        <v>33</v>
      </c>
      <c r="P48">
        <v>10</v>
      </c>
      <c r="Q48">
        <v>0</v>
      </c>
      <c r="R48">
        <v>4074</v>
      </c>
      <c r="S48">
        <v>4231</v>
      </c>
      <c r="T48">
        <v>2076</v>
      </c>
      <c r="U48">
        <v>1926</v>
      </c>
      <c r="V48">
        <v>522</v>
      </c>
      <c r="W48">
        <v>1155</v>
      </c>
      <c r="X48">
        <v>69</v>
      </c>
      <c r="Y48">
        <f>_xlfn.IFNA(IF(Table3[[#This Row],[To]]&gt;=2023, VLOOKUP(Table3[[#This Row],[Player]], Active!$B$2:$V$201, 21, FALSE), Table3[[#This Row],[IP]]), Table3[[#This Row],[IP]])</f>
        <v>4074</v>
      </c>
      <c r="Z48">
        <f>_xlfn.IFNA(IF(Table3[[#This Row],[To]]&gt;= 2023, (Table3[[#This Row],[IP - Adjusted]]/9)*Table3[[#This Row],[K/9 - Adjusted]], Table3[[#This Row],[SO]]), Table3[[#This Row],[SO]])</f>
        <v>2441</v>
      </c>
      <c r="AA48">
        <v>146</v>
      </c>
      <c r="AB48">
        <v>12</v>
      </c>
      <c r="AC48">
        <v>57</v>
      </c>
      <c r="AD48">
        <v>17356</v>
      </c>
      <c r="AE48">
        <v>103</v>
      </c>
      <c r="AF48">
        <v>4.47</v>
      </c>
      <c r="AG48">
        <v>1.3220000000000001</v>
      </c>
      <c r="AH48">
        <v>9.3000000000000007</v>
      </c>
      <c r="AI48">
        <v>1.2</v>
      </c>
      <c r="AJ48">
        <v>2.6</v>
      </c>
      <c r="AK48">
        <v>5.4</v>
      </c>
      <c r="AL48">
        <f>IF(Table3[[#This Row],[To]]&gt;=2023, Table3[[#This Row],[K/9]]*Adjustments!$N$11, Table3[[#This Row],[K/9]])</f>
        <v>5.4</v>
      </c>
      <c r="AM48">
        <v>2.11</v>
      </c>
      <c r="AN48" t="s">
        <v>1435</v>
      </c>
      <c r="AO48" t="s">
        <v>1523</v>
      </c>
      <c r="AP48" t="s">
        <v>1524</v>
      </c>
    </row>
    <row r="49" spans="1:42" x14ac:dyDescent="0.45">
      <c r="A49">
        <v>45</v>
      </c>
      <c r="B49" t="s">
        <v>651</v>
      </c>
      <c r="C49">
        <v>2416</v>
      </c>
      <c r="D49">
        <v>1964</v>
      </c>
      <c r="E49">
        <v>1982</v>
      </c>
      <c r="F49" t="str">
        <f>_xlfn.CONCAT(Table3[[#This Row],[From]], "-",Table3[[#This Row],[To]])</f>
        <v>1964-1982</v>
      </c>
      <c r="G49" t="s">
        <v>1282</v>
      </c>
      <c r="H49">
        <v>229</v>
      </c>
      <c r="I49">
        <v>172</v>
      </c>
      <c r="J49">
        <v>0.57099999999999995</v>
      </c>
      <c r="K49">
        <v>401</v>
      </c>
      <c r="L49">
        <v>3.3</v>
      </c>
      <c r="M49">
        <v>573</v>
      </c>
      <c r="N49">
        <v>484</v>
      </c>
      <c r="O49">
        <v>187</v>
      </c>
      <c r="P49">
        <v>49</v>
      </c>
      <c r="Q49">
        <v>15</v>
      </c>
      <c r="R49">
        <v>3486.1</v>
      </c>
      <c r="S49">
        <v>3075</v>
      </c>
      <c r="T49">
        <v>1400</v>
      </c>
      <c r="U49">
        <v>1280</v>
      </c>
      <c r="V49">
        <v>346</v>
      </c>
      <c r="W49">
        <v>1104</v>
      </c>
      <c r="X49">
        <v>53</v>
      </c>
      <c r="Y49">
        <f>_xlfn.IFNA(IF(Table3[[#This Row],[To]]&gt;=2023, VLOOKUP(Table3[[#This Row],[Player]], Active!$B$2:$V$201, 21, FALSE), Table3[[#This Row],[IP]]), Table3[[#This Row],[IP]])</f>
        <v>3486.1</v>
      </c>
      <c r="Z49">
        <f>_xlfn.IFNA(IF(Table3[[#This Row],[To]]&gt;= 2023, (Table3[[#This Row],[IP - Adjusted]]/9)*Table3[[#This Row],[K/9 - Adjusted]], Table3[[#This Row],[SO]]), Table3[[#This Row],[SO]])</f>
        <v>2416</v>
      </c>
      <c r="AA49">
        <v>49</v>
      </c>
      <c r="AB49">
        <v>4</v>
      </c>
      <c r="AC49">
        <v>27</v>
      </c>
      <c r="AD49">
        <v>14365</v>
      </c>
      <c r="AE49">
        <v>114</v>
      </c>
      <c r="AF49">
        <v>3.47</v>
      </c>
      <c r="AG49">
        <v>1.1990000000000001</v>
      </c>
      <c r="AH49">
        <v>7.9</v>
      </c>
      <c r="AI49">
        <v>0.9</v>
      </c>
      <c r="AJ49">
        <v>2.8</v>
      </c>
      <c r="AK49">
        <v>6.2</v>
      </c>
      <c r="AL49">
        <f>IF(Table3[[#This Row],[To]]&gt;=2023, Table3[[#This Row],[K/9]]*Adjustments!$N$11, Table3[[#This Row],[K/9]])</f>
        <v>6.2</v>
      </c>
      <c r="AM49">
        <v>2.19</v>
      </c>
      <c r="AN49">
        <v>1</v>
      </c>
      <c r="AO49" t="s">
        <v>1525</v>
      </c>
      <c r="AP49" t="s">
        <v>1526</v>
      </c>
    </row>
    <row r="50" spans="1:42" x14ac:dyDescent="0.45">
      <c r="A50">
        <v>46</v>
      </c>
      <c r="B50" t="s">
        <v>529</v>
      </c>
      <c r="C50">
        <v>2401</v>
      </c>
      <c r="D50">
        <v>1975</v>
      </c>
      <c r="E50">
        <v>1998</v>
      </c>
      <c r="F50" t="str">
        <f>_xlfn.CONCAT(Table3[[#This Row],[From]], "-",Table3[[#This Row],[To]])</f>
        <v>1975-1998</v>
      </c>
      <c r="G50" t="s">
        <v>1245</v>
      </c>
      <c r="H50">
        <v>197</v>
      </c>
      <c r="I50">
        <v>171</v>
      </c>
      <c r="J50">
        <v>0.53500000000000003</v>
      </c>
      <c r="K50">
        <v>368</v>
      </c>
      <c r="L50">
        <v>3.5</v>
      </c>
      <c r="M50">
        <v>1071</v>
      </c>
      <c r="N50">
        <v>361</v>
      </c>
      <c r="O50">
        <v>100</v>
      </c>
      <c r="P50">
        <v>20</v>
      </c>
      <c r="Q50">
        <v>390</v>
      </c>
      <c r="R50">
        <v>3285.2</v>
      </c>
      <c r="S50">
        <v>3076</v>
      </c>
      <c r="T50">
        <v>1382</v>
      </c>
      <c r="U50">
        <v>1278</v>
      </c>
      <c r="V50">
        <v>347</v>
      </c>
      <c r="W50">
        <v>738</v>
      </c>
      <c r="X50">
        <v>91</v>
      </c>
      <c r="Y50">
        <f>_xlfn.IFNA(IF(Table3[[#This Row],[To]]&gt;=2023, VLOOKUP(Table3[[#This Row],[Player]], Active!$B$2:$V$201, 21, FALSE), Table3[[#This Row],[IP]]), Table3[[#This Row],[IP]])</f>
        <v>3285.2</v>
      </c>
      <c r="Z50">
        <f>_xlfn.IFNA(IF(Table3[[#This Row],[To]]&gt;= 2023, (Table3[[#This Row],[IP - Adjusted]]/9)*Table3[[#This Row],[K/9 - Adjusted]], Table3[[#This Row],[SO]]), Table3[[#This Row],[SO]])</f>
        <v>2401</v>
      </c>
      <c r="AA50">
        <v>75</v>
      </c>
      <c r="AB50">
        <v>16</v>
      </c>
      <c r="AC50">
        <v>28</v>
      </c>
      <c r="AD50">
        <v>13534</v>
      </c>
      <c r="AE50">
        <v>116</v>
      </c>
      <c r="AF50">
        <v>3.41</v>
      </c>
      <c r="AG50">
        <v>1.161</v>
      </c>
      <c r="AH50">
        <v>8.4</v>
      </c>
      <c r="AI50">
        <v>1</v>
      </c>
      <c r="AJ50">
        <v>2</v>
      </c>
      <c r="AK50">
        <v>6.6</v>
      </c>
      <c r="AL50">
        <f>IF(Table3[[#This Row],[To]]&gt;=2023, Table3[[#This Row],[K/9]]*Adjustments!$N$11, Table3[[#This Row],[K/9]])</f>
        <v>6.6</v>
      </c>
      <c r="AM50">
        <v>3.25</v>
      </c>
      <c r="AN50" t="s">
        <v>1512</v>
      </c>
      <c r="AO50" t="s">
        <v>1527</v>
      </c>
      <c r="AP50" t="s">
        <v>1528</v>
      </c>
    </row>
    <row r="51" spans="1:42" x14ac:dyDescent="0.45">
      <c r="A51">
        <v>47</v>
      </c>
      <c r="B51" t="s">
        <v>250</v>
      </c>
      <c r="C51">
        <v>2397</v>
      </c>
      <c r="D51">
        <v>1986</v>
      </c>
      <c r="E51">
        <v>2005</v>
      </c>
      <c r="F51" t="str">
        <f>_xlfn.CONCAT(Table3[[#This Row],[From]], "-",Table3[[#This Row],[To]])</f>
        <v>1986-2005</v>
      </c>
      <c r="G51" t="s">
        <v>1333</v>
      </c>
      <c r="H51">
        <v>211</v>
      </c>
      <c r="I51">
        <v>144</v>
      </c>
      <c r="J51">
        <v>0.59399999999999997</v>
      </c>
      <c r="K51">
        <v>355</v>
      </c>
      <c r="L51">
        <v>3.28</v>
      </c>
      <c r="M51">
        <v>486</v>
      </c>
      <c r="N51">
        <v>476</v>
      </c>
      <c r="O51">
        <v>72</v>
      </c>
      <c r="P51">
        <v>17</v>
      </c>
      <c r="Q51">
        <v>0</v>
      </c>
      <c r="R51">
        <v>3256.1</v>
      </c>
      <c r="S51">
        <v>3079</v>
      </c>
      <c r="T51">
        <v>1357</v>
      </c>
      <c r="U51">
        <v>1185</v>
      </c>
      <c r="V51">
        <v>208</v>
      </c>
      <c r="W51">
        <v>901</v>
      </c>
      <c r="X51">
        <v>42</v>
      </c>
      <c r="Y51">
        <f>_xlfn.IFNA(IF(Table3[[#This Row],[To]]&gt;=2023, VLOOKUP(Table3[[#This Row],[Player]], Active!$B$2:$V$201, 21, FALSE), Table3[[#This Row],[IP]]), Table3[[#This Row],[IP]])</f>
        <v>3256.1</v>
      </c>
      <c r="Z51">
        <f>_xlfn.IFNA(IF(Table3[[#This Row],[To]]&gt;= 2023, (Table3[[#This Row],[IP - Adjusted]]/9)*Table3[[#This Row],[K/9 - Adjusted]], Table3[[#This Row],[SO]]), Table3[[#This Row],[SO]])</f>
        <v>2397</v>
      </c>
      <c r="AA51">
        <v>139</v>
      </c>
      <c r="AB51">
        <v>15</v>
      </c>
      <c r="AC51">
        <v>108</v>
      </c>
      <c r="AD51">
        <v>13542</v>
      </c>
      <c r="AE51">
        <v>127</v>
      </c>
      <c r="AF51">
        <v>3.33</v>
      </c>
      <c r="AG51">
        <v>1.222</v>
      </c>
      <c r="AH51">
        <v>8.5</v>
      </c>
      <c r="AI51">
        <v>0.6</v>
      </c>
      <c r="AJ51">
        <v>2.5</v>
      </c>
      <c r="AK51">
        <v>6.6</v>
      </c>
      <c r="AL51">
        <f>IF(Table3[[#This Row],[To]]&gt;=2023, Table3[[#This Row],[K/9]]*Adjustments!$N$11, Table3[[#This Row],[K/9]])</f>
        <v>6.6</v>
      </c>
      <c r="AM51">
        <v>2.66</v>
      </c>
      <c r="AN51" t="s">
        <v>1435</v>
      </c>
      <c r="AO51" t="s">
        <v>1529</v>
      </c>
      <c r="AP51" t="s">
        <v>1530</v>
      </c>
    </row>
    <row r="52" spans="1:42" x14ac:dyDescent="0.45">
      <c r="A52">
        <v>48</v>
      </c>
      <c r="B52" t="s">
        <v>1531</v>
      </c>
      <c r="C52">
        <v>2396</v>
      </c>
      <c r="D52">
        <v>1955</v>
      </c>
      <c r="E52">
        <v>1966</v>
      </c>
      <c r="F52" t="str">
        <f>_xlfn.CONCAT(Table3[[#This Row],[From]], "-",Table3[[#This Row],[To]])</f>
        <v>1955-1966</v>
      </c>
      <c r="G52" t="s">
        <v>1532</v>
      </c>
      <c r="H52">
        <v>165</v>
      </c>
      <c r="I52">
        <v>87</v>
      </c>
      <c r="J52">
        <v>0.65500000000000003</v>
      </c>
      <c r="K52">
        <v>252</v>
      </c>
      <c r="L52">
        <v>2.76</v>
      </c>
      <c r="M52">
        <v>397</v>
      </c>
      <c r="N52">
        <v>314</v>
      </c>
      <c r="O52">
        <v>137</v>
      </c>
      <c r="P52">
        <v>40</v>
      </c>
      <c r="Q52">
        <v>9</v>
      </c>
      <c r="R52">
        <v>2324.1</v>
      </c>
      <c r="S52">
        <v>1754</v>
      </c>
      <c r="T52">
        <v>806</v>
      </c>
      <c r="U52">
        <v>713</v>
      </c>
      <c r="V52">
        <v>204</v>
      </c>
      <c r="W52">
        <v>817</v>
      </c>
      <c r="X52">
        <v>48</v>
      </c>
      <c r="Y52">
        <f>_xlfn.IFNA(IF(Table3[[#This Row],[To]]&gt;=2023, VLOOKUP(Table3[[#This Row],[Player]], Active!$B$2:$V$201, 21, FALSE), Table3[[#This Row],[IP]]), Table3[[#This Row],[IP]])</f>
        <v>2324.1</v>
      </c>
      <c r="Z52">
        <f>_xlfn.IFNA(IF(Table3[[#This Row],[To]]&gt;= 2023, (Table3[[#This Row],[IP - Adjusted]]/9)*Table3[[#This Row],[K/9 - Adjusted]], Table3[[#This Row],[SO]]), Table3[[#This Row],[SO]])</f>
        <v>2396</v>
      </c>
      <c r="AA52">
        <v>18</v>
      </c>
      <c r="AB52">
        <v>7</v>
      </c>
      <c r="AC52">
        <v>87</v>
      </c>
      <c r="AD52">
        <v>9497</v>
      </c>
      <c r="AE52">
        <v>131</v>
      </c>
      <c r="AF52">
        <v>2.69</v>
      </c>
      <c r="AG52">
        <v>1.1060000000000001</v>
      </c>
      <c r="AH52">
        <v>6.8</v>
      </c>
      <c r="AI52">
        <v>0.8</v>
      </c>
      <c r="AJ52">
        <v>3.2</v>
      </c>
      <c r="AK52">
        <v>9.3000000000000007</v>
      </c>
      <c r="AL52">
        <f>IF(Table3[[#This Row],[To]]&gt;=2023, Table3[[#This Row],[K/9]]*Adjustments!$N$11, Table3[[#This Row],[K/9]])</f>
        <v>9.3000000000000007</v>
      </c>
      <c r="AM52">
        <v>2.93</v>
      </c>
      <c r="AN52">
        <v>1</v>
      </c>
      <c r="AO52" t="s">
        <v>1507</v>
      </c>
      <c r="AP52" t="s">
        <v>1533</v>
      </c>
    </row>
    <row r="53" spans="1:42" x14ac:dyDescent="0.45">
      <c r="A53">
        <v>49</v>
      </c>
      <c r="B53" t="s">
        <v>419</v>
      </c>
      <c r="C53">
        <v>2362</v>
      </c>
      <c r="D53">
        <v>1970</v>
      </c>
      <c r="E53">
        <v>1994</v>
      </c>
      <c r="F53" t="str">
        <f>_xlfn.CONCAT(Table3[[#This Row],[From]], "-",Table3[[#This Row],[To]])</f>
        <v>1970-1994</v>
      </c>
      <c r="G53" t="s">
        <v>1332</v>
      </c>
      <c r="H53">
        <v>216</v>
      </c>
      <c r="I53">
        <v>216</v>
      </c>
      <c r="J53">
        <v>0.5</v>
      </c>
      <c r="K53">
        <v>432</v>
      </c>
      <c r="L53">
        <v>3.75</v>
      </c>
      <c r="M53">
        <v>858</v>
      </c>
      <c r="N53">
        <v>440</v>
      </c>
      <c r="O53">
        <v>107</v>
      </c>
      <c r="P53">
        <v>13</v>
      </c>
      <c r="Q53">
        <v>61</v>
      </c>
      <c r="R53">
        <v>3801.1</v>
      </c>
      <c r="S53">
        <v>3283</v>
      </c>
      <c r="T53">
        <v>1807</v>
      </c>
      <c r="U53">
        <v>1582</v>
      </c>
      <c r="V53">
        <v>383</v>
      </c>
      <c r="W53">
        <v>1665</v>
      </c>
      <c r="X53">
        <v>44</v>
      </c>
      <c r="Y53">
        <f>_xlfn.IFNA(IF(Table3[[#This Row],[To]]&gt;=2023, VLOOKUP(Table3[[#This Row],[Player]], Active!$B$2:$V$201, 21, FALSE), Table3[[#This Row],[IP]]), Table3[[#This Row],[IP]])</f>
        <v>3801.1</v>
      </c>
      <c r="Z53">
        <f>_xlfn.IFNA(IF(Table3[[#This Row],[To]]&gt;= 2023, (Table3[[#This Row],[IP - Adjusted]]/9)*Table3[[#This Row],[K/9 - Adjusted]], Table3[[#This Row],[SO]]), Table3[[#This Row],[SO]])</f>
        <v>2362</v>
      </c>
      <c r="AA53">
        <v>174</v>
      </c>
      <c r="AB53">
        <v>42</v>
      </c>
      <c r="AC53">
        <v>179</v>
      </c>
      <c r="AD53">
        <v>16170</v>
      </c>
      <c r="AE53">
        <v>106</v>
      </c>
      <c r="AF53">
        <v>4.29</v>
      </c>
      <c r="AG53">
        <v>1.302</v>
      </c>
      <c r="AH53">
        <v>7.8</v>
      </c>
      <c r="AI53">
        <v>0.9</v>
      </c>
      <c r="AJ53">
        <v>3.9</v>
      </c>
      <c r="AK53">
        <v>5.6</v>
      </c>
      <c r="AL53">
        <f>IF(Table3[[#This Row],[To]]&gt;=2023, Table3[[#This Row],[K/9]]*Adjustments!$N$11, Table3[[#This Row],[K/9]])</f>
        <v>5.6</v>
      </c>
      <c r="AM53">
        <v>1.42</v>
      </c>
      <c r="AN53">
        <v>1</v>
      </c>
      <c r="AO53" t="s">
        <v>1534</v>
      </c>
      <c r="AP53" t="s">
        <v>1535</v>
      </c>
    </row>
    <row r="54" spans="1:42" x14ac:dyDescent="0.45">
      <c r="A54">
        <v>50</v>
      </c>
      <c r="B54" t="s">
        <v>1263</v>
      </c>
      <c r="C54">
        <v>2357</v>
      </c>
      <c r="D54">
        <v>1948</v>
      </c>
      <c r="E54">
        <v>1966</v>
      </c>
      <c r="F54" t="str">
        <f>_xlfn.CONCAT(Table3[[#This Row],[From]], "-",Table3[[#This Row],[To]])</f>
        <v>1948-1966</v>
      </c>
      <c r="G54" t="s">
        <v>1264</v>
      </c>
      <c r="H54">
        <v>286</v>
      </c>
      <c r="I54">
        <v>245</v>
      </c>
      <c r="J54">
        <v>0.53900000000000003</v>
      </c>
      <c r="K54">
        <v>531</v>
      </c>
      <c r="L54">
        <v>3.41</v>
      </c>
      <c r="M54">
        <v>676</v>
      </c>
      <c r="N54">
        <v>609</v>
      </c>
      <c r="O54">
        <v>305</v>
      </c>
      <c r="P54">
        <v>45</v>
      </c>
      <c r="Q54">
        <v>25</v>
      </c>
      <c r="R54">
        <v>4688.2</v>
      </c>
      <c r="S54">
        <v>4582</v>
      </c>
      <c r="T54">
        <v>1962</v>
      </c>
      <c r="U54">
        <v>1774</v>
      </c>
      <c r="V54">
        <v>505</v>
      </c>
      <c r="W54">
        <v>902</v>
      </c>
      <c r="X54">
        <v>109</v>
      </c>
      <c r="Y54">
        <f>_xlfn.IFNA(IF(Table3[[#This Row],[To]]&gt;=2023, VLOOKUP(Table3[[#This Row],[Player]], Active!$B$2:$V$201, 21, FALSE), Table3[[#This Row],[IP]]), Table3[[#This Row],[IP]])</f>
        <v>4688.2</v>
      </c>
      <c r="Z54">
        <f>_xlfn.IFNA(IF(Table3[[#This Row],[To]]&gt;= 2023, (Table3[[#This Row],[IP - Adjusted]]/9)*Table3[[#This Row],[K/9 - Adjusted]], Table3[[#This Row],[SO]]), Table3[[#This Row],[SO]])</f>
        <v>2357</v>
      </c>
      <c r="AA54">
        <v>54</v>
      </c>
      <c r="AB54">
        <v>3</v>
      </c>
      <c r="AC54">
        <v>33</v>
      </c>
      <c r="AD54">
        <v>19174</v>
      </c>
      <c r="AE54">
        <v>113</v>
      </c>
      <c r="AF54">
        <v>3.51</v>
      </c>
      <c r="AG54">
        <v>1.17</v>
      </c>
      <c r="AH54">
        <v>8.8000000000000007</v>
      </c>
      <c r="AI54">
        <v>1</v>
      </c>
      <c r="AJ54">
        <v>1.7</v>
      </c>
      <c r="AK54">
        <v>4.5</v>
      </c>
      <c r="AL54">
        <f>IF(Table3[[#This Row],[To]]&gt;=2023, Table3[[#This Row],[K/9]]*Adjustments!$N$11, Table3[[#This Row],[K/9]])</f>
        <v>4.5</v>
      </c>
      <c r="AM54">
        <v>2.61</v>
      </c>
      <c r="AN54" t="s">
        <v>1435</v>
      </c>
      <c r="AO54" t="s">
        <v>1536</v>
      </c>
      <c r="AP54" t="s">
        <v>1537</v>
      </c>
    </row>
    <row r="55" spans="1:42" x14ac:dyDescent="0.45">
      <c r="A55">
        <v>51</v>
      </c>
      <c r="B55" t="s">
        <v>1258</v>
      </c>
      <c r="C55">
        <v>2334</v>
      </c>
      <c r="D55">
        <v>1939</v>
      </c>
      <c r="E55">
        <v>1963</v>
      </c>
      <c r="F55" t="str">
        <f>_xlfn.CONCAT(Table3[[#This Row],[From]], "-",Table3[[#This Row],[To]])</f>
        <v>1939-1963</v>
      </c>
      <c r="G55" t="s">
        <v>1259</v>
      </c>
      <c r="H55">
        <v>300</v>
      </c>
      <c r="I55">
        <v>244</v>
      </c>
      <c r="J55">
        <v>0.55100000000000005</v>
      </c>
      <c r="K55">
        <v>544</v>
      </c>
      <c r="L55">
        <v>3.54</v>
      </c>
      <c r="M55">
        <v>691</v>
      </c>
      <c r="N55">
        <v>611</v>
      </c>
      <c r="O55">
        <v>289</v>
      </c>
      <c r="P55">
        <v>49</v>
      </c>
      <c r="Q55">
        <v>16</v>
      </c>
      <c r="R55">
        <v>4564</v>
      </c>
      <c r="S55">
        <v>4291</v>
      </c>
      <c r="T55">
        <v>2037</v>
      </c>
      <c r="U55">
        <v>1796</v>
      </c>
      <c r="V55">
        <v>338</v>
      </c>
      <c r="W55">
        <v>1775</v>
      </c>
      <c r="X55">
        <v>100</v>
      </c>
      <c r="Y55">
        <f>_xlfn.IFNA(IF(Table3[[#This Row],[To]]&gt;=2023, VLOOKUP(Table3[[#This Row],[Player]], Active!$B$2:$V$201, 21, FALSE), Table3[[#This Row],[IP]]), Table3[[#This Row],[IP]])</f>
        <v>4564</v>
      </c>
      <c r="Z55">
        <f>_xlfn.IFNA(IF(Table3[[#This Row],[To]]&gt;= 2023, (Table3[[#This Row],[IP - Adjusted]]/9)*Table3[[#This Row],[K/9 - Adjusted]], Table3[[#This Row],[SO]]), Table3[[#This Row],[SO]])</f>
        <v>2334</v>
      </c>
      <c r="AA55">
        <v>64</v>
      </c>
      <c r="AB55">
        <v>2</v>
      </c>
      <c r="AC55">
        <v>51</v>
      </c>
      <c r="AD55">
        <v>19408</v>
      </c>
      <c r="AE55">
        <v>107</v>
      </c>
      <c r="AF55">
        <v>3.66</v>
      </c>
      <c r="AG55">
        <v>1.329</v>
      </c>
      <c r="AH55">
        <v>8.5</v>
      </c>
      <c r="AI55">
        <v>0.7</v>
      </c>
      <c r="AJ55">
        <v>3.5</v>
      </c>
      <c r="AK55">
        <v>4.5999999999999996</v>
      </c>
      <c r="AL55">
        <f>IF(Table3[[#This Row],[To]]&gt;=2023, Table3[[#This Row],[K/9]]*Adjustments!$N$11, Table3[[#This Row],[K/9]])</f>
        <v>4.5999999999999996</v>
      </c>
      <c r="AM55">
        <v>1.31</v>
      </c>
      <c r="AN55" t="s">
        <v>1440</v>
      </c>
      <c r="AO55" t="s">
        <v>1538</v>
      </c>
      <c r="AP55" t="s">
        <v>1539</v>
      </c>
    </row>
    <row r="56" spans="1:42" x14ac:dyDescent="0.45">
      <c r="A56">
        <v>52</v>
      </c>
      <c r="B56" t="s">
        <v>1381</v>
      </c>
      <c r="C56">
        <v>2316</v>
      </c>
      <c r="D56">
        <v>1897</v>
      </c>
      <c r="E56">
        <v>1910</v>
      </c>
      <c r="F56" t="str">
        <f>_xlfn.CONCAT(Table3[[#This Row],[From]], "-",Table3[[#This Row],[To]])</f>
        <v>1897-1910</v>
      </c>
      <c r="G56" t="s">
        <v>1085</v>
      </c>
      <c r="H56">
        <v>193</v>
      </c>
      <c r="I56">
        <v>143</v>
      </c>
      <c r="J56">
        <v>0.57399999999999995</v>
      </c>
      <c r="K56">
        <v>336</v>
      </c>
      <c r="L56">
        <v>2.16</v>
      </c>
      <c r="M56">
        <v>407</v>
      </c>
      <c r="N56">
        <v>340</v>
      </c>
      <c r="O56">
        <v>261</v>
      </c>
      <c r="P56">
        <v>50</v>
      </c>
      <c r="Q56">
        <v>5</v>
      </c>
      <c r="R56">
        <v>2961.1</v>
      </c>
      <c r="S56">
        <v>2460</v>
      </c>
      <c r="T56">
        <v>1063</v>
      </c>
      <c r="U56">
        <v>711</v>
      </c>
      <c r="V56">
        <v>37</v>
      </c>
      <c r="W56">
        <v>803</v>
      </c>
      <c r="Y56">
        <f>_xlfn.IFNA(IF(Table3[[#This Row],[To]]&gt;=2023, VLOOKUP(Table3[[#This Row],[Player]], Active!$B$2:$V$201, 21, FALSE), Table3[[#This Row],[IP]]), Table3[[#This Row],[IP]])</f>
        <v>2961.1</v>
      </c>
      <c r="Z56">
        <f>_xlfn.IFNA(IF(Table3[[#This Row],[To]]&gt;= 2023, (Table3[[#This Row],[IP - Adjusted]]/9)*Table3[[#This Row],[K/9 - Adjusted]], Table3[[#This Row],[SO]]), Table3[[#This Row],[SO]])</f>
        <v>2316</v>
      </c>
      <c r="AA56">
        <v>115</v>
      </c>
      <c r="AB56">
        <v>3</v>
      </c>
      <c r="AC56">
        <v>74</v>
      </c>
      <c r="AD56">
        <v>11717</v>
      </c>
      <c r="AE56">
        <v>135</v>
      </c>
      <c r="AF56">
        <v>2.0299999999999998</v>
      </c>
      <c r="AG56">
        <v>1.1020000000000001</v>
      </c>
      <c r="AH56">
        <v>7.5</v>
      </c>
      <c r="AI56">
        <v>0.1</v>
      </c>
      <c r="AJ56">
        <v>2.4</v>
      </c>
      <c r="AK56">
        <v>7</v>
      </c>
      <c r="AL56">
        <f>IF(Table3[[#This Row],[To]]&gt;=2023, Table3[[#This Row],[K/9]]*Adjustments!$N$11, Table3[[#This Row],[K/9]])</f>
        <v>7</v>
      </c>
      <c r="AM56">
        <v>2.88</v>
      </c>
      <c r="AN56" t="s">
        <v>1473</v>
      </c>
      <c r="AO56" t="s">
        <v>1540</v>
      </c>
      <c r="AP56" t="s">
        <v>1541</v>
      </c>
    </row>
    <row r="57" spans="1:42" x14ac:dyDescent="0.45">
      <c r="A57">
        <v>53</v>
      </c>
      <c r="B57" t="s">
        <v>747</v>
      </c>
      <c r="C57">
        <v>2303</v>
      </c>
      <c r="D57">
        <v>1960</v>
      </c>
      <c r="E57">
        <v>1975</v>
      </c>
      <c r="F57" t="str">
        <f>_xlfn.CONCAT(Table3[[#This Row],[From]], "-",Table3[[#This Row],[To]])</f>
        <v>1960-1975</v>
      </c>
      <c r="G57" t="s">
        <v>1066</v>
      </c>
      <c r="H57">
        <v>243</v>
      </c>
      <c r="I57">
        <v>142</v>
      </c>
      <c r="J57">
        <v>0.63100000000000001</v>
      </c>
      <c r="K57">
        <v>385</v>
      </c>
      <c r="L57">
        <v>2.89</v>
      </c>
      <c r="M57">
        <v>471</v>
      </c>
      <c r="N57">
        <v>457</v>
      </c>
      <c r="O57">
        <v>244</v>
      </c>
      <c r="P57">
        <v>52</v>
      </c>
      <c r="Q57">
        <v>2</v>
      </c>
      <c r="R57">
        <v>3507</v>
      </c>
      <c r="S57">
        <v>3153</v>
      </c>
      <c r="T57">
        <v>1329</v>
      </c>
      <c r="U57">
        <v>1126</v>
      </c>
      <c r="V57">
        <v>320</v>
      </c>
      <c r="W57">
        <v>709</v>
      </c>
      <c r="X57">
        <v>82</v>
      </c>
      <c r="Y57">
        <f>_xlfn.IFNA(IF(Table3[[#This Row],[To]]&gt;=2023, VLOOKUP(Table3[[#This Row],[Player]], Active!$B$2:$V$201, 21, FALSE), Table3[[#This Row],[IP]]), Table3[[#This Row],[IP]])</f>
        <v>3507</v>
      </c>
      <c r="Z57">
        <f>_xlfn.IFNA(IF(Table3[[#This Row],[To]]&gt;= 2023, (Table3[[#This Row],[IP - Adjusted]]/9)*Table3[[#This Row],[K/9 - Adjusted]], Table3[[#This Row],[SO]]), Table3[[#This Row],[SO]])</f>
        <v>2303</v>
      </c>
      <c r="AA57">
        <v>40</v>
      </c>
      <c r="AB57">
        <v>20</v>
      </c>
      <c r="AC57">
        <v>51</v>
      </c>
      <c r="AD57">
        <v>14236</v>
      </c>
      <c r="AE57">
        <v>123</v>
      </c>
      <c r="AF57">
        <v>3.04</v>
      </c>
      <c r="AG57">
        <v>1.101</v>
      </c>
      <c r="AH57">
        <v>8.1</v>
      </c>
      <c r="AI57">
        <v>0.8</v>
      </c>
      <c r="AJ57">
        <v>1.8</v>
      </c>
      <c r="AK57">
        <v>5.9</v>
      </c>
      <c r="AL57">
        <f>IF(Table3[[#This Row],[To]]&gt;=2023, Table3[[#This Row],[K/9]]*Adjustments!$N$11, Table3[[#This Row],[K/9]])</f>
        <v>5.9</v>
      </c>
      <c r="AM57">
        <v>3.25</v>
      </c>
      <c r="AN57" t="s">
        <v>1435</v>
      </c>
      <c r="AO57" t="s">
        <v>1542</v>
      </c>
      <c r="AP57" t="s">
        <v>1543</v>
      </c>
    </row>
    <row r="58" spans="1:42" x14ac:dyDescent="0.45">
      <c r="A58">
        <v>54</v>
      </c>
      <c r="B58" t="s">
        <v>82</v>
      </c>
      <c r="C58">
        <v>2294</v>
      </c>
      <c r="D58">
        <v>2002</v>
      </c>
      <c r="E58">
        <v>2017</v>
      </c>
      <c r="F58" t="str">
        <f>_xlfn.CONCAT(Table3[[#This Row],[From]], "-",Table3[[#This Row],[To]])</f>
        <v>2002-2017</v>
      </c>
      <c r="G58" t="s">
        <v>1389</v>
      </c>
      <c r="H58">
        <v>188</v>
      </c>
      <c r="I58">
        <v>147</v>
      </c>
      <c r="J58">
        <v>0.56100000000000005</v>
      </c>
      <c r="K58">
        <v>335</v>
      </c>
      <c r="L58">
        <v>3.92</v>
      </c>
      <c r="M58">
        <v>448</v>
      </c>
      <c r="N58">
        <v>446</v>
      </c>
      <c r="O58">
        <v>18</v>
      </c>
      <c r="P58">
        <v>8</v>
      </c>
      <c r="Q58">
        <v>0</v>
      </c>
      <c r="R58">
        <v>2840.1</v>
      </c>
      <c r="S58">
        <v>2862</v>
      </c>
      <c r="T58">
        <v>1347</v>
      </c>
      <c r="U58">
        <v>1237</v>
      </c>
      <c r="V58">
        <v>319</v>
      </c>
      <c r="W58">
        <v>815</v>
      </c>
      <c r="X58">
        <v>32</v>
      </c>
      <c r="Y58">
        <f>_xlfn.IFNA(IF(Table3[[#This Row],[To]]&gt;=2023, VLOOKUP(Table3[[#This Row],[Player]], Active!$B$2:$V$201, 21, FALSE), Table3[[#This Row],[IP]]), Table3[[#This Row],[IP]])</f>
        <v>2840.1</v>
      </c>
      <c r="Z58">
        <f>_xlfn.IFNA(IF(Table3[[#This Row],[To]]&gt;= 2023, (Table3[[#This Row],[IP - Adjusted]]/9)*Table3[[#This Row],[K/9 - Adjusted]], Table3[[#This Row],[SO]]), Table3[[#This Row],[SO]])</f>
        <v>2294</v>
      </c>
      <c r="AA58">
        <v>133</v>
      </c>
      <c r="AB58">
        <v>12</v>
      </c>
      <c r="AC58">
        <v>125</v>
      </c>
      <c r="AD58">
        <v>12030</v>
      </c>
      <c r="AE58">
        <v>110</v>
      </c>
      <c r="AF58">
        <v>3.94</v>
      </c>
      <c r="AG58">
        <v>1.2949999999999999</v>
      </c>
      <c r="AH58">
        <v>9.1</v>
      </c>
      <c r="AI58">
        <v>1</v>
      </c>
      <c r="AJ58">
        <v>2.6</v>
      </c>
      <c r="AK58">
        <v>7.3</v>
      </c>
      <c r="AL58">
        <f>IF(Table3[[#This Row],[To]]&gt;=2023, Table3[[#This Row],[K/9]]*Adjustments!$N$11, Table3[[#This Row],[K/9]])</f>
        <v>7.3</v>
      </c>
      <c r="AM58">
        <v>2.81</v>
      </c>
      <c r="AN58" t="s">
        <v>1435</v>
      </c>
      <c r="AO58" t="s">
        <v>1544</v>
      </c>
      <c r="AP58" t="s">
        <v>1545</v>
      </c>
    </row>
    <row r="59" spans="1:42" x14ac:dyDescent="0.45">
      <c r="A59">
        <v>55</v>
      </c>
      <c r="B59" t="s">
        <v>375</v>
      </c>
      <c r="C59">
        <v>2293</v>
      </c>
      <c r="D59">
        <v>1984</v>
      </c>
      <c r="E59">
        <v>2000</v>
      </c>
      <c r="F59" t="str">
        <f>_xlfn.CONCAT(Table3[[#This Row],[From]], "-",Table3[[#This Row],[To]])</f>
        <v>1984-2000</v>
      </c>
      <c r="G59" t="s">
        <v>1236</v>
      </c>
      <c r="H59">
        <v>194</v>
      </c>
      <c r="I59">
        <v>112</v>
      </c>
      <c r="J59">
        <v>0.63400000000000001</v>
      </c>
      <c r="K59">
        <v>306</v>
      </c>
      <c r="L59">
        <v>3.51</v>
      </c>
      <c r="M59">
        <v>430</v>
      </c>
      <c r="N59">
        <v>410</v>
      </c>
      <c r="O59">
        <v>68</v>
      </c>
      <c r="P59">
        <v>24</v>
      </c>
      <c r="Q59">
        <v>3</v>
      </c>
      <c r="R59">
        <v>2800.2</v>
      </c>
      <c r="S59">
        <v>2564</v>
      </c>
      <c r="T59">
        <v>1198</v>
      </c>
      <c r="U59">
        <v>1091</v>
      </c>
      <c r="V59">
        <v>210</v>
      </c>
      <c r="W59">
        <v>954</v>
      </c>
      <c r="X59">
        <v>42</v>
      </c>
      <c r="Y59">
        <f>_xlfn.IFNA(IF(Table3[[#This Row],[To]]&gt;=2023, VLOOKUP(Table3[[#This Row],[Player]], Active!$B$2:$V$201, 21, FALSE), Table3[[#This Row],[IP]]), Table3[[#This Row],[IP]])</f>
        <v>2800.2</v>
      </c>
      <c r="Z59">
        <f>_xlfn.IFNA(IF(Table3[[#This Row],[To]]&gt;= 2023, (Table3[[#This Row],[IP - Adjusted]]/9)*Table3[[#This Row],[K/9 - Adjusted]], Table3[[#This Row],[SO]]), Table3[[#This Row],[SO]])</f>
        <v>2293</v>
      </c>
      <c r="AA59">
        <v>78</v>
      </c>
      <c r="AB59">
        <v>33</v>
      </c>
      <c r="AC59">
        <v>76</v>
      </c>
      <c r="AD59">
        <v>11705</v>
      </c>
      <c r="AE59">
        <v>111</v>
      </c>
      <c r="AF59">
        <v>3.33</v>
      </c>
      <c r="AG59">
        <v>1.256</v>
      </c>
      <c r="AH59">
        <v>8.1999999999999993</v>
      </c>
      <c r="AI59">
        <v>0.7</v>
      </c>
      <c r="AJ59">
        <v>3.1</v>
      </c>
      <c r="AK59">
        <v>7.4</v>
      </c>
      <c r="AL59">
        <f>IF(Table3[[#This Row],[To]]&gt;=2023, Table3[[#This Row],[K/9]]*Adjustments!$N$11, Table3[[#This Row],[K/9]])</f>
        <v>7.4</v>
      </c>
      <c r="AM59">
        <v>2.4</v>
      </c>
      <c r="AN59" t="s">
        <v>1435</v>
      </c>
      <c r="AO59" t="s">
        <v>1546</v>
      </c>
      <c r="AP59" t="s">
        <v>1547</v>
      </c>
    </row>
    <row r="60" spans="1:42" x14ac:dyDescent="0.45">
      <c r="A60">
        <v>56</v>
      </c>
      <c r="B60" t="s">
        <v>1257</v>
      </c>
      <c r="C60">
        <v>2266</v>
      </c>
      <c r="D60">
        <v>1925</v>
      </c>
      <c r="E60">
        <v>1941</v>
      </c>
      <c r="F60" t="str">
        <f>_xlfn.CONCAT(Table3[[#This Row],[From]], "-",Table3[[#This Row],[To]])</f>
        <v>1925-1941</v>
      </c>
      <c r="G60" t="s">
        <v>1249</v>
      </c>
      <c r="H60">
        <v>300</v>
      </c>
      <c r="I60">
        <v>141</v>
      </c>
      <c r="J60">
        <v>0.68</v>
      </c>
      <c r="K60">
        <v>441</v>
      </c>
      <c r="L60">
        <v>3.06</v>
      </c>
      <c r="M60">
        <v>616</v>
      </c>
      <c r="N60">
        <v>457</v>
      </c>
      <c r="O60">
        <v>298</v>
      </c>
      <c r="P60">
        <v>35</v>
      </c>
      <c r="Q60">
        <v>54</v>
      </c>
      <c r="R60">
        <v>3940.2</v>
      </c>
      <c r="S60">
        <v>3849</v>
      </c>
      <c r="T60">
        <v>1594</v>
      </c>
      <c r="U60">
        <v>1339</v>
      </c>
      <c r="V60">
        <v>162</v>
      </c>
      <c r="W60">
        <v>1187</v>
      </c>
      <c r="X60">
        <v>24</v>
      </c>
      <c r="Y60">
        <f>_xlfn.IFNA(IF(Table3[[#This Row],[To]]&gt;=2023, VLOOKUP(Table3[[#This Row],[Player]], Active!$B$2:$V$201, 21, FALSE), Table3[[#This Row],[IP]]), Table3[[#This Row],[IP]])</f>
        <v>3940.2</v>
      </c>
      <c r="Z60">
        <f>_xlfn.IFNA(IF(Table3[[#This Row],[To]]&gt;= 2023, (Table3[[#This Row],[IP - Adjusted]]/9)*Table3[[#This Row],[K/9 - Adjusted]], Table3[[#This Row],[SO]]), Table3[[#This Row],[SO]])</f>
        <v>2266</v>
      </c>
      <c r="AA60">
        <v>42</v>
      </c>
      <c r="AB60">
        <v>1</v>
      </c>
      <c r="AC60">
        <v>51</v>
      </c>
      <c r="AD60">
        <v>16622</v>
      </c>
      <c r="AE60">
        <v>148</v>
      </c>
      <c r="AF60">
        <v>3.24</v>
      </c>
      <c r="AG60">
        <v>1.278</v>
      </c>
      <c r="AH60">
        <v>8.8000000000000007</v>
      </c>
      <c r="AI60">
        <v>0.4</v>
      </c>
      <c r="AJ60">
        <v>2.7</v>
      </c>
      <c r="AK60">
        <v>5.2</v>
      </c>
      <c r="AL60">
        <f>IF(Table3[[#This Row],[To]]&gt;=2023, Table3[[#This Row],[K/9]]*Adjustments!$N$11, Table3[[#This Row],[K/9]])</f>
        <v>5.2</v>
      </c>
      <c r="AM60">
        <v>1.91</v>
      </c>
      <c r="AN60" t="s">
        <v>1435</v>
      </c>
      <c r="AO60" t="s">
        <v>1548</v>
      </c>
      <c r="AP60" t="s">
        <v>1549</v>
      </c>
    </row>
    <row r="61" spans="1:42" x14ac:dyDescent="0.45">
      <c r="A61">
        <v>57</v>
      </c>
      <c r="B61" t="s">
        <v>1248</v>
      </c>
      <c r="C61">
        <v>2246</v>
      </c>
      <c r="D61">
        <v>1901</v>
      </c>
      <c r="E61">
        <v>1917</v>
      </c>
      <c r="F61" t="str">
        <f>_xlfn.CONCAT(Table3[[#This Row],[From]], "-",Table3[[#This Row],[To]])</f>
        <v>1901-1917</v>
      </c>
      <c r="G61" t="s">
        <v>1249</v>
      </c>
      <c r="H61">
        <v>326</v>
      </c>
      <c r="I61">
        <v>194</v>
      </c>
      <c r="J61">
        <v>0.627</v>
      </c>
      <c r="K61">
        <v>520</v>
      </c>
      <c r="L61">
        <v>2.35</v>
      </c>
      <c r="M61">
        <v>623</v>
      </c>
      <c r="N61">
        <v>529</v>
      </c>
      <c r="O61">
        <v>410</v>
      </c>
      <c r="P61">
        <v>69</v>
      </c>
      <c r="Q61">
        <v>23</v>
      </c>
      <c r="R61">
        <v>4495.2</v>
      </c>
      <c r="S61">
        <v>3958</v>
      </c>
      <c r="T61">
        <v>1566</v>
      </c>
      <c r="U61">
        <v>1174</v>
      </c>
      <c r="V61">
        <v>42</v>
      </c>
      <c r="W61">
        <v>1072</v>
      </c>
      <c r="Y61">
        <f>_xlfn.IFNA(IF(Table3[[#This Row],[To]]&gt;=2023, VLOOKUP(Table3[[#This Row],[Player]], Active!$B$2:$V$201, 21, FALSE), Table3[[#This Row],[IP]]), Table3[[#This Row],[IP]])</f>
        <v>4495.2</v>
      </c>
      <c r="Z61">
        <f>_xlfn.IFNA(IF(Table3[[#This Row],[To]]&gt;= 2023, (Table3[[#This Row],[IP - Adjusted]]/9)*Table3[[#This Row],[K/9 - Adjusted]], Table3[[#This Row],[SO]]), Table3[[#This Row],[SO]])</f>
        <v>2246</v>
      </c>
      <c r="AA61">
        <v>190</v>
      </c>
      <c r="AB61">
        <v>6</v>
      </c>
      <c r="AC61">
        <v>88</v>
      </c>
      <c r="AD61">
        <v>17814</v>
      </c>
      <c r="AE61">
        <v>122</v>
      </c>
      <c r="AF61">
        <v>2.4500000000000002</v>
      </c>
      <c r="AG61">
        <v>1.119</v>
      </c>
      <c r="AH61">
        <v>7.9</v>
      </c>
      <c r="AI61">
        <v>0.1</v>
      </c>
      <c r="AJ61">
        <v>2.1</v>
      </c>
      <c r="AK61">
        <v>4.5</v>
      </c>
      <c r="AL61">
        <f>IF(Table3[[#This Row],[To]]&gt;=2023, Table3[[#This Row],[K/9]]*Adjustments!$N$11, Table3[[#This Row],[K/9]])</f>
        <v>4.5</v>
      </c>
      <c r="AM61">
        <v>2.1</v>
      </c>
      <c r="AN61" t="s">
        <v>1435</v>
      </c>
      <c r="AO61" t="s">
        <v>1550</v>
      </c>
      <c r="AP61" t="s">
        <v>1551</v>
      </c>
    </row>
    <row r="62" spans="1:42" x14ac:dyDescent="0.45">
      <c r="A62">
        <v>58</v>
      </c>
      <c r="B62" t="s">
        <v>499</v>
      </c>
      <c r="C62">
        <v>2245</v>
      </c>
      <c r="D62">
        <v>1963</v>
      </c>
      <c r="E62">
        <v>1989</v>
      </c>
      <c r="F62" t="str">
        <f>_xlfn.CONCAT(Table3[[#This Row],[From]], "-",Table3[[#This Row],[To]])</f>
        <v>1963-1989</v>
      </c>
      <c r="G62" t="s">
        <v>1261</v>
      </c>
      <c r="H62">
        <v>288</v>
      </c>
      <c r="I62">
        <v>231</v>
      </c>
      <c r="J62">
        <v>0.55500000000000005</v>
      </c>
      <c r="K62">
        <v>519</v>
      </c>
      <c r="L62">
        <v>3.34</v>
      </c>
      <c r="M62">
        <v>760</v>
      </c>
      <c r="N62">
        <v>700</v>
      </c>
      <c r="O62">
        <v>162</v>
      </c>
      <c r="P62">
        <v>46</v>
      </c>
      <c r="Q62">
        <v>3</v>
      </c>
      <c r="R62">
        <v>4710.1000000000004</v>
      </c>
      <c r="S62">
        <v>4783</v>
      </c>
      <c r="T62">
        <v>2017</v>
      </c>
      <c r="U62">
        <v>1749</v>
      </c>
      <c r="V62">
        <v>302</v>
      </c>
      <c r="W62">
        <v>1259</v>
      </c>
      <c r="X62">
        <v>102</v>
      </c>
      <c r="Y62">
        <f>_xlfn.IFNA(IF(Table3[[#This Row],[To]]&gt;=2023, VLOOKUP(Table3[[#This Row],[Player]], Active!$B$2:$V$201, 21, FALSE), Table3[[#This Row],[IP]]), Table3[[#This Row],[IP]])</f>
        <v>4710.1000000000004</v>
      </c>
      <c r="Z62">
        <f>_xlfn.IFNA(IF(Table3[[#This Row],[To]]&gt;= 2023, (Table3[[#This Row],[IP - Adjusted]]/9)*Table3[[#This Row],[K/9 - Adjusted]], Table3[[#This Row],[SO]]), Table3[[#This Row],[SO]])</f>
        <v>2245</v>
      </c>
      <c r="AA62">
        <v>98</v>
      </c>
      <c r="AB62">
        <v>16</v>
      </c>
      <c r="AC62">
        <v>187</v>
      </c>
      <c r="AD62">
        <v>19692</v>
      </c>
      <c r="AE62">
        <v>111</v>
      </c>
      <c r="AF62">
        <v>3.38</v>
      </c>
      <c r="AG62">
        <v>1.2829999999999999</v>
      </c>
      <c r="AH62">
        <v>9.1</v>
      </c>
      <c r="AI62">
        <v>0.6</v>
      </c>
      <c r="AJ62">
        <v>2.4</v>
      </c>
      <c r="AK62">
        <v>4.3</v>
      </c>
      <c r="AL62">
        <f>IF(Table3[[#This Row],[To]]&gt;=2023, Table3[[#This Row],[K/9]]*Adjustments!$N$11, Table3[[#This Row],[K/9]])</f>
        <v>4.3</v>
      </c>
      <c r="AM62">
        <v>1.78</v>
      </c>
      <c r="AN62">
        <v>1</v>
      </c>
      <c r="AO62" t="s">
        <v>1552</v>
      </c>
      <c r="AP62" t="s">
        <v>1553</v>
      </c>
    </row>
    <row r="63" spans="1:42" x14ac:dyDescent="0.45">
      <c r="A63">
        <v>59</v>
      </c>
      <c r="B63" t="s">
        <v>135</v>
      </c>
      <c r="C63">
        <v>2234</v>
      </c>
      <c r="D63">
        <v>2006</v>
      </c>
      <c r="E63">
        <v>2018</v>
      </c>
      <c r="F63" t="str">
        <f>_xlfn.CONCAT(Table3[[#This Row],[From]], "-",Table3[[#This Row],[To]])</f>
        <v>2006-2018</v>
      </c>
      <c r="G63" t="s">
        <v>1073</v>
      </c>
      <c r="H63">
        <v>145</v>
      </c>
      <c r="I63">
        <v>139</v>
      </c>
      <c r="J63">
        <v>0.51100000000000001</v>
      </c>
      <c r="K63">
        <v>284</v>
      </c>
      <c r="L63">
        <v>4.01</v>
      </c>
      <c r="M63">
        <v>407</v>
      </c>
      <c r="N63">
        <v>405</v>
      </c>
      <c r="O63">
        <v>23</v>
      </c>
      <c r="P63">
        <v>9</v>
      </c>
      <c r="Q63">
        <v>0</v>
      </c>
      <c r="R63">
        <v>2616</v>
      </c>
      <c r="S63">
        <v>2581</v>
      </c>
      <c r="T63">
        <v>1267</v>
      </c>
      <c r="U63">
        <v>1167</v>
      </c>
      <c r="V63">
        <v>361</v>
      </c>
      <c r="W63">
        <v>746</v>
      </c>
      <c r="X63">
        <v>22</v>
      </c>
      <c r="Y63">
        <f>_xlfn.IFNA(IF(Table3[[#This Row],[To]]&gt;=2023, VLOOKUP(Table3[[#This Row],[Player]], Active!$B$2:$V$201, 21, FALSE), Table3[[#This Row],[IP]]), Table3[[#This Row],[IP]])</f>
        <v>2616</v>
      </c>
      <c r="Z63">
        <f>_xlfn.IFNA(IF(Table3[[#This Row],[To]]&gt;= 2023, (Table3[[#This Row],[IP - Adjusted]]/9)*Table3[[#This Row],[K/9 - Adjusted]], Table3[[#This Row],[SO]]), Table3[[#This Row],[SO]])</f>
        <v>2234</v>
      </c>
      <c r="AA63">
        <v>97</v>
      </c>
      <c r="AB63">
        <v>10</v>
      </c>
      <c r="AC63">
        <v>107</v>
      </c>
      <c r="AD63">
        <v>10993</v>
      </c>
      <c r="AE63">
        <v>102</v>
      </c>
      <c r="AF63">
        <v>4.17</v>
      </c>
      <c r="AG63">
        <v>1.272</v>
      </c>
      <c r="AH63">
        <v>8.9</v>
      </c>
      <c r="AI63">
        <v>1.2</v>
      </c>
      <c r="AJ63">
        <v>2.6</v>
      </c>
      <c r="AK63">
        <v>7.7</v>
      </c>
      <c r="AL63">
        <f>IF(Table3[[#This Row],[To]]&gt;=2023, Table3[[#This Row],[K/9]]*Adjustments!$N$11, Table3[[#This Row],[K/9]])</f>
        <v>7.7</v>
      </c>
      <c r="AM63">
        <v>2.99</v>
      </c>
      <c r="AN63" t="s">
        <v>1435</v>
      </c>
      <c r="AO63" t="s">
        <v>1554</v>
      </c>
      <c r="AP63" t="s">
        <v>1555</v>
      </c>
    </row>
    <row r="64" spans="1:42" x14ac:dyDescent="0.45">
      <c r="A64">
        <v>4</v>
      </c>
      <c r="B64" t="s">
        <v>827</v>
      </c>
      <c r="C64">
        <v>2325</v>
      </c>
      <c r="D64">
        <v>2010</v>
      </c>
      <c r="E64">
        <v>2024</v>
      </c>
      <c r="F64" t="str">
        <f>_xlfn.CONCAT(Table3[[#This Row],[From]], "-",Table3[[#This Row],[To]])</f>
        <v>2010-2024</v>
      </c>
      <c r="G64" t="s">
        <v>1069</v>
      </c>
      <c r="H64">
        <v>132</v>
      </c>
      <c r="I64">
        <v>83</v>
      </c>
      <c r="J64">
        <v>0.61399999999999999</v>
      </c>
      <c r="K64">
        <v>215</v>
      </c>
      <c r="L64">
        <v>3.08</v>
      </c>
      <c r="M64">
        <v>360</v>
      </c>
      <c r="N64">
        <v>280</v>
      </c>
      <c r="O64">
        <v>16</v>
      </c>
      <c r="P64">
        <v>3</v>
      </c>
      <c r="Q64">
        <v>12</v>
      </c>
      <c r="R64">
        <v>1885.2</v>
      </c>
      <c r="S64">
        <v>1526</v>
      </c>
      <c r="T64">
        <v>696</v>
      </c>
      <c r="U64">
        <v>646</v>
      </c>
      <c r="V64">
        <v>200</v>
      </c>
      <c r="W64">
        <v>438</v>
      </c>
      <c r="X64">
        <v>15</v>
      </c>
      <c r="Y64">
        <f>_xlfn.IFNA(IF(Table3[[#This Row],[To]]&gt;=2023, VLOOKUP(Table3[[#This Row],[Player]], Active!$B$2:$V$201, 21, FALSE), Table3[[#This Row],[IP]]), Table3[[#This Row],[IP]])</f>
        <v>2167.3904596819621</v>
      </c>
      <c r="Z64">
        <f>_xlfn.IFNA(IF(Table3[[#This Row],[To]]&gt;= 2023, (Table3[[#This Row],[IP - Adjusted]]/9)*Table3[[#This Row],[K/9 - Adjusted]], Table3[[#This Row],[SO]]), Table3[[#This Row],[SO]])</f>
        <v>2264.8660559734317</v>
      </c>
      <c r="AA64">
        <v>116</v>
      </c>
      <c r="AB64">
        <v>2</v>
      </c>
      <c r="AC64">
        <v>44</v>
      </c>
      <c r="AD64">
        <v>7589</v>
      </c>
      <c r="AE64">
        <v>138</v>
      </c>
      <c r="AF64">
        <v>2.93</v>
      </c>
      <c r="AG64">
        <v>1.042</v>
      </c>
      <c r="AH64">
        <v>7.3</v>
      </c>
      <c r="AI64">
        <v>1</v>
      </c>
      <c r="AJ64">
        <v>2.1</v>
      </c>
      <c r="AK64">
        <v>11.1</v>
      </c>
      <c r="AL64">
        <f>IF(Table3[[#This Row],[To]]&gt;=2023, Table3[[#This Row],[K/9]]*Adjustments!$N$11, Table3[[#This Row],[K/9]])</f>
        <v>9.4047634161645046</v>
      </c>
      <c r="AM64">
        <v>5.31</v>
      </c>
      <c r="AN64">
        <v>1</v>
      </c>
      <c r="AO64" t="s">
        <v>1874</v>
      </c>
      <c r="AP64" t="s">
        <v>1875</v>
      </c>
    </row>
    <row r="65" spans="1:42" x14ac:dyDescent="0.45">
      <c r="A65">
        <v>60</v>
      </c>
      <c r="B65" t="s">
        <v>610</v>
      </c>
      <c r="C65">
        <v>2212</v>
      </c>
      <c r="D65">
        <v>1965</v>
      </c>
      <c r="E65">
        <v>1984</v>
      </c>
      <c r="F65" t="str">
        <f>_xlfn.CONCAT(Table3[[#This Row],[From]], "-",Table3[[#This Row],[To]])</f>
        <v>1965-1984</v>
      </c>
      <c r="G65" t="s">
        <v>1273</v>
      </c>
      <c r="H65">
        <v>268</v>
      </c>
      <c r="I65">
        <v>152</v>
      </c>
      <c r="J65">
        <v>0.63800000000000001</v>
      </c>
      <c r="K65">
        <v>420</v>
      </c>
      <c r="L65">
        <v>2.86</v>
      </c>
      <c r="M65">
        <v>558</v>
      </c>
      <c r="N65">
        <v>521</v>
      </c>
      <c r="O65">
        <v>211</v>
      </c>
      <c r="P65">
        <v>53</v>
      </c>
      <c r="Q65">
        <v>4</v>
      </c>
      <c r="R65">
        <v>3948</v>
      </c>
      <c r="S65">
        <v>3349</v>
      </c>
      <c r="T65">
        <v>1395</v>
      </c>
      <c r="U65">
        <v>1253</v>
      </c>
      <c r="V65">
        <v>303</v>
      </c>
      <c r="W65">
        <v>1311</v>
      </c>
      <c r="X65">
        <v>37</v>
      </c>
      <c r="Y65">
        <f>_xlfn.IFNA(IF(Table3[[#This Row],[To]]&gt;=2023, VLOOKUP(Table3[[#This Row],[Player]], Active!$B$2:$V$201, 21, FALSE), Table3[[#This Row],[IP]]), Table3[[#This Row],[IP]])</f>
        <v>3948</v>
      </c>
      <c r="Z65">
        <f>_xlfn.IFNA(IF(Table3[[#This Row],[To]]&gt;= 2023, (Table3[[#This Row],[IP - Adjusted]]/9)*Table3[[#This Row],[K/9 - Adjusted]], Table3[[#This Row],[SO]]), Table3[[#This Row],[SO]])</f>
        <v>2212</v>
      </c>
      <c r="AA65">
        <v>38</v>
      </c>
      <c r="AB65">
        <v>11</v>
      </c>
      <c r="AC65">
        <v>85</v>
      </c>
      <c r="AD65">
        <v>16114</v>
      </c>
      <c r="AE65">
        <v>125</v>
      </c>
      <c r="AF65">
        <v>3.5</v>
      </c>
      <c r="AG65">
        <v>1.18</v>
      </c>
      <c r="AH65">
        <v>7.6</v>
      </c>
      <c r="AI65">
        <v>0.7</v>
      </c>
      <c r="AJ65">
        <v>3</v>
      </c>
      <c r="AK65">
        <v>5</v>
      </c>
      <c r="AL65">
        <f>IF(Table3[[#This Row],[To]]&gt;=2023, Table3[[#This Row],[K/9]]*Adjustments!$N$11, Table3[[#This Row],[K/9]])</f>
        <v>5</v>
      </c>
      <c r="AM65">
        <v>1.69</v>
      </c>
      <c r="AN65" t="s">
        <v>1509</v>
      </c>
      <c r="AO65" t="s">
        <v>95</v>
      </c>
      <c r="AP65" t="s">
        <v>1556</v>
      </c>
    </row>
    <row r="66" spans="1:42" x14ac:dyDescent="0.45">
      <c r="A66">
        <v>61</v>
      </c>
      <c r="B66" t="s">
        <v>72</v>
      </c>
      <c r="C66">
        <v>2207</v>
      </c>
      <c r="D66">
        <v>2002</v>
      </c>
      <c r="E66">
        <v>2016</v>
      </c>
      <c r="F66" t="str">
        <f>_xlfn.CONCAT(Table3[[#This Row],[From]], "-",Table3[[#This Row],[To]])</f>
        <v>2002-2016</v>
      </c>
      <c r="G66" t="s">
        <v>1069</v>
      </c>
      <c r="H66">
        <v>152</v>
      </c>
      <c r="I66">
        <v>126</v>
      </c>
      <c r="J66">
        <v>0.54700000000000004</v>
      </c>
      <c r="K66">
        <v>278</v>
      </c>
      <c r="L66">
        <v>3.63</v>
      </c>
      <c r="M66">
        <v>388</v>
      </c>
      <c r="N66">
        <v>377</v>
      </c>
      <c r="O66">
        <v>15</v>
      </c>
      <c r="P66">
        <v>6</v>
      </c>
      <c r="Q66">
        <v>0</v>
      </c>
      <c r="R66">
        <v>2377</v>
      </c>
      <c r="S66">
        <v>2134</v>
      </c>
      <c r="T66">
        <v>1011</v>
      </c>
      <c r="U66">
        <v>960</v>
      </c>
      <c r="V66">
        <v>259</v>
      </c>
      <c r="W66">
        <v>708</v>
      </c>
      <c r="X66">
        <v>42</v>
      </c>
      <c r="Y66">
        <f>_xlfn.IFNA(IF(Table3[[#This Row],[To]]&gt;=2023, VLOOKUP(Table3[[#This Row],[Player]], Active!$B$2:$V$201, 21, FALSE), Table3[[#This Row],[IP]]), Table3[[#This Row],[IP]])</f>
        <v>2377</v>
      </c>
      <c r="Z66">
        <f>_xlfn.IFNA(IF(Table3[[#This Row],[To]]&gt;= 2023, (Table3[[#This Row],[IP - Adjusted]]/9)*Table3[[#This Row],[K/9 - Adjusted]], Table3[[#This Row],[SO]]), Table3[[#This Row],[SO]])</f>
        <v>2207</v>
      </c>
      <c r="AA66">
        <v>78</v>
      </c>
      <c r="AB66">
        <v>14</v>
      </c>
      <c r="AC66">
        <v>46</v>
      </c>
      <c r="AD66">
        <v>9838</v>
      </c>
      <c r="AE66">
        <v>110</v>
      </c>
      <c r="AF66">
        <v>3.65</v>
      </c>
      <c r="AG66">
        <v>1.196</v>
      </c>
      <c r="AH66">
        <v>8.1</v>
      </c>
      <c r="AI66">
        <v>1</v>
      </c>
      <c r="AJ66">
        <v>2.7</v>
      </c>
      <c r="AK66">
        <v>8.4</v>
      </c>
      <c r="AL66">
        <f>IF(Table3[[#This Row],[To]]&gt;=2023, Table3[[#This Row],[K/9]]*Adjustments!$N$11, Table3[[#This Row],[K/9]])</f>
        <v>8.4</v>
      </c>
      <c r="AM66">
        <v>3.12</v>
      </c>
      <c r="AN66" t="s">
        <v>1435</v>
      </c>
      <c r="AO66" t="s">
        <v>1557</v>
      </c>
      <c r="AP66" t="s">
        <v>1558</v>
      </c>
    </row>
    <row r="67" spans="1:42" x14ac:dyDescent="0.45">
      <c r="A67">
        <v>63</v>
      </c>
      <c r="B67" t="s">
        <v>207</v>
      </c>
      <c r="C67">
        <v>2201</v>
      </c>
      <c r="D67">
        <v>1987</v>
      </c>
      <c r="E67">
        <v>2007</v>
      </c>
      <c r="F67" t="str">
        <f>_xlfn.CONCAT(Table3[[#This Row],[From]], "-",Table3[[#This Row],[To]])</f>
        <v>1987-2007</v>
      </c>
      <c r="G67" t="s">
        <v>1304</v>
      </c>
      <c r="H67">
        <v>239</v>
      </c>
      <c r="I67">
        <v>157</v>
      </c>
      <c r="J67">
        <v>0.60399999999999998</v>
      </c>
      <c r="K67">
        <v>396</v>
      </c>
      <c r="L67">
        <v>4.13</v>
      </c>
      <c r="M67">
        <v>660</v>
      </c>
      <c r="N67">
        <v>489</v>
      </c>
      <c r="O67">
        <v>54</v>
      </c>
      <c r="P67">
        <v>12</v>
      </c>
      <c r="Q67">
        <v>13</v>
      </c>
      <c r="R67">
        <v>3439</v>
      </c>
      <c r="S67">
        <v>3635</v>
      </c>
      <c r="T67">
        <v>1702</v>
      </c>
      <c r="U67">
        <v>1578</v>
      </c>
      <c r="V67">
        <v>407</v>
      </c>
      <c r="W67">
        <v>719</v>
      </c>
      <c r="X67">
        <v>65</v>
      </c>
      <c r="Y67">
        <f>_xlfn.IFNA(IF(Table3[[#This Row],[To]]&gt;=2023, VLOOKUP(Table3[[#This Row],[Player]], Active!$B$2:$V$201, 21, FALSE), Table3[[#This Row],[IP]]), Table3[[#This Row],[IP]])</f>
        <v>3439</v>
      </c>
      <c r="Z67">
        <f>_xlfn.IFNA(IF(Table3[[#This Row],[To]]&gt;= 2023, (Table3[[#This Row],[IP - Adjusted]]/9)*Table3[[#This Row],[K/9 - Adjusted]], Table3[[#This Row],[SO]]), Table3[[#This Row],[SO]])</f>
        <v>2201</v>
      </c>
      <c r="AA67">
        <v>83</v>
      </c>
      <c r="AB67">
        <v>17</v>
      </c>
      <c r="AC67">
        <v>101</v>
      </c>
      <c r="AD67">
        <v>14413</v>
      </c>
      <c r="AE67">
        <v>108</v>
      </c>
      <c r="AF67">
        <v>3.99</v>
      </c>
      <c r="AG67">
        <v>1.266</v>
      </c>
      <c r="AH67">
        <v>9.5</v>
      </c>
      <c r="AI67">
        <v>1.1000000000000001</v>
      </c>
      <c r="AJ67">
        <v>1.9</v>
      </c>
      <c r="AK67">
        <v>5.8</v>
      </c>
      <c r="AL67">
        <f>IF(Table3[[#This Row],[To]]&gt;=2023, Table3[[#This Row],[K/9]]*Adjustments!$N$11, Table3[[#This Row],[K/9]])</f>
        <v>5.8</v>
      </c>
      <c r="AM67">
        <v>3.06</v>
      </c>
      <c r="AN67">
        <v>1</v>
      </c>
      <c r="AO67" t="s">
        <v>1560</v>
      </c>
      <c r="AP67" t="s">
        <v>1561</v>
      </c>
    </row>
    <row r="68" spans="1:42" x14ac:dyDescent="0.45">
      <c r="A68">
        <v>64</v>
      </c>
      <c r="B68" t="s">
        <v>1233</v>
      </c>
      <c r="C68">
        <v>2198</v>
      </c>
      <c r="D68">
        <v>1911</v>
      </c>
      <c r="E68">
        <v>1930</v>
      </c>
      <c r="F68" t="str">
        <f>_xlfn.CONCAT(Table3[[#This Row],[From]], "-",Table3[[#This Row],[To]])</f>
        <v>1911-1930</v>
      </c>
      <c r="G68" t="s">
        <v>1234</v>
      </c>
      <c r="H68">
        <v>373</v>
      </c>
      <c r="I68">
        <v>208</v>
      </c>
      <c r="J68">
        <v>0.64200000000000002</v>
      </c>
      <c r="K68">
        <v>581</v>
      </c>
      <c r="L68">
        <v>2.56</v>
      </c>
      <c r="M68">
        <v>696</v>
      </c>
      <c r="N68">
        <v>600</v>
      </c>
      <c r="O68">
        <v>436</v>
      </c>
      <c r="P68">
        <v>90</v>
      </c>
      <c r="Q68">
        <v>32</v>
      </c>
      <c r="R68">
        <v>5190</v>
      </c>
      <c r="S68">
        <v>4868</v>
      </c>
      <c r="T68">
        <v>1852</v>
      </c>
      <c r="U68">
        <v>1476</v>
      </c>
      <c r="V68">
        <v>165</v>
      </c>
      <c r="W68">
        <v>951</v>
      </c>
      <c r="X68">
        <v>8</v>
      </c>
      <c r="Y68">
        <f>_xlfn.IFNA(IF(Table3[[#This Row],[To]]&gt;=2023, VLOOKUP(Table3[[#This Row],[Player]], Active!$B$2:$V$201, 21, FALSE), Table3[[#This Row],[IP]]), Table3[[#This Row],[IP]])</f>
        <v>5190</v>
      </c>
      <c r="Z68">
        <f>_xlfn.IFNA(IF(Table3[[#This Row],[To]]&gt;= 2023, (Table3[[#This Row],[IP - Adjusted]]/9)*Table3[[#This Row],[K/9 - Adjusted]], Table3[[#This Row],[SO]]), Table3[[#This Row],[SO]])</f>
        <v>2198</v>
      </c>
      <c r="AA68">
        <v>70</v>
      </c>
      <c r="AB68">
        <v>1</v>
      </c>
      <c r="AC68">
        <v>38</v>
      </c>
      <c r="AD68">
        <v>20893</v>
      </c>
      <c r="AE68">
        <v>135</v>
      </c>
      <c r="AF68">
        <v>2.82</v>
      </c>
      <c r="AG68">
        <v>1.121</v>
      </c>
      <c r="AH68">
        <v>8.4</v>
      </c>
      <c r="AI68">
        <v>0.3</v>
      </c>
      <c r="AJ68">
        <v>1.6</v>
      </c>
      <c r="AK68">
        <v>3.8</v>
      </c>
      <c r="AL68">
        <f>IF(Table3[[#This Row],[To]]&gt;=2023, Table3[[#This Row],[K/9]]*Adjustments!$N$11, Table3[[#This Row],[K/9]])</f>
        <v>3.8</v>
      </c>
      <c r="AM68">
        <v>2.31</v>
      </c>
      <c r="AN68" t="s">
        <v>1562</v>
      </c>
      <c r="AO68" t="s">
        <v>1563</v>
      </c>
      <c r="AP68" t="s">
        <v>1564</v>
      </c>
    </row>
    <row r="69" spans="1:42" x14ac:dyDescent="0.45">
      <c r="A69">
        <v>65</v>
      </c>
      <c r="B69" t="s">
        <v>595</v>
      </c>
      <c r="C69">
        <v>2175</v>
      </c>
      <c r="D69">
        <v>1969</v>
      </c>
      <c r="E69">
        <v>1986</v>
      </c>
      <c r="F69" t="str">
        <f>_xlfn.CONCAT(Table3[[#This Row],[From]], "-",Table3[[#This Row],[To]])</f>
        <v>1969-1986</v>
      </c>
      <c r="G69" t="s">
        <v>1343</v>
      </c>
      <c r="H69">
        <v>209</v>
      </c>
      <c r="I69">
        <v>161</v>
      </c>
      <c r="J69">
        <v>0.56499999999999995</v>
      </c>
      <c r="K69">
        <v>370</v>
      </c>
      <c r="L69">
        <v>3.27</v>
      </c>
      <c r="M69">
        <v>502</v>
      </c>
      <c r="N69">
        <v>473</v>
      </c>
      <c r="O69">
        <v>143</v>
      </c>
      <c r="P69">
        <v>37</v>
      </c>
      <c r="Q69">
        <v>2</v>
      </c>
      <c r="R69">
        <v>3343.1</v>
      </c>
      <c r="S69">
        <v>2939</v>
      </c>
      <c r="T69">
        <v>1357</v>
      </c>
      <c r="U69">
        <v>1213</v>
      </c>
      <c r="V69">
        <v>263</v>
      </c>
      <c r="W69">
        <v>1185</v>
      </c>
      <c r="X69">
        <v>61</v>
      </c>
      <c r="Y69">
        <f>_xlfn.IFNA(IF(Table3[[#This Row],[To]]&gt;=2023, VLOOKUP(Table3[[#This Row],[Player]], Active!$B$2:$V$201, 21, FALSE), Table3[[#This Row],[IP]]), Table3[[#This Row],[IP]])</f>
        <v>3343.1</v>
      </c>
      <c r="Z69">
        <f>_xlfn.IFNA(IF(Table3[[#This Row],[To]]&gt;= 2023, (Table3[[#This Row],[IP - Adjusted]]/9)*Table3[[#This Row],[K/9 - Adjusted]], Table3[[#This Row],[SO]]), Table3[[#This Row],[SO]])</f>
        <v>2175</v>
      </c>
      <c r="AA69">
        <v>23</v>
      </c>
      <c r="AB69">
        <v>13</v>
      </c>
      <c r="AC69">
        <v>103</v>
      </c>
      <c r="AD69">
        <v>13837</v>
      </c>
      <c r="AE69">
        <v>108</v>
      </c>
      <c r="AF69">
        <v>3.43</v>
      </c>
      <c r="AG69">
        <v>1.2330000000000001</v>
      </c>
      <c r="AH69">
        <v>7.9</v>
      </c>
      <c r="AI69">
        <v>0.7</v>
      </c>
      <c r="AJ69">
        <v>3.2</v>
      </c>
      <c r="AK69">
        <v>5.9</v>
      </c>
      <c r="AL69">
        <f>IF(Table3[[#This Row],[To]]&gt;=2023, Table3[[#This Row],[K/9]]*Adjustments!$N$11, Table3[[#This Row],[K/9]])</f>
        <v>5.9</v>
      </c>
      <c r="AM69">
        <v>1.84</v>
      </c>
      <c r="AN69" t="s">
        <v>1435</v>
      </c>
      <c r="AO69" t="s">
        <v>1565</v>
      </c>
      <c r="AP69" t="s">
        <v>1566</v>
      </c>
    </row>
    <row r="70" spans="1:42" x14ac:dyDescent="0.45">
      <c r="A70">
        <v>66</v>
      </c>
      <c r="B70" t="s">
        <v>1410</v>
      </c>
      <c r="C70">
        <v>2167</v>
      </c>
      <c r="D70">
        <v>1954</v>
      </c>
      <c r="E70">
        <v>1971</v>
      </c>
      <c r="F70" t="str">
        <f>_xlfn.CONCAT(Table3[[#This Row],[From]], "-",Table3[[#This Row],[To]])</f>
        <v>1954-1971</v>
      </c>
      <c r="G70" t="s">
        <v>1326</v>
      </c>
      <c r="H70">
        <v>174</v>
      </c>
      <c r="I70">
        <v>170</v>
      </c>
      <c r="J70">
        <v>0.50600000000000001</v>
      </c>
      <c r="K70">
        <v>344</v>
      </c>
      <c r="L70">
        <v>3.63</v>
      </c>
      <c r="M70">
        <v>529</v>
      </c>
      <c r="N70">
        <v>404</v>
      </c>
      <c r="O70">
        <v>132</v>
      </c>
      <c r="P70">
        <v>36</v>
      </c>
      <c r="Q70">
        <v>10</v>
      </c>
      <c r="R70">
        <v>2930.2</v>
      </c>
      <c r="S70">
        <v>2703</v>
      </c>
      <c r="T70">
        <v>1334</v>
      </c>
      <c r="U70">
        <v>1183</v>
      </c>
      <c r="V70">
        <v>256</v>
      </c>
      <c r="W70">
        <v>1069</v>
      </c>
      <c r="X70">
        <v>62</v>
      </c>
      <c r="Y70">
        <f>_xlfn.IFNA(IF(Table3[[#This Row],[To]]&gt;=2023, VLOOKUP(Table3[[#This Row],[Player]], Active!$B$2:$V$201, 21, FALSE), Table3[[#This Row],[IP]]), Table3[[#This Row],[IP]])</f>
        <v>2930.2</v>
      </c>
      <c r="Z70">
        <f>_xlfn.IFNA(IF(Table3[[#This Row],[To]]&gt;= 2023, (Table3[[#This Row],[IP - Adjusted]]/9)*Table3[[#This Row],[K/9 - Adjusted]], Table3[[#This Row],[SO]]), Table3[[#This Row],[SO]])</f>
        <v>2167</v>
      </c>
      <c r="AA70">
        <v>61</v>
      </c>
      <c r="AB70">
        <v>12</v>
      </c>
      <c r="AC70">
        <v>86</v>
      </c>
      <c r="AD70">
        <v>12415</v>
      </c>
      <c r="AE70">
        <v>103</v>
      </c>
      <c r="AF70">
        <v>3.32</v>
      </c>
      <c r="AG70">
        <v>1.2869999999999999</v>
      </c>
      <c r="AH70">
        <v>8.3000000000000007</v>
      </c>
      <c r="AI70">
        <v>0.8</v>
      </c>
      <c r="AJ70">
        <v>3.3</v>
      </c>
      <c r="AK70">
        <v>6.7</v>
      </c>
      <c r="AL70">
        <f>IF(Table3[[#This Row],[To]]&gt;=2023, Table3[[#This Row],[K/9]]*Adjustments!$N$11, Table3[[#This Row],[K/9]])</f>
        <v>6.7</v>
      </c>
      <c r="AM70">
        <v>2.0299999999999998</v>
      </c>
      <c r="AN70" t="s">
        <v>1440</v>
      </c>
      <c r="AO70" t="s">
        <v>1567</v>
      </c>
      <c r="AP70" t="s">
        <v>1568</v>
      </c>
    </row>
    <row r="71" spans="1:42" x14ac:dyDescent="0.45">
      <c r="A71">
        <v>67</v>
      </c>
      <c r="B71" t="s">
        <v>34</v>
      </c>
      <c r="C71">
        <v>2156</v>
      </c>
      <c r="D71">
        <v>1992</v>
      </c>
      <c r="E71">
        <v>2011</v>
      </c>
      <c r="F71" t="str">
        <f>_xlfn.CONCAT(Table3[[#This Row],[From]], "-",Table3[[#This Row],[To]])</f>
        <v>1992-2011</v>
      </c>
      <c r="G71" t="s">
        <v>1284</v>
      </c>
      <c r="H71">
        <v>200</v>
      </c>
      <c r="I71">
        <v>180</v>
      </c>
      <c r="J71">
        <v>0.52600000000000002</v>
      </c>
      <c r="K71">
        <v>380</v>
      </c>
      <c r="L71">
        <v>4.41</v>
      </c>
      <c r="M71">
        <v>627</v>
      </c>
      <c r="N71">
        <v>463</v>
      </c>
      <c r="O71">
        <v>33</v>
      </c>
      <c r="P71">
        <v>6</v>
      </c>
      <c r="Q71">
        <v>22</v>
      </c>
      <c r="R71">
        <v>3226.1</v>
      </c>
      <c r="S71">
        <v>3152</v>
      </c>
      <c r="T71">
        <v>1791</v>
      </c>
      <c r="U71">
        <v>1582</v>
      </c>
      <c r="V71">
        <v>418</v>
      </c>
      <c r="W71">
        <v>1205</v>
      </c>
      <c r="X71">
        <v>33</v>
      </c>
      <c r="Y71">
        <f>_xlfn.IFNA(IF(Table3[[#This Row],[To]]&gt;=2023, VLOOKUP(Table3[[#This Row],[Player]], Active!$B$2:$V$201, 21, FALSE), Table3[[#This Row],[IP]]), Table3[[#This Row],[IP]])</f>
        <v>3226.1</v>
      </c>
      <c r="Z71">
        <f>_xlfn.IFNA(IF(Table3[[#This Row],[To]]&gt;= 2023, (Table3[[#This Row],[IP - Adjusted]]/9)*Table3[[#This Row],[K/9 - Adjusted]], Table3[[#This Row],[SO]]), Table3[[#This Row],[SO]])</f>
        <v>2156</v>
      </c>
      <c r="AA71">
        <v>186</v>
      </c>
      <c r="AB71">
        <v>8</v>
      </c>
      <c r="AC71">
        <v>134</v>
      </c>
      <c r="AD71">
        <v>13939</v>
      </c>
      <c r="AE71">
        <v>105</v>
      </c>
      <c r="AF71">
        <v>4.72</v>
      </c>
      <c r="AG71">
        <v>1.35</v>
      </c>
      <c r="AH71">
        <v>8.8000000000000007</v>
      </c>
      <c r="AI71">
        <v>1.2</v>
      </c>
      <c r="AJ71">
        <v>3.4</v>
      </c>
      <c r="AK71">
        <v>6</v>
      </c>
      <c r="AL71">
        <f>IF(Table3[[#This Row],[To]]&gt;=2023, Table3[[#This Row],[K/9]]*Adjustments!$N$11, Table3[[#This Row],[K/9]])</f>
        <v>6</v>
      </c>
      <c r="AM71">
        <v>1.79</v>
      </c>
      <c r="AN71" t="s">
        <v>1435</v>
      </c>
      <c r="AO71" t="s">
        <v>1569</v>
      </c>
      <c r="AP71" t="s">
        <v>1570</v>
      </c>
    </row>
    <row r="72" spans="1:42" x14ac:dyDescent="0.45">
      <c r="A72">
        <v>68</v>
      </c>
      <c r="B72" t="s">
        <v>1297</v>
      </c>
      <c r="C72">
        <v>2149</v>
      </c>
      <c r="D72">
        <v>1976</v>
      </c>
      <c r="E72">
        <v>1998</v>
      </c>
      <c r="F72" t="str">
        <f>_xlfn.CONCAT(Table3[[#This Row],[From]], "-",Table3[[#This Row],[To]])</f>
        <v>1976-1998</v>
      </c>
      <c r="G72" t="s">
        <v>1298</v>
      </c>
      <c r="H72">
        <v>245</v>
      </c>
      <c r="I72">
        <v>193</v>
      </c>
      <c r="J72">
        <v>0.55900000000000005</v>
      </c>
      <c r="K72">
        <v>438</v>
      </c>
      <c r="L72">
        <v>3.7</v>
      </c>
      <c r="M72">
        <v>692</v>
      </c>
      <c r="N72">
        <v>562</v>
      </c>
      <c r="O72">
        <v>122</v>
      </c>
      <c r="P72">
        <v>30</v>
      </c>
      <c r="Q72">
        <v>8</v>
      </c>
      <c r="R72">
        <v>3999.2</v>
      </c>
      <c r="S72">
        <v>3897</v>
      </c>
      <c r="T72">
        <v>1835</v>
      </c>
      <c r="U72">
        <v>1643</v>
      </c>
      <c r="V72">
        <v>372</v>
      </c>
      <c r="W72">
        <v>1165</v>
      </c>
      <c r="X72">
        <v>71</v>
      </c>
      <c r="Y72">
        <f>_xlfn.IFNA(IF(Table3[[#This Row],[To]]&gt;=2023, VLOOKUP(Table3[[#This Row],[Player]], Active!$B$2:$V$201, 21, FALSE), Table3[[#This Row],[IP]]), Table3[[#This Row],[IP]])</f>
        <v>3999.2</v>
      </c>
      <c r="Z72">
        <f>_xlfn.IFNA(IF(Table3[[#This Row],[To]]&gt;= 2023, (Table3[[#This Row],[IP - Adjusted]]/9)*Table3[[#This Row],[K/9 - Adjusted]], Table3[[#This Row],[SO]]), Table3[[#This Row],[SO]])</f>
        <v>2149</v>
      </c>
      <c r="AA72">
        <v>122</v>
      </c>
      <c r="AB72">
        <v>30</v>
      </c>
      <c r="AC72">
        <v>83</v>
      </c>
      <c r="AD72">
        <v>16754</v>
      </c>
      <c r="AE72">
        <v>106</v>
      </c>
      <c r="AF72">
        <v>3.91</v>
      </c>
      <c r="AG72">
        <v>1.266</v>
      </c>
      <c r="AH72">
        <v>8.8000000000000007</v>
      </c>
      <c r="AI72">
        <v>0.8</v>
      </c>
      <c r="AJ72">
        <v>2.6</v>
      </c>
      <c r="AK72">
        <v>4.8</v>
      </c>
      <c r="AL72">
        <f>IF(Table3[[#This Row],[To]]&gt;=2023, Table3[[#This Row],[K/9]]*Adjustments!$N$11, Table3[[#This Row],[K/9]])</f>
        <v>4.8</v>
      </c>
      <c r="AM72">
        <v>1.84</v>
      </c>
      <c r="AN72" t="s">
        <v>1571</v>
      </c>
      <c r="AO72" t="s">
        <v>1572</v>
      </c>
      <c r="AP72" t="s">
        <v>1573</v>
      </c>
    </row>
    <row r="73" spans="1:42" x14ac:dyDescent="0.45">
      <c r="A73">
        <v>69</v>
      </c>
      <c r="B73" t="s">
        <v>80</v>
      </c>
      <c r="C73">
        <v>2117</v>
      </c>
      <c r="D73">
        <v>1998</v>
      </c>
      <c r="E73">
        <v>2013</v>
      </c>
      <c r="F73" t="str">
        <f>_xlfn.CONCAT(Table3[[#This Row],[From]], "-",Table3[[#This Row],[To]])</f>
        <v>1998-2013</v>
      </c>
      <c r="G73" t="s">
        <v>1335</v>
      </c>
      <c r="H73">
        <v>203</v>
      </c>
      <c r="I73">
        <v>105</v>
      </c>
      <c r="J73">
        <v>0.65900000000000003</v>
      </c>
      <c r="K73">
        <v>308</v>
      </c>
      <c r="L73">
        <v>3.38</v>
      </c>
      <c r="M73">
        <v>416</v>
      </c>
      <c r="N73">
        <v>390</v>
      </c>
      <c r="O73">
        <v>67</v>
      </c>
      <c r="P73">
        <v>20</v>
      </c>
      <c r="Q73">
        <v>1</v>
      </c>
      <c r="R73">
        <v>2749.1</v>
      </c>
      <c r="S73">
        <v>2646</v>
      </c>
      <c r="T73">
        <v>1135</v>
      </c>
      <c r="U73">
        <v>1034</v>
      </c>
      <c r="V73">
        <v>236</v>
      </c>
      <c r="W73">
        <v>592</v>
      </c>
      <c r="X73">
        <v>28</v>
      </c>
      <c r="Y73">
        <f>_xlfn.IFNA(IF(Table3[[#This Row],[To]]&gt;=2023, VLOOKUP(Table3[[#This Row],[Player]], Active!$B$2:$V$201, 21, FALSE), Table3[[#This Row],[IP]]), Table3[[#This Row],[IP]])</f>
        <v>2749.1</v>
      </c>
      <c r="Z73">
        <f>_xlfn.IFNA(IF(Table3[[#This Row],[To]]&gt;= 2023, (Table3[[#This Row],[IP - Adjusted]]/9)*Table3[[#This Row],[K/9 - Adjusted]], Table3[[#This Row],[SO]]), Table3[[#This Row],[SO]])</f>
        <v>2117</v>
      </c>
      <c r="AA73">
        <v>81</v>
      </c>
      <c r="AB73">
        <v>9</v>
      </c>
      <c r="AC73">
        <v>56</v>
      </c>
      <c r="AD73">
        <v>11287</v>
      </c>
      <c r="AE73">
        <v>131</v>
      </c>
      <c r="AF73">
        <v>3.39</v>
      </c>
      <c r="AG73">
        <v>1.1779999999999999</v>
      </c>
      <c r="AH73">
        <v>8.6999999999999993</v>
      </c>
      <c r="AI73">
        <v>0.8</v>
      </c>
      <c r="AJ73">
        <v>1.9</v>
      </c>
      <c r="AK73">
        <v>6.9</v>
      </c>
      <c r="AL73">
        <f>IF(Table3[[#This Row],[To]]&gt;=2023, Table3[[#This Row],[K/9]]*Adjustments!$N$11, Table3[[#This Row],[K/9]])</f>
        <v>6.9</v>
      </c>
      <c r="AM73">
        <v>3.58</v>
      </c>
      <c r="AN73">
        <v>1</v>
      </c>
      <c r="AO73" t="s">
        <v>1574</v>
      </c>
      <c r="AP73" t="s">
        <v>1575</v>
      </c>
    </row>
    <row r="74" spans="1:42" x14ac:dyDescent="0.45">
      <c r="A74">
        <v>70</v>
      </c>
      <c r="B74" t="s">
        <v>30</v>
      </c>
      <c r="C74">
        <v>2083</v>
      </c>
      <c r="D74">
        <v>1997</v>
      </c>
      <c r="E74">
        <v>2012</v>
      </c>
      <c r="F74" t="str">
        <f>_xlfn.CONCAT(Table3[[#This Row],[From]], "-",Table3[[#This Row],[To]])</f>
        <v>1997-2012</v>
      </c>
      <c r="G74" t="s">
        <v>1066</v>
      </c>
      <c r="H74">
        <v>169</v>
      </c>
      <c r="I74">
        <v>152</v>
      </c>
      <c r="J74">
        <v>0.52600000000000002</v>
      </c>
      <c r="K74">
        <v>321</v>
      </c>
      <c r="L74">
        <v>4.1100000000000003</v>
      </c>
      <c r="M74">
        <v>451</v>
      </c>
      <c r="N74">
        <v>443</v>
      </c>
      <c r="O74">
        <v>22</v>
      </c>
      <c r="P74">
        <v>6</v>
      </c>
      <c r="Q74">
        <v>0</v>
      </c>
      <c r="R74">
        <v>2720.1</v>
      </c>
      <c r="S74">
        <v>2770</v>
      </c>
      <c r="T74">
        <v>1357</v>
      </c>
      <c r="U74">
        <v>1243</v>
      </c>
      <c r="V74">
        <v>296</v>
      </c>
      <c r="W74">
        <v>843</v>
      </c>
      <c r="X74">
        <v>46</v>
      </c>
      <c r="Y74">
        <f>_xlfn.IFNA(IF(Table3[[#This Row],[To]]&gt;=2023, VLOOKUP(Table3[[#This Row],[Player]], Active!$B$2:$V$201, 21, FALSE), Table3[[#This Row],[IP]]), Table3[[#This Row],[IP]])</f>
        <v>2720.1</v>
      </c>
      <c r="Z74">
        <f>_xlfn.IFNA(IF(Table3[[#This Row],[To]]&gt;= 2023, (Table3[[#This Row],[IP - Adjusted]]/9)*Table3[[#This Row],[K/9 - Adjusted]], Table3[[#This Row],[SO]]), Table3[[#This Row],[SO]])</f>
        <v>2083</v>
      </c>
      <c r="AA74">
        <v>74</v>
      </c>
      <c r="AB74">
        <v>4</v>
      </c>
      <c r="AC74">
        <v>67</v>
      </c>
      <c r="AD74">
        <v>11616</v>
      </c>
      <c r="AE74">
        <v>106</v>
      </c>
      <c r="AF74">
        <v>3.99</v>
      </c>
      <c r="AG74">
        <v>1.3280000000000001</v>
      </c>
      <c r="AH74">
        <v>9.1999999999999993</v>
      </c>
      <c r="AI74">
        <v>1</v>
      </c>
      <c r="AJ74">
        <v>2.8</v>
      </c>
      <c r="AK74">
        <v>6.9</v>
      </c>
      <c r="AL74">
        <f>IF(Table3[[#This Row],[To]]&gt;=2023, Table3[[#This Row],[K/9]]*Adjustments!$N$11, Table3[[#This Row],[K/9]])</f>
        <v>6.9</v>
      </c>
      <c r="AM74">
        <v>2.4700000000000002</v>
      </c>
      <c r="AN74">
        <v>1</v>
      </c>
      <c r="AO74" t="s">
        <v>1576</v>
      </c>
      <c r="AP74" t="s">
        <v>1577</v>
      </c>
    </row>
    <row r="75" spans="1:42" x14ac:dyDescent="0.45">
      <c r="A75">
        <v>71</v>
      </c>
      <c r="B75" t="s">
        <v>1338</v>
      </c>
      <c r="C75">
        <v>2082</v>
      </c>
      <c r="D75">
        <v>1929</v>
      </c>
      <c r="E75">
        <v>1953</v>
      </c>
      <c r="F75" t="str">
        <f>_xlfn.CONCAT(Table3[[#This Row],[From]], "-",Table3[[#This Row],[To]])</f>
        <v>1929-1953</v>
      </c>
      <c r="G75" t="s">
        <v>1339</v>
      </c>
      <c r="H75">
        <v>211</v>
      </c>
      <c r="I75">
        <v>222</v>
      </c>
      <c r="J75">
        <v>0.48699999999999999</v>
      </c>
      <c r="K75">
        <v>433</v>
      </c>
      <c r="L75">
        <v>3.98</v>
      </c>
      <c r="M75">
        <v>600</v>
      </c>
      <c r="N75">
        <v>483</v>
      </c>
      <c r="O75">
        <v>246</v>
      </c>
      <c r="P75">
        <v>31</v>
      </c>
      <c r="Q75">
        <v>21</v>
      </c>
      <c r="R75">
        <v>3759.1</v>
      </c>
      <c r="S75">
        <v>3769</v>
      </c>
      <c r="T75">
        <v>1908</v>
      </c>
      <c r="U75">
        <v>1664</v>
      </c>
      <c r="V75">
        <v>206</v>
      </c>
      <c r="W75">
        <v>1732</v>
      </c>
      <c r="X75">
        <v>71</v>
      </c>
      <c r="Y75">
        <f>_xlfn.IFNA(IF(Table3[[#This Row],[To]]&gt;=2023, VLOOKUP(Table3[[#This Row],[Player]], Active!$B$2:$V$201, 21, FALSE), Table3[[#This Row],[IP]]), Table3[[#This Row],[IP]])</f>
        <v>3759.1</v>
      </c>
      <c r="Z75">
        <f>_xlfn.IFNA(IF(Table3[[#This Row],[To]]&gt;= 2023, (Table3[[#This Row],[IP - Adjusted]]/9)*Table3[[#This Row],[K/9 - Adjusted]], Table3[[#This Row],[SO]]), Table3[[#This Row],[SO]])</f>
        <v>2082</v>
      </c>
      <c r="AA75">
        <v>61</v>
      </c>
      <c r="AB75">
        <v>7</v>
      </c>
      <c r="AC75">
        <v>60</v>
      </c>
      <c r="AD75">
        <v>16467</v>
      </c>
      <c r="AE75">
        <v>107</v>
      </c>
      <c r="AF75">
        <v>3.87</v>
      </c>
      <c r="AG75">
        <v>1.4630000000000001</v>
      </c>
      <c r="AH75">
        <v>9</v>
      </c>
      <c r="AI75">
        <v>0.5</v>
      </c>
      <c r="AJ75">
        <v>4.0999999999999996</v>
      </c>
      <c r="AK75">
        <v>5</v>
      </c>
      <c r="AL75">
        <f>IF(Table3[[#This Row],[To]]&gt;=2023, Table3[[#This Row],[K/9]]*Adjustments!$N$11, Table3[[#This Row],[K/9]])</f>
        <v>5</v>
      </c>
      <c r="AM75">
        <v>1.2</v>
      </c>
      <c r="AN75" t="s">
        <v>1435</v>
      </c>
      <c r="AO75" t="s">
        <v>1578</v>
      </c>
      <c r="AP75" t="s">
        <v>1579</v>
      </c>
    </row>
    <row r="76" spans="1:42" x14ac:dyDescent="0.45">
      <c r="A76">
        <v>72</v>
      </c>
      <c r="B76" t="s">
        <v>147</v>
      </c>
      <c r="C76">
        <v>2080</v>
      </c>
      <c r="D76">
        <v>1999</v>
      </c>
      <c r="E76">
        <v>2015</v>
      </c>
      <c r="F76" t="str">
        <f>_xlfn.CONCAT(Table3[[#This Row],[From]], "-",Table3[[#This Row],[To]])</f>
        <v>1999-2015</v>
      </c>
      <c r="G76" t="s">
        <v>1063</v>
      </c>
      <c r="H76">
        <v>222</v>
      </c>
      <c r="I76">
        <v>133</v>
      </c>
      <c r="J76">
        <v>0.625</v>
      </c>
      <c r="K76">
        <v>355</v>
      </c>
      <c r="L76">
        <v>3.49</v>
      </c>
      <c r="M76">
        <v>482</v>
      </c>
      <c r="N76">
        <v>479</v>
      </c>
      <c r="O76">
        <v>26</v>
      </c>
      <c r="P76">
        <v>13</v>
      </c>
      <c r="Q76">
        <v>0</v>
      </c>
      <c r="R76">
        <v>3126.2</v>
      </c>
      <c r="S76">
        <v>2957</v>
      </c>
      <c r="T76">
        <v>1319</v>
      </c>
      <c r="U76">
        <v>1213</v>
      </c>
      <c r="V76">
        <v>248</v>
      </c>
      <c r="W76">
        <v>917</v>
      </c>
      <c r="X76">
        <v>84</v>
      </c>
      <c r="Y76">
        <f>_xlfn.IFNA(IF(Table3[[#This Row],[To]]&gt;=2023, VLOOKUP(Table3[[#This Row],[Player]], Active!$B$2:$V$201, 21, FALSE), Table3[[#This Row],[IP]]), Table3[[#This Row],[IP]])</f>
        <v>3126.2</v>
      </c>
      <c r="Z76">
        <f>_xlfn.IFNA(IF(Table3[[#This Row],[To]]&gt;= 2023, (Table3[[#This Row],[IP - Adjusted]]/9)*Table3[[#This Row],[K/9 - Adjusted]], Table3[[#This Row],[SO]]), Table3[[#This Row],[SO]])</f>
        <v>2080</v>
      </c>
      <c r="AA76">
        <v>124</v>
      </c>
      <c r="AB76">
        <v>6</v>
      </c>
      <c r="AC76">
        <v>84</v>
      </c>
      <c r="AD76">
        <v>13005</v>
      </c>
      <c r="AE76">
        <v>120</v>
      </c>
      <c r="AF76">
        <v>3.78</v>
      </c>
      <c r="AG76">
        <v>1.2390000000000001</v>
      </c>
      <c r="AH76">
        <v>8.5</v>
      </c>
      <c r="AI76">
        <v>0.7</v>
      </c>
      <c r="AJ76">
        <v>2.6</v>
      </c>
      <c r="AK76">
        <v>6</v>
      </c>
      <c r="AL76">
        <f>IF(Table3[[#This Row],[To]]&gt;=2023, Table3[[#This Row],[K/9]]*Adjustments!$N$11, Table3[[#This Row],[K/9]])</f>
        <v>6</v>
      </c>
      <c r="AM76">
        <v>2.27</v>
      </c>
      <c r="AN76" t="s">
        <v>1512</v>
      </c>
      <c r="AO76" t="s">
        <v>1580</v>
      </c>
      <c r="AP76" t="s">
        <v>1581</v>
      </c>
    </row>
    <row r="77" spans="1:42" x14ac:dyDescent="0.45">
      <c r="A77">
        <v>73</v>
      </c>
      <c r="B77" t="s">
        <v>966</v>
      </c>
      <c r="C77">
        <v>2076</v>
      </c>
      <c r="D77">
        <v>2008</v>
      </c>
      <c r="E77">
        <v>2022</v>
      </c>
      <c r="F77" t="str">
        <f>_xlfn.CONCAT(Table3[[#This Row],[From]], "-",Table3[[#This Row],[To]])</f>
        <v>2008-2022</v>
      </c>
      <c r="G77" t="s">
        <v>1112</v>
      </c>
      <c r="H77">
        <v>157</v>
      </c>
      <c r="I77">
        <v>82</v>
      </c>
      <c r="J77">
        <v>0.65700000000000003</v>
      </c>
      <c r="K77">
        <v>239</v>
      </c>
      <c r="L77">
        <v>3.32</v>
      </c>
      <c r="M77">
        <v>400</v>
      </c>
      <c r="N77">
        <v>322</v>
      </c>
      <c r="O77">
        <v>17</v>
      </c>
      <c r="P77">
        <v>3</v>
      </c>
      <c r="Q77">
        <v>3</v>
      </c>
      <c r="R77">
        <v>2143.1999999999998</v>
      </c>
      <c r="S77">
        <v>1930</v>
      </c>
      <c r="T77">
        <v>865</v>
      </c>
      <c r="U77">
        <v>790</v>
      </c>
      <c r="V77">
        <v>221</v>
      </c>
      <c r="W77">
        <v>562</v>
      </c>
      <c r="X77">
        <v>16</v>
      </c>
      <c r="Y77">
        <f>_xlfn.IFNA(IF(Table3[[#This Row],[To]]&gt;=2023, VLOOKUP(Table3[[#This Row],[Player]], Active!$B$2:$V$201, 21, FALSE), Table3[[#This Row],[IP]]), Table3[[#This Row],[IP]])</f>
        <v>2143.1999999999998</v>
      </c>
      <c r="Z77">
        <f>_xlfn.IFNA(IF(Table3[[#This Row],[To]]&gt;= 2023, (Table3[[#This Row],[IP - Adjusted]]/9)*Table3[[#This Row],[K/9 - Adjusted]], Table3[[#This Row],[SO]]), Table3[[#This Row],[SO]])</f>
        <v>2076</v>
      </c>
      <c r="AA77">
        <v>63</v>
      </c>
      <c r="AB77">
        <v>5</v>
      </c>
      <c r="AC77">
        <v>40</v>
      </c>
      <c r="AD77">
        <v>8807</v>
      </c>
      <c r="AE77">
        <v>123</v>
      </c>
      <c r="AF77">
        <v>3.39</v>
      </c>
      <c r="AG77">
        <v>1.1619999999999999</v>
      </c>
      <c r="AH77">
        <v>8.1</v>
      </c>
      <c r="AI77">
        <v>0.9</v>
      </c>
      <c r="AJ77">
        <v>2.4</v>
      </c>
      <c r="AK77">
        <v>8.6999999999999993</v>
      </c>
      <c r="AL77">
        <f>IF(Table3[[#This Row],[To]]&gt;=2023, Table3[[#This Row],[K/9]]*Adjustments!$N$11, Table3[[#This Row],[K/9]])</f>
        <v>8.6999999999999993</v>
      </c>
      <c r="AM77">
        <v>3.69</v>
      </c>
      <c r="AN77">
        <v>1</v>
      </c>
      <c r="AO77" t="s">
        <v>1582</v>
      </c>
      <c r="AP77" t="s">
        <v>1583</v>
      </c>
    </row>
    <row r="78" spans="1:42" x14ac:dyDescent="0.45">
      <c r="A78">
        <v>5</v>
      </c>
      <c r="B78" t="s">
        <v>890</v>
      </c>
      <c r="C78">
        <v>2171</v>
      </c>
      <c r="D78">
        <v>2013</v>
      </c>
      <c r="E78">
        <v>2024</v>
      </c>
      <c r="F78" t="str">
        <f>_xlfn.CONCAT(Table3[[#This Row],[From]], "-",Table3[[#This Row],[To]])</f>
        <v>2013-2024</v>
      </c>
      <c r="G78" t="s">
        <v>1065</v>
      </c>
      <c r="H78">
        <v>146</v>
      </c>
      <c r="I78">
        <v>76</v>
      </c>
      <c r="J78">
        <v>0.65800000000000003</v>
      </c>
      <c r="K78">
        <v>222</v>
      </c>
      <c r="L78">
        <v>3.2</v>
      </c>
      <c r="M78">
        <v>304</v>
      </c>
      <c r="N78">
        <v>304</v>
      </c>
      <c r="O78">
        <v>8</v>
      </c>
      <c r="P78">
        <v>5</v>
      </c>
      <c r="Q78">
        <v>0</v>
      </c>
      <c r="R78">
        <v>1876.1</v>
      </c>
      <c r="S78">
        <v>1569</v>
      </c>
      <c r="T78">
        <v>715</v>
      </c>
      <c r="U78">
        <v>667</v>
      </c>
      <c r="V78">
        <v>211</v>
      </c>
      <c r="W78">
        <v>479</v>
      </c>
      <c r="X78">
        <v>6</v>
      </c>
      <c r="Y78">
        <f>_xlfn.IFNA(IF(Table3[[#This Row],[To]]&gt;=2023, VLOOKUP(Table3[[#This Row],[Player]], Active!$B$2:$V$201, 21, FALSE), Table3[[#This Row],[IP]]), Table3[[#This Row],[IP]])</f>
        <v>2156.9283054367329</v>
      </c>
      <c r="Z78">
        <f>_xlfn.IFNA(IF(Table3[[#This Row],[To]]&gt;= 2023, (Table3[[#This Row],[IP - Adjusted]]/9)*Table3[[#This Row],[K/9 - Adjusted]], Table3[[#This Row],[SO]]), Table3[[#This Row],[SO]])</f>
        <v>2111.7934369360892</v>
      </c>
      <c r="AA78">
        <v>57</v>
      </c>
      <c r="AB78">
        <v>9</v>
      </c>
      <c r="AC78">
        <v>58</v>
      </c>
      <c r="AD78">
        <v>7550</v>
      </c>
      <c r="AE78">
        <v>129</v>
      </c>
      <c r="AF78">
        <v>3.17</v>
      </c>
      <c r="AG78">
        <v>1.091</v>
      </c>
      <c r="AH78">
        <v>7.5</v>
      </c>
      <c r="AI78">
        <v>1</v>
      </c>
      <c r="AJ78">
        <v>2.2999999999999998</v>
      </c>
      <c r="AK78">
        <v>10.4</v>
      </c>
      <c r="AL78">
        <f>IF(Table3[[#This Row],[To]]&gt;=2023, Table3[[#This Row],[K/9]]*Adjustments!$N$11, Table3[[#This Row],[K/9]])</f>
        <v>8.8116702277577357</v>
      </c>
      <c r="AM78">
        <v>4.53</v>
      </c>
      <c r="AN78" t="s">
        <v>1435</v>
      </c>
      <c r="AO78" t="s">
        <v>1876</v>
      </c>
      <c r="AP78" t="s">
        <v>1877</v>
      </c>
    </row>
    <row r="79" spans="1:42" x14ac:dyDescent="0.45">
      <c r="A79">
        <v>74</v>
      </c>
      <c r="B79" t="s">
        <v>45</v>
      </c>
      <c r="C79">
        <v>2075</v>
      </c>
      <c r="D79">
        <v>1998</v>
      </c>
      <c r="E79">
        <v>2013</v>
      </c>
      <c r="F79" t="str">
        <f>_xlfn.CONCAT(Table3[[#This Row],[From]], "-",Table3[[#This Row],[To]])</f>
        <v>1998-2013</v>
      </c>
      <c r="G79" t="s">
        <v>1335</v>
      </c>
      <c r="H79">
        <v>132</v>
      </c>
      <c r="I79">
        <v>133</v>
      </c>
      <c r="J79">
        <v>0.498</v>
      </c>
      <c r="K79">
        <v>265</v>
      </c>
      <c r="L79">
        <v>4.3499999999999996</v>
      </c>
      <c r="M79">
        <v>579</v>
      </c>
      <c r="N79">
        <v>351</v>
      </c>
      <c r="O79">
        <v>11</v>
      </c>
      <c r="P79">
        <v>3</v>
      </c>
      <c r="Q79">
        <v>87</v>
      </c>
      <c r="R79">
        <v>2387</v>
      </c>
      <c r="S79">
        <v>2347</v>
      </c>
      <c r="T79">
        <v>1250</v>
      </c>
      <c r="U79">
        <v>1154</v>
      </c>
      <c r="V79">
        <v>267</v>
      </c>
      <c r="W79">
        <v>1071</v>
      </c>
      <c r="X79">
        <v>47</v>
      </c>
      <c r="Y79">
        <f>_xlfn.IFNA(IF(Table3[[#This Row],[To]]&gt;=2023, VLOOKUP(Table3[[#This Row],[Player]], Active!$B$2:$V$201, 21, FALSE), Table3[[#This Row],[IP]]), Table3[[#This Row],[IP]])</f>
        <v>2387</v>
      </c>
      <c r="Z79">
        <f>_xlfn.IFNA(IF(Table3[[#This Row],[To]]&gt;= 2023, (Table3[[#This Row],[IP - Adjusted]]/9)*Table3[[#This Row],[K/9 - Adjusted]], Table3[[#This Row],[SO]]), Table3[[#This Row],[SO]])</f>
        <v>2075</v>
      </c>
      <c r="AA79">
        <v>91</v>
      </c>
      <c r="AB79">
        <v>3</v>
      </c>
      <c r="AC79">
        <v>80</v>
      </c>
      <c r="AD79">
        <v>10412</v>
      </c>
      <c r="AE79">
        <v>98</v>
      </c>
      <c r="AF79">
        <v>4.25</v>
      </c>
      <c r="AG79">
        <v>1.4319999999999999</v>
      </c>
      <c r="AH79">
        <v>8.8000000000000007</v>
      </c>
      <c r="AI79">
        <v>1</v>
      </c>
      <c r="AJ79">
        <v>4</v>
      </c>
      <c r="AK79">
        <v>7.8</v>
      </c>
      <c r="AL79">
        <f>IF(Table3[[#This Row],[To]]&gt;=2023, Table3[[#This Row],[K/9]]*Adjustments!$N$11, Table3[[#This Row],[K/9]])</f>
        <v>7.8</v>
      </c>
      <c r="AM79">
        <v>1.94</v>
      </c>
      <c r="AN79" t="s">
        <v>1435</v>
      </c>
      <c r="AO79" t="s">
        <v>1584</v>
      </c>
      <c r="AP79" t="s">
        <v>1585</v>
      </c>
    </row>
    <row r="80" spans="1:42" x14ac:dyDescent="0.45">
      <c r="A80">
        <v>75</v>
      </c>
      <c r="B80" t="s">
        <v>387</v>
      </c>
      <c r="C80">
        <v>2074</v>
      </c>
      <c r="D80">
        <v>1980</v>
      </c>
      <c r="E80">
        <v>1997</v>
      </c>
      <c r="F80" t="str">
        <f>_xlfn.CONCAT(Table3[[#This Row],[From]], "-",Table3[[#This Row],[To]])</f>
        <v>1980-1997</v>
      </c>
      <c r="G80" t="s">
        <v>1343</v>
      </c>
      <c r="H80">
        <v>173</v>
      </c>
      <c r="I80">
        <v>153</v>
      </c>
      <c r="J80">
        <v>0.53100000000000003</v>
      </c>
      <c r="K80">
        <v>326</v>
      </c>
      <c r="L80">
        <v>3.54</v>
      </c>
      <c r="M80">
        <v>453</v>
      </c>
      <c r="N80">
        <v>424</v>
      </c>
      <c r="O80">
        <v>113</v>
      </c>
      <c r="P80">
        <v>31</v>
      </c>
      <c r="Q80">
        <v>2</v>
      </c>
      <c r="R80">
        <v>2930</v>
      </c>
      <c r="S80">
        <v>2718</v>
      </c>
      <c r="T80">
        <v>1303</v>
      </c>
      <c r="U80">
        <v>1154</v>
      </c>
      <c r="V80">
        <v>226</v>
      </c>
      <c r="W80">
        <v>1151</v>
      </c>
      <c r="X80">
        <v>65</v>
      </c>
      <c r="Y80">
        <f>_xlfn.IFNA(IF(Table3[[#This Row],[To]]&gt;=2023, VLOOKUP(Table3[[#This Row],[Player]], Active!$B$2:$V$201, 21, FALSE), Table3[[#This Row],[IP]]), Table3[[#This Row],[IP]])</f>
        <v>2930</v>
      </c>
      <c r="Z80">
        <f>_xlfn.IFNA(IF(Table3[[#This Row],[To]]&gt;= 2023, (Table3[[#This Row],[IP - Adjusted]]/9)*Table3[[#This Row],[K/9 - Adjusted]], Table3[[#This Row],[SO]]), Table3[[#This Row],[SO]])</f>
        <v>2074</v>
      </c>
      <c r="AA80">
        <v>25</v>
      </c>
      <c r="AB80">
        <v>11</v>
      </c>
      <c r="AC80">
        <v>119</v>
      </c>
      <c r="AD80">
        <v>12398</v>
      </c>
      <c r="AE80">
        <v>104</v>
      </c>
      <c r="AF80">
        <v>3.61</v>
      </c>
      <c r="AG80">
        <v>1.32</v>
      </c>
      <c r="AH80">
        <v>8.3000000000000007</v>
      </c>
      <c r="AI80">
        <v>0.7</v>
      </c>
      <c r="AJ80">
        <v>3.5</v>
      </c>
      <c r="AK80">
        <v>6.4</v>
      </c>
      <c r="AL80">
        <f>IF(Table3[[#This Row],[To]]&gt;=2023, Table3[[#This Row],[K/9]]*Adjustments!$N$11, Table3[[#This Row],[K/9]])</f>
        <v>6.4</v>
      </c>
      <c r="AM80">
        <v>1.8</v>
      </c>
      <c r="AN80" t="s">
        <v>1586</v>
      </c>
      <c r="AO80" t="s">
        <v>1587</v>
      </c>
      <c r="AP80" t="s">
        <v>1588</v>
      </c>
    </row>
    <row r="81" spans="1:42" x14ac:dyDescent="0.45">
      <c r="A81">
        <v>77</v>
      </c>
      <c r="B81" t="s">
        <v>1368</v>
      </c>
      <c r="C81">
        <v>2045</v>
      </c>
      <c r="D81">
        <v>1915</v>
      </c>
      <c r="E81">
        <v>1935</v>
      </c>
      <c r="F81" t="str">
        <f>_xlfn.CONCAT(Table3[[#This Row],[From]], "-",Table3[[#This Row],[To]])</f>
        <v>1915-1935</v>
      </c>
      <c r="G81" t="s">
        <v>1304</v>
      </c>
      <c r="H81">
        <v>197</v>
      </c>
      <c r="I81">
        <v>140</v>
      </c>
      <c r="J81">
        <v>0.58499999999999996</v>
      </c>
      <c r="K81">
        <v>337</v>
      </c>
      <c r="L81">
        <v>3.24</v>
      </c>
      <c r="M81">
        <v>442</v>
      </c>
      <c r="N81">
        <v>349</v>
      </c>
      <c r="O81">
        <v>217</v>
      </c>
      <c r="P81">
        <v>29</v>
      </c>
      <c r="Q81">
        <v>12</v>
      </c>
      <c r="R81">
        <v>2966.2</v>
      </c>
      <c r="S81">
        <v>2809</v>
      </c>
      <c r="T81">
        <v>1246</v>
      </c>
      <c r="U81">
        <v>1068</v>
      </c>
      <c r="V81">
        <v>132</v>
      </c>
      <c r="W81">
        <v>840</v>
      </c>
      <c r="X81">
        <v>29</v>
      </c>
      <c r="Y81">
        <f>_xlfn.IFNA(IF(Table3[[#This Row],[To]]&gt;=2023, VLOOKUP(Table3[[#This Row],[Player]], Active!$B$2:$V$201, 21, FALSE), Table3[[#This Row],[IP]]), Table3[[#This Row],[IP]])</f>
        <v>2966.2</v>
      </c>
      <c r="Z81">
        <f>_xlfn.IFNA(IF(Table3[[#This Row],[To]]&gt;= 2023, (Table3[[#This Row],[IP - Adjusted]]/9)*Table3[[#This Row],[K/9 - Adjusted]], Table3[[#This Row],[SO]]), Table3[[#This Row],[SO]])</f>
        <v>2045</v>
      </c>
      <c r="AA81">
        <v>77</v>
      </c>
      <c r="AB81">
        <v>2</v>
      </c>
      <c r="AC81">
        <v>37</v>
      </c>
      <c r="AD81">
        <v>12366</v>
      </c>
      <c r="AE81">
        <v>125</v>
      </c>
      <c r="AF81">
        <v>2.97</v>
      </c>
      <c r="AG81">
        <v>1.23</v>
      </c>
      <c r="AH81">
        <v>8.5</v>
      </c>
      <c r="AI81">
        <v>0.4</v>
      </c>
      <c r="AJ81">
        <v>2.5</v>
      </c>
      <c r="AK81">
        <v>6.2</v>
      </c>
      <c r="AL81">
        <f>IF(Table3[[#This Row],[To]]&gt;=2023, Table3[[#This Row],[K/9]]*Adjustments!$N$11, Table3[[#This Row],[K/9]])</f>
        <v>6.2</v>
      </c>
      <c r="AM81">
        <v>2.4300000000000002</v>
      </c>
      <c r="AN81" t="s">
        <v>1435</v>
      </c>
      <c r="AO81" t="s">
        <v>1591</v>
      </c>
      <c r="AP81" t="s">
        <v>1592</v>
      </c>
    </row>
    <row r="82" spans="1:42" x14ac:dyDescent="0.45">
      <c r="A82">
        <v>78</v>
      </c>
      <c r="B82" t="s">
        <v>489</v>
      </c>
      <c r="C82">
        <v>2015</v>
      </c>
      <c r="D82">
        <v>1972</v>
      </c>
      <c r="E82">
        <v>1991</v>
      </c>
      <c r="F82" t="str">
        <f>_xlfn.CONCAT(Table3[[#This Row],[From]], "-",Table3[[#This Row],[To]])</f>
        <v>1972-1991</v>
      </c>
      <c r="G82" t="s">
        <v>1336</v>
      </c>
      <c r="H82">
        <v>214</v>
      </c>
      <c r="I82">
        <v>191</v>
      </c>
      <c r="J82">
        <v>0.52800000000000002</v>
      </c>
      <c r="K82">
        <v>405</v>
      </c>
      <c r="L82">
        <v>3.37</v>
      </c>
      <c r="M82">
        <v>557</v>
      </c>
      <c r="N82">
        <v>529</v>
      </c>
      <c r="O82">
        <v>102</v>
      </c>
      <c r="P82">
        <v>26</v>
      </c>
      <c r="Q82">
        <v>5</v>
      </c>
      <c r="R82">
        <v>3548.1</v>
      </c>
      <c r="S82">
        <v>3588</v>
      </c>
      <c r="T82">
        <v>1494</v>
      </c>
      <c r="U82">
        <v>1330</v>
      </c>
      <c r="V82">
        <v>221</v>
      </c>
      <c r="W82">
        <v>935</v>
      </c>
      <c r="X82">
        <v>117</v>
      </c>
      <c r="Y82">
        <f>_xlfn.IFNA(IF(Table3[[#This Row],[To]]&gt;=2023, VLOOKUP(Table3[[#This Row],[Player]], Active!$B$2:$V$201, 21, FALSE), Table3[[#This Row],[IP]]), Table3[[#This Row],[IP]])</f>
        <v>3548.1</v>
      </c>
      <c r="Z82">
        <f>_xlfn.IFNA(IF(Table3[[#This Row],[To]]&gt;= 2023, (Table3[[#This Row],[IP - Adjusted]]/9)*Table3[[#This Row],[K/9 - Adjusted]], Table3[[#This Row],[SO]]), Table3[[#This Row],[SO]])</f>
        <v>2015</v>
      </c>
      <c r="AA82">
        <v>88</v>
      </c>
      <c r="AB82">
        <v>10</v>
      </c>
      <c r="AC82">
        <v>89</v>
      </c>
      <c r="AD82">
        <v>14888</v>
      </c>
      <c r="AE82">
        <v>114</v>
      </c>
      <c r="AF82">
        <v>3.22</v>
      </c>
      <c r="AG82">
        <v>1.2749999999999999</v>
      </c>
      <c r="AH82">
        <v>9.1</v>
      </c>
      <c r="AI82">
        <v>0.6</v>
      </c>
      <c r="AJ82">
        <v>2.4</v>
      </c>
      <c r="AK82">
        <v>5.0999999999999996</v>
      </c>
      <c r="AL82">
        <f>IF(Table3[[#This Row],[To]]&gt;=2023, Table3[[#This Row],[K/9]]*Adjustments!$N$11, Table3[[#This Row],[K/9]])</f>
        <v>5.0999999999999996</v>
      </c>
      <c r="AM82">
        <v>2.16</v>
      </c>
      <c r="AN82" t="s">
        <v>1440</v>
      </c>
      <c r="AO82" t="s">
        <v>1593</v>
      </c>
      <c r="AP82" t="s">
        <v>1594</v>
      </c>
    </row>
    <row r="83" spans="1:42" x14ac:dyDescent="0.45">
      <c r="A83">
        <v>79</v>
      </c>
      <c r="B83" t="s">
        <v>328</v>
      </c>
      <c r="C83">
        <v>2014</v>
      </c>
      <c r="D83">
        <v>1983</v>
      </c>
      <c r="E83">
        <v>2000</v>
      </c>
      <c r="F83" t="str">
        <f>_xlfn.CONCAT(Table3[[#This Row],[From]], "-",Table3[[#This Row],[To]])</f>
        <v>1983-2000</v>
      </c>
      <c r="G83" t="s">
        <v>1352</v>
      </c>
      <c r="H83">
        <v>204</v>
      </c>
      <c r="I83">
        <v>150</v>
      </c>
      <c r="J83">
        <v>0.57599999999999996</v>
      </c>
      <c r="K83">
        <v>354</v>
      </c>
      <c r="L83">
        <v>3.48</v>
      </c>
      <c r="M83">
        <v>510</v>
      </c>
      <c r="N83">
        <v>466</v>
      </c>
      <c r="O83">
        <v>68</v>
      </c>
      <c r="P83">
        <v>25</v>
      </c>
      <c r="Q83">
        <v>5</v>
      </c>
      <c r="R83">
        <v>3130.1</v>
      </c>
      <c r="S83">
        <v>2939</v>
      </c>
      <c r="T83">
        <v>1366</v>
      </c>
      <c r="U83">
        <v>1211</v>
      </c>
      <c r="V83">
        <v>235</v>
      </c>
      <c r="W83">
        <v>1007</v>
      </c>
      <c r="X83">
        <v>108</v>
      </c>
      <c r="Y83">
        <f>_xlfn.IFNA(IF(Table3[[#This Row],[To]]&gt;=2023, VLOOKUP(Table3[[#This Row],[Player]], Active!$B$2:$V$201, 21, FALSE), Table3[[#This Row],[IP]]), Table3[[#This Row],[IP]])</f>
        <v>3130.1</v>
      </c>
      <c r="Z83">
        <f>_xlfn.IFNA(IF(Table3[[#This Row],[To]]&gt;= 2023, (Table3[[#This Row],[IP - Adjusted]]/9)*Table3[[#This Row],[K/9 - Adjusted]], Table3[[#This Row],[SO]]), Table3[[#This Row],[SO]])</f>
        <v>2014</v>
      </c>
      <c r="AA83">
        <v>117</v>
      </c>
      <c r="AB83">
        <v>23</v>
      </c>
      <c r="AC83">
        <v>121</v>
      </c>
      <c r="AD83">
        <v>13150</v>
      </c>
      <c r="AE83">
        <v>112</v>
      </c>
      <c r="AF83">
        <v>3.69</v>
      </c>
      <c r="AG83">
        <v>1.2609999999999999</v>
      </c>
      <c r="AH83">
        <v>8.4</v>
      </c>
      <c r="AI83">
        <v>0.7</v>
      </c>
      <c r="AJ83">
        <v>2.9</v>
      </c>
      <c r="AK83">
        <v>5.8</v>
      </c>
      <c r="AL83">
        <f>IF(Table3[[#This Row],[To]]&gt;=2023, Table3[[#This Row],[K/9]]*Adjustments!$N$11, Table3[[#This Row],[K/9]])</f>
        <v>5.8</v>
      </c>
      <c r="AM83">
        <v>2</v>
      </c>
      <c r="AN83" t="s">
        <v>1435</v>
      </c>
      <c r="AO83" t="s">
        <v>1595</v>
      </c>
      <c r="AP83" t="s">
        <v>1596</v>
      </c>
    </row>
    <row r="84" spans="1:42" x14ac:dyDescent="0.45">
      <c r="A84">
        <v>80</v>
      </c>
      <c r="B84" t="s">
        <v>91</v>
      </c>
      <c r="C84">
        <v>2013</v>
      </c>
      <c r="D84">
        <v>2003</v>
      </c>
      <c r="E84">
        <v>2015</v>
      </c>
      <c r="F84" t="str">
        <f>_xlfn.CONCAT(Table3[[#This Row],[From]], "-",Table3[[#This Row],[To]])</f>
        <v>2003-2015</v>
      </c>
      <c r="G84" t="s">
        <v>1075</v>
      </c>
      <c r="H84">
        <v>153</v>
      </c>
      <c r="I84">
        <v>131</v>
      </c>
      <c r="J84">
        <v>0.53900000000000003</v>
      </c>
      <c r="K84">
        <v>284</v>
      </c>
      <c r="L84">
        <v>3.75</v>
      </c>
      <c r="M84">
        <v>391</v>
      </c>
      <c r="N84">
        <v>380</v>
      </c>
      <c r="O84">
        <v>16</v>
      </c>
      <c r="P84">
        <v>6</v>
      </c>
      <c r="Q84">
        <v>1</v>
      </c>
      <c r="R84">
        <v>2419.1999999999998</v>
      </c>
      <c r="S84">
        <v>2357</v>
      </c>
      <c r="T84">
        <v>1105</v>
      </c>
      <c r="U84">
        <v>1009</v>
      </c>
      <c r="V84">
        <v>305</v>
      </c>
      <c r="W84">
        <v>500</v>
      </c>
      <c r="X84">
        <v>39</v>
      </c>
      <c r="Y84">
        <f>_xlfn.IFNA(IF(Table3[[#This Row],[To]]&gt;=2023, VLOOKUP(Table3[[#This Row],[Player]], Active!$B$2:$V$201, 21, FALSE), Table3[[#This Row],[IP]]), Table3[[#This Row],[IP]])</f>
        <v>2419.1999999999998</v>
      </c>
      <c r="Z84">
        <f>_xlfn.IFNA(IF(Table3[[#This Row],[To]]&gt;= 2023, (Table3[[#This Row],[IP - Adjusted]]/9)*Table3[[#This Row],[K/9 - Adjusted]], Table3[[#This Row],[SO]]), Table3[[#This Row],[SO]])</f>
        <v>2013</v>
      </c>
      <c r="AA84">
        <v>67</v>
      </c>
      <c r="AB84">
        <v>5</v>
      </c>
      <c r="AC84">
        <v>98</v>
      </c>
      <c r="AD84">
        <v>10022</v>
      </c>
      <c r="AE84">
        <v>109</v>
      </c>
      <c r="AF84">
        <v>3.78</v>
      </c>
      <c r="AG84">
        <v>1.181</v>
      </c>
      <c r="AH84">
        <v>8.8000000000000007</v>
      </c>
      <c r="AI84">
        <v>1.1000000000000001</v>
      </c>
      <c r="AJ84">
        <v>1.9</v>
      </c>
      <c r="AK84">
        <v>7.5</v>
      </c>
      <c r="AL84">
        <f>IF(Table3[[#This Row],[To]]&gt;=2023, Table3[[#This Row],[K/9]]*Adjustments!$N$11, Table3[[#This Row],[K/9]])</f>
        <v>7.5</v>
      </c>
      <c r="AM84">
        <v>4.03</v>
      </c>
      <c r="AN84" t="s">
        <v>1440</v>
      </c>
      <c r="AO84" t="s">
        <v>1597</v>
      </c>
      <c r="AP84" t="s">
        <v>1598</v>
      </c>
    </row>
    <row r="85" spans="1:42" x14ac:dyDescent="0.45">
      <c r="A85">
        <v>81</v>
      </c>
      <c r="B85" t="s">
        <v>698</v>
      </c>
      <c r="C85">
        <v>2012</v>
      </c>
      <c r="D85">
        <v>1965</v>
      </c>
      <c r="E85">
        <v>1979</v>
      </c>
      <c r="F85" t="str">
        <f>_xlfn.CONCAT(Table3[[#This Row],[From]], "-",Table3[[#This Row],[To]])</f>
        <v>1965-1979</v>
      </c>
      <c r="G85" t="s">
        <v>1317</v>
      </c>
      <c r="H85">
        <v>224</v>
      </c>
      <c r="I85">
        <v>166</v>
      </c>
      <c r="J85">
        <v>0.57399999999999995</v>
      </c>
      <c r="K85">
        <v>390</v>
      </c>
      <c r="L85">
        <v>3.26</v>
      </c>
      <c r="M85">
        <v>500</v>
      </c>
      <c r="N85">
        <v>476</v>
      </c>
      <c r="O85">
        <v>181</v>
      </c>
      <c r="P85">
        <v>42</v>
      </c>
      <c r="Q85">
        <v>1</v>
      </c>
      <c r="R85">
        <v>3449.1</v>
      </c>
      <c r="S85">
        <v>2958</v>
      </c>
      <c r="T85">
        <v>1380</v>
      </c>
      <c r="U85">
        <v>1248</v>
      </c>
      <c r="V85">
        <v>374</v>
      </c>
      <c r="W85">
        <v>954</v>
      </c>
      <c r="X85">
        <v>57</v>
      </c>
      <c r="Y85">
        <f>_xlfn.IFNA(IF(Table3[[#This Row],[To]]&gt;=2023, VLOOKUP(Table3[[#This Row],[Player]], Active!$B$2:$V$201, 21, FALSE), Table3[[#This Row],[IP]]), Table3[[#This Row],[IP]])</f>
        <v>3449.1</v>
      </c>
      <c r="Z85">
        <f>_xlfn.IFNA(IF(Table3[[#This Row],[To]]&gt;= 2023, (Table3[[#This Row],[IP - Adjusted]]/9)*Table3[[#This Row],[K/9 - Adjusted]], Table3[[#This Row],[SO]]), Table3[[#This Row],[SO]])</f>
        <v>2012</v>
      </c>
      <c r="AA85">
        <v>49</v>
      </c>
      <c r="AB85">
        <v>7</v>
      </c>
      <c r="AC85">
        <v>49</v>
      </c>
      <c r="AD85">
        <v>14032</v>
      </c>
      <c r="AE85">
        <v>104</v>
      </c>
      <c r="AF85">
        <v>3.66</v>
      </c>
      <c r="AG85">
        <v>1.1339999999999999</v>
      </c>
      <c r="AH85">
        <v>7.7</v>
      </c>
      <c r="AI85">
        <v>1</v>
      </c>
      <c r="AJ85">
        <v>2.5</v>
      </c>
      <c r="AK85">
        <v>5.2</v>
      </c>
      <c r="AL85">
        <f>IF(Table3[[#This Row],[To]]&gt;=2023, Table3[[#This Row],[K/9]]*Adjustments!$N$11, Table3[[#This Row],[K/9]])</f>
        <v>5.2</v>
      </c>
      <c r="AM85">
        <v>2.11</v>
      </c>
      <c r="AN85" t="s">
        <v>1599</v>
      </c>
      <c r="AO85" t="s">
        <v>1600</v>
      </c>
      <c r="AP85" t="s">
        <v>1601</v>
      </c>
    </row>
    <row r="86" spans="1:42" x14ac:dyDescent="0.45">
      <c r="A86">
        <v>82</v>
      </c>
      <c r="B86" t="s">
        <v>307</v>
      </c>
      <c r="C86">
        <v>2000</v>
      </c>
      <c r="D86">
        <v>1989</v>
      </c>
      <c r="E86">
        <v>2002</v>
      </c>
      <c r="F86" t="str">
        <f>_xlfn.CONCAT(Table3[[#This Row],[From]], "-",Table3[[#This Row],[To]])</f>
        <v>1989-2002</v>
      </c>
      <c r="G86" t="s">
        <v>1081</v>
      </c>
      <c r="H86">
        <v>155</v>
      </c>
      <c r="I86">
        <v>139</v>
      </c>
      <c r="J86">
        <v>0.52700000000000002</v>
      </c>
      <c r="K86">
        <v>294</v>
      </c>
      <c r="L86">
        <v>3.97</v>
      </c>
      <c r="M86">
        <v>403</v>
      </c>
      <c r="N86">
        <v>387</v>
      </c>
      <c r="O86">
        <v>21</v>
      </c>
      <c r="P86">
        <v>9</v>
      </c>
      <c r="Q86">
        <v>1</v>
      </c>
      <c r="R86">
        <v>2505.1</v>
      </c>
      <c r="S86">
        <v>2377</v>
      </c>
      <c r="T86">
        <v>1206</v>
      </c>
      <c r="U86">
        <v>1106</v>
      </c>
      <c r="V86">
        <v>289</v>
      </c>
      <c r="W86">
        <v>909</v>
      </c>
      <c r="X86">
        <v>52</v>
      </c>
      <c r="Y86">
        <f>_xlfn.IFNA(IF(Table3[[#This Row],[To]]&gt;=2023, VLOOKUP(Table3[[#This Row],[Player]], Active!$B$2:$V$201, 21, FALSE), Table3[[#This Row],[IP]]), Table3[[#This Row],[IP]])</f>
        <v>2505.1</v>
      </c>
      <c r="Z86">
        <f>_xlfn.IFNA(IF(Table3[[#This Row],[To]]&gt;= 2023, (Table3[[#This Row],[IP - Adjusted]]/9)*Table3[[#This Row],[K/9 - Adjusted]], Table3[[#This Row],[SO]]), Table3[[#This Row],[SO]])</f>
        <v>2000</v>
      </c>
      <c r="AA86">
        <v>55</v>
      </c>
      <c r="AB86">
        <v>16</v>
      </c>
      <c r="AC86">
        <v>63</v>
      </c>
      <c r="AD86">
        <v>10645</v>
      </c>
      <c r="AE86">
        <v>104</v>
      </c>
      <c r="AF86">
        <v>4.08</v>
      </c>
      <c r="AG86">
        <v>1.3120000000000001</v>
      </c>
      <c r="AH86">
        <v>8.5</v>
      </c>
      <c r="AI86">
        <v>1</v>
      </c>
      <c r="AJ86">
        <v>3.3</v>
      </c>
      <c r="AK86">
        <v>7.2</v>
      </c>
      <c r="AL86">
        <f>IF(Table3[[#This Row],[To]]&gt;=2023, Table3[[#This Row],[K/9]]*Adjustments!$N$11, Table3[[#This Row],[K/9]])</f>
        <v>7.2</v>
      </c>
      <c r="AM86">
        <v>2.2000000000000002</v>
      </c>
      <c r="AN86" t="s">
        <v>1435</v>
      </c>
      <c r="AO86" t="s">
        <v>1602</v>
      </c>
      <c r="AP86" t="s">
        <v>1603</v>
      </c>
    </row>
    <row r="87" spans="1:42" x14ac:dyDescent="0.45">
      <c r="A87">
        <v>83</v>
      </c>
      <c r="B87" t="s">
        <v>1340</v>
      </c>
      <c r="C87">
        <v>1999</v>
      </c>
      <c r="D87">
        <v>1945</v>
      </c>
      <c r="E87">
        <v>1964</v>
      </c>
      <c r="F87" t="str">
        <f>_xlfn.CONCAT(Table3[[#This Row],[From]], "-",Table3[[#This Row],[To]])</f>
        <v>1945-1964</v>
      </c>
      <c r="G87" t="s">
        <v>1321</v>
      </c>
      <c r="H87">
        <v>211</v>
      </c>
      <c r="I87">
        <v>169</v>
      </c>
      <c r="J87">
        <v>0.55500000000000005</v>
      </c>
      <c r="K87">
        <v>380</v>
      </c>
      <c r="L87">
        <v>3.27</v>
      </c>
      <c r="M87">
        <v>585</v>
      </c>
      <c r="N87">
        <v>433</v>
      </c>
      <c r="O87">
        <v>193</v>
      </c>
      <c r="P87">
        <v>38</v>
      </c>
      <c r="Q87">
        <v>33</v>
      </c>
      <c r="R87">
        <v>3306.2</v>
      </c>
      <c r="S87">
        <v>2989</v>
      </c>
      <c r="T87">
        <v>1325</v>
      </c>
      <c r="U87">
        <v>1201</v>
      </c>
      <c r="V87">
        <v>284</v>
      </c>
      <c r="W87">
        <v>1178</v>
      </c>
      <c r="X87">
        <v>74</v>
      </c>
      <c r="Y87">
        <f>_xlfn.IFNA(IF(Table3[[#This Row],[To]]&gt;=2023, VLOOKUP(Table3[[#This Row],[Player]], Active!$B$2:$V$201, 21, FALSE), Table3[[#This Row],[IP]]), Table3[[#This Row],[IP]])</f>
        <v>3306.2</v>
      </c>
      <c r="Z87">
        <f>_xlfn.IFNA(IF(Table3[[#This Row],[To]]&gt;= 2023, (Table3[[#This Row],[IP - Adjusted]]/9)*Table3[[#This Row],[K/9 - Adjusted]], Table3[[#This Row],[SO]]), Table3[[#This Row],[SO]])</f>
        <v>1999</v>
      </c>
      <c r="AA87">
        <v>30</v>
      </c>
      <c r="AB87">
        <v>10</v>
      </c>
      <c r="AC87">
        <v>48</v>
      </c>
      <c r="AD87">
        <v>13853</v>
      </c>
      <c r="AE87">
        <v>119</v>
      </c>
      <c r="AF87">
        <v>3.5</v>
      </c>
      <c r="AG87">
        <v>1.26</v>
      </c>
      <c r="AH87">
        <v>8.1</v>
      </c>
      <c r="AI87">
        <v>0.8</v>
      </c>
      <c r="AJ87">
        <v>3.2</v>
      </c>
      <c r="AK87">
        <v>5.4</v>
      </c>
      <c r="AL87">
        <f>IF(Table3[[#This Row],[To]]&gt;=2023, Table3[[#This Row],[K/9]]*Adjustments!$N$11, Table3[[#This Row],[K/9]])</f>
        <v>5.4</v>
      </c>
      <c r="AM87">
        <v>1.7</v>
      </c>
      <c r="AN87" t="s">
        <v>1599</v>
      </c>
      <c r="AO87" t="s">
        <v>1604</v>
      </c>
      <c r="AP87" t="s">
        <v>1605</v>
      </c>
    </row>
    <row r="88" spans="1:42" x14ac:dyDescent="0.45">
      <c r="A88">
        <v>84</v>
      </c>
      <c r="B88" t="s">
        <v>258</v>
      </c>
      <c r="C88">
        <v>1994</v>
      </c>
      <c r="D88">
        <v>1989</v>
      </c>
      <c r="E88">
        <v>2004</v>
      </c>
      <c r="F88" t="str">
        <f>_xlfn.CONCAT(Table3[[#This Row],[From]], "-",Table3[[#This Row],[To]])</f>
        <v>1989-2004</v>
      </c>
      <c r="G88" t="s">
        <v>1335</v>
      </c>
      <c r="H88">
        <v>169</v>
      </c>
      <c r="I88">
        <v>137</v>
      </c>
      <c r="J88">
        <v>0.55200000000000005</v>
      </c>
      <c r="K88">
        <v>306</v>
      </c>
      <c r="L88">
        <v>3.74</v>
      </c>
      <c r="M88">
        <v>414</v>
      </c>
      <c r="N88">
        <v>402</v>
      </c>
      <c r="O88">
        <v>34</v>
      </c>
      <c r="P88">
        <v>12</v>
      </c>
      <c r="Q88">
        <v>0</v>
      </c>
      <c r="R88">
        <v>2595.1</v>
      </c>
      <c r="S88">
        <v>2425</v>
      </c>
      <c r="T88">
        <v>1168</v>
      </c>
      <c r="U88">
        <v>1078</v>
      </c>
      <c r="V88">
        <v>232</v>
      </c>
      <c r="W88">
        <v>933</v>
      </c>
      <c r="X88">
        <v>51</v>
      </c>
      <c r="Y88">
        <f>_xlfn.IFNA(IF(Table3[[#This Row],[To]]&gt;=2023, VLOOKUP(Table3[[#This Row],[Player]], Active!$B$2:$V$201, 21, FALSE), Table3[[#This Row],[IP]]), Table3[[#This Row],[IP]])</f>
        <v>2595.1</v>
      </c>
      <c r="Z88">
        <f>_xlfn.IFNA(IF(Table3[[#This Row],[To]]&gt;= 2023, (Table3[[#This Row],[IP - Adjusted]]/9)*Table3[[#This Row],[K/9 - Adjusted]], Table3[[#This Row],[SO]]), Table3[[#This Row],[SO]])</f>
        <v>1994</v>
      </c>
      <c r="AA88">
        <v>79</v>
      </c>
      <c r="AB88">
        <v>7</v>
      </c>
      <c r="AC88">
        <v>106</v>
      </c>
      <c r="AD88">
        <v>10958</v>
      </c>
      <c r="AE88">
        <v>121</v>
      </c>
      <c r="AF88">
        <v>3.81</v>
      </c>
      <c r="AG88">
        <v>1.294</v>
      </c>
      <c r="AH88">
        <v>8.4</v>
      </c>
      <c r="AI88">
        <v>0.8</v>
      </c>
      <c r="AJ88">
        <v>3.2</v>
      </c>
      <c r="AK88">
        <v>6.9</v>
      </c>
      <c r="AL88">
        <f>IF(Table3[[#This Row],[To]]&gt;=2023, Table3[[#This Row],[K/9]]*Adjustments!$N$11, Table3[[#This Row],[K/9]])</f>
        <v>6.9</v>
      </c>
      <c r="AM88">
        <v>2.14</v>
      </c>
      <c r="AN88">
        <v>1</v>
      </c>
      <c r="AO88" t="s">
        <v>1606</v>
      </c>
      <c r="AP88" t="s">
        <v>1607</v>
      </c>
    </row>
    <row r="89" spans="1:42" x14ac:dyDescent="0.45">
      <c r="A89">
        <v>85</v>
      </c>
      <c r="B89" t="s">
        <v>57</v>
      </c>
      <c r="C89">
        <v>1988</v>
      </c>
      <c r="D89">
        <v>2000</v>
      </c>
      <c r="E89">
        <v>2012</v>
      </c>
      <c r="F89" t="str">
        <f>_xlfn.CONCAT(Table3[[#This Row],[From]], "-",Table3[[#This Row],[To]])</f>
        <v>2000-2012</v>
      </c>
      <c r="G89" t="s">
        <v>1080</v>
      </c>
      <c r="H89">
        <v>139</v>
      </c>
      <c r="I89">
        <v>78</v>
      </c>
      <c r="J89">
        <v>0.64100000000000001</v>
      </c>
      <c r="K89">
        <v>217</v>
      </c>
      <c r="L89">
        <v>3.2</v>
      </c>
      <c r="M89">
        <v>360</v>
      </c>
      <c r="N89">
        <v>284</v>
      </c>
      <c r="O89">
        <v>15</v>
      </c>
      <c r="P89">
        <v>10</v>
      </c>
      <c r="Q89">
        <v>1</v>
      </c>
      <c r="R89">
        <v>2025.2</v>
      </c>
      <c r="S89">
        <v>1726</v>
      </c>
      <c r="T89">
        <v>773</v>
      </c>
      <c r="U89">
        <v>721</v>
      </c>
      <c r="V89">
        <v>220</v>
      </c>
      <c r="W89">
        <v>567</v>
      </c>
      <c r="X89">
        <v>13</v>
      </c>
      <c r="Y89">
        <f>_xlfn.IFNA(IF(Table3[[#This Row],[To]]&gt;=2023, VLOOKUP(Table3[[#This Row],[Player]], Active!$B$2:$V$201, 21, FALSE), Table3[[#This Row],[IP]]), Table3[[#This Row],[IP]])</f>
        <v>2025.2</v>
      </c>
      <c r="Z89">
        <f>_xlfn.IFNA(IF(Table3[[#This Row],[To]]&gt;= 2023, (Table3[[#This Row],[IP - Adjusted]]/9)*Table3[[#This Row],[K/9 - Adjusted]], Table3[[#This Row],[SO]]), Table3[[#This Row],[SO]])</f>
        <v>1988</v>
      </c>
      <c r="AA89">
        <v>36</v>
      </c>
      <c r="AB89">
        <v>12</v>
      </c>
      <c r="AC89">
        <v>68</v>
      </c>
      <c r="AD89">
        <v>8262</v>
      </c>
      <c r="AE89">
        <v>136</v>
      </c>
      <c r="AF89">
        <v>3.44</v>
      </c>
      <c r="AG89">
        <v>1.1319999999999999</v>
      </c>
      <c r="AH89">
        <v>7.7</v>
      </c>
      <c r="AI89">
        <v>1</v>
      </c>
      <c r="AJ89">
        <v>2.5</v>
      </c>
      <c r="AK89">
        <v>8.8000000000000007</v>
      </c>
      <c r="AL89">
        <f>IF(Table3[[#This Row],[To]]&gt;=2023, Table3[[#This Row],[K/9]]*Adjustments!$N$11, Table3[[#This Row],[K/9]])</f>
        <v>8.8000000000000007</v>
      </c>
      <c r="AM89">
        <v>3.51</v>
      </c>
      <c r="AN89">
        <v>1</v>
      </c>
      <c r="AO89" t="s">
        <v>1608</v>
      </c>
      <c r="AP89" t="s">
        <v>1609</v>
      </c>
    </row>
    <row r="90" spans="1:42" x14ac:dyDescent="0.45">
      <c r="A90">
        <v>86</v>
      </c>
      <c r="B90" t="s">
        <v>1268</v>
      </c>
      <c r="C90">
        <v>1987</v>
      </c>
      <c r="D90">
        <v>1924</v>
      </c>
      <c r="E90">
        <v>1947</v>
      </c>
      <c r="F90" t="str">
        <f>_xlfn.CONCAT(Table3[[#This Row],[From]], "-",Table3[[#This Row],[To]])</f>
        <v>1924-1947</v>
      </c>
      <c r="G90" t="s">
        <v>1269</v>
      </c>
      <c r="H90">
        <v>273</v>
      </c>
      <c r="I90">
        <v>225</v>
      </c>
      <c r="J90">
        <v>0.54800000000000004</v>
      </c>
      <c r="K90">
        <v>498</v>
      </c>
      <c r="L90">
        <v>3.8</v>
      </c>
      <c r="M90">
        <v>624</v>
      </c>
      <c r="N90">
        <v>538</v>
      </c>
      <c r="O90">
        <v>335</v>
      </c>
      <c r="P90">
        <v>45</v>
      </c>
      <c r="Q90">
        <v>18</v>
      </c>
      <c r="R90">
        <v>4344</v>
      </c>
      <c r="S90">
        <v>4284</v>
      </c>
      <c r="T90">
        <v>2115</v>
      </c>
      <c r="U90">
        <v>1833</v>
      </c>
      <c r="V90">
        <v>254</v>
      </c>
      <c r="W90">
        <v>1541</v>
      </c>
      <c r="X90">
        <v>67</v>
      </c>
      <c r="Y90">
        <f>_xlfn.IFNA(IF(Table3[[#This Row],[To]]&gt;=2023, VLOOKUP(Table3[[#This Row],[Player]], Active!$B$2:$V$201, 21, FALSE), Table3[[#This Row],[IP]]), Table3[[#This Row],[IP]])</f>
        <v>4344</v>
      </c>
      <c r="Z90">
        <f>_xlfn.IFNA(IF(Table3[[#This Row],[To]]&gt;= 2023, (Table3[[#This Row],[IP - Adjusted]]/9)*Table3[[#This Row],[K/9 - Adjusted]], Table3[[#This Row],[SO]]), Table3[[#This Row],[SO]])</f>
        <v>1987</v>
      </c>
      <c r="AA90">
        <v>58</v>
      </c>
      <c r="AB90">
        <v>7</v>
      </c>
      <c r="AC90">
        <v>46</v>
      </c>
      <c r="AD90">
        <v>18546</v>
      </c>
      <c r="AE90">
        <v>109</v>
      </c>
      <c r="AF90">
        <v>3.83</v>
      </c>
      <c r="AG90">
        <v>1.341</v>
      </c>
      <c r="AH90">
        <v>8.9</v>
      </c>
      <c r="AI90">
        <v>0.5</v>
      </c>
      <c r="AJ90">
        <v>3.2</v>
      </c>
      <c r="AK90">
        <v>4.0999999999999996</v>
      </c>
      <c r="AL90">
        <f>IF(Table3[[#This Row],[To]]&gt;=2023, Table3[[#This Row],[K/9]]*Adjustments!$N$11, Table3[[#This Row],[K/9]])</f>
        <v>4.0999999999999996</v>
      </c>
      <c r="AM90">
        <v>1.29</v>
      </c>
      <c r="AN90" t="s">
        <v>1610</v>
      </c>
      <c r="AO90" t="s">
        <v>1611</v>
      </c>
      <c r="AP90" t="s">
        <v>1612</v>
      </c>
    </row>
    <row r="91" spans="1:42" x14ac:dyDescent="0.45">
      <c r="A91">
        <v>87</v>
      </c>
      <c r="B91" t="s">
        <v>1246</v>
      </c>
      <c r="C91">
        <v>1978</v>
      </c>
      <c r="D91">
        <v>1882</v>
      </c>
      <c r="E91">
        <v>1894</v>
      </c>
      <c r="F91" t="str">
        <f>_xlfn.CONCAT(Table3[[#This Row],[From]], "-",Table3[[#This Row],[To]])</f>
        <v>1882-1894</v>
      </c>
      <c r="G91" t="s">
        <v>1247</v>
      </c>
      <c r="H91">
        <v>328</v>
      </c>
      <c r="I91">
        <v>178</v>
      </c>
      <c r="J91">
        <v>0.64800000000000002</v>
      </c>
      <c r="K91">
        <v>506</v>
      </c>
      <c r="L91">
        <v>2.81</v>
      </c>
      <c r="M91">
        <v>531</v>
      </c>
      <c r="N91">
        <v>518</v>
      </c>
      <c r="O91">
        <v>485</v>
      </c>
      <c r="P91">
        <v>37</v>
      </c>
      <c r="Q91">
        <v>5</v>
      </c>
      <c r="R91">
        <v>4536.1000000000004</v>
      </c>
      <c r="S91">
        <v>4295</v>
      </c>
      <c r="T91">
        <v>2384</v>
      </c>
      <c r="U91">
        <v>1417</v>
      </c>
      <c r="V91">
        <v>159</v>
      </c>
      <c r="W91">
        <v>1191</v>
      </c>
      <c r="Y91">
        <f>_xlfn.IFNA(IF(Table3[[#This Row],[To]]&gt;=2023, VLOOKUP(Table3[[#This Row],[Player]], Active!$B$2:$V$201, 21, FALSE), Table3[[#This Row],[IP]]), Table3[[#This Row],[IP]])</f>
        <v>4536.1000000000004</v>
      </c>
      <c r="Z91">
        <f>_xlfn.IFNA(IF(Table3[[#This Row],[To]]&gt;= 2023, (Table3[[#This Row],[IP - Adjusted]]/9)*Table3[[#This Row],[K/9 - Adjusted]], Table3[[#This Row],[SO]]), Table3[[#This Row],[SO]])</f>
        <v>1978</v>
      </c>
      <c r="AA91">
        <v>80</v>
      </c>
      <c r="AB91">
        <v>0</v>
      </c>
      <c r="AC91">
        <v>182</v>
      </c>
      <c r="AD91">
        <v>19146</v>
      </c>
      <c r="AE91">
        <v>133</v>
      </c>
      <c r="AF91">
        <v>3.35</v>
      </c>
      <c r="AG91">
        <v>1.2090000000000001</v>
      </c>
      <c r="AH91">
        <v>8.5</v>
      </c>
      <c r="AI91">
        <v>0.3</v>
      </c>
      <c r="AJ91">
        <v>2.4</v>
      </c>
      <c r="AK91">
        <v>3.9</v>
      </c>
      <c r="AL91">
        <f>IF(Table3[[#This Row],[To]]&gt;=2023, Table3[[#This Row],[K/9]]*Adjustments!$N$11, Table3[[#This Row],[K/9]])</f>
        <v>3.9</v>
      </c>
      <c r="AM91">
        <v>1.66</v>
      </c>
      <c r="AN91" t="s">
        <v>1613</v>
      </c>
      <c r="AO91" t="s">
        <v>1614</v>
      </c>
      <c r="AP91" t="s">
        <v>1615</v>
      </c>
    </row>
    <row r="92" spans="1:42" x14ac:dyDescent="0.45">
      <c r="A92">
        <v>88</v>
      </c>
      <c r="B92" t="s">
        <v>100</v>
      </c>
      <c r="C92">
        <v>1978</v>
      </c>
      <c r="D92">
        <v>2005</v>
      </c>
      <c r="E92">
        <v>2021</v>
      </c>
      <c r="F92" t="str">
        <f>_xlfn.CONCAT(Table3[[#This Row],[From]], "-",Table3[[#This Row],[To]])</f>
        <v>2005-2021</v>
      </c>
      <c r="G92" t="s">
        <v>1330</v>
      </c>
      <c r="H92">
        <v>151</v>
      </c>
      <c r="I92">
        <v>129</v>
      </c>
      <c r="J92">
        <v>0.53900000000000003</v>
      </c>
      <c r="K92">
        <v>280</v>
      </c>
      <c r="L92">
        <v>4.1100000000000003</v>
      </c>
      <c r="M92">
        <v>425</v>
      </c>
      <c r="N92">
        <v>386</v>
      </c>
      <c r="O92">
        <v>21</v>
      </c>
      <c r="P92">
        <v>11</v>
      </c>
      <c r="Q92">
        <v>0</v>
      </c>
      <c r="R92">
        <v>2486.1999999999998</v>
      </c>
      <c r="S92">
        <v>2391</v>
      </c>
      <c r="T92">
        <v>1221</v>
      </c>
      <c r="U92">
        <v>1135</v>
      </c>
      <c r="V92">
        <v>331</v>
      </c>
      <c r="W92">
        <v>776</v>
      </c>
      <c r="X92">
        <v>35</v>
      </c>
      <c r="Y92">
        <f>_xlfn.IFNA(IF(Table3[[#This Row],[To]]&gt;=2023, VLOOKUP(Table3[[#This Row],[Player]], Active!$B$2:$V$201, 21, FALSE), Table3[[#This Row],[IP]]), Table3[[#This Row],[IP]])</f>
        <v>2486.1999999999998</v>
      </c>
      <c r="Z92">
        <f>_xlfn.IFNA(IF(Table3[[#This Row],[To]]&gt;= 2023, (Table3[[#This Row],[IP - Adjusted]]/9)*Table3[[#This Row],[K/9 - Adjusted]], Table3[[#This Row],[SO]]), Table3[[#This Row],[SO]])</f>
        <v>1978</v>
      </c>
      <c r="AA92">
        <v>104</v>
      </c>
      <c r="AB92">
        <v>11</v>
      </c>
      <c r="AC92">
        <v>104</v>
      </c>
      <c r="AD92">
        <v>10482</v>
      </c>
      <c r="AE92">
        <v>101</v>
      </c>
      <c r="AF92">
        <v>4.3099999999999996</v>
      </c>
      <c r="AG92">
        <v>1.274</v>
      </c>
      <c r="AH92">
        <v>8.6999999999999993</v>
      </c>
      <c r="AI92">
        <v>1.2</v>
      </c>
      <c r="AJ92">
        <v>2.8</v>
      </c>
      <c r="AK92">
        <v>7.2</v>
      </c>
      <c r="AL92">
        <f>IF(Table3[[#This Row],[To]]&gt;=2023, Table3[[#This Row],[K/9]]*Adjustments!$N$11, Table3[[#This Row],[K/9]])</f>
        <v>7.2</v>
      </c>
      <c r="AM92">
        <v>2.5499999999999998</v>
      </c>
      <c r="AN92">
        <v>1</v>
      </c>
      <c r="AO92" t="s">
        <v>1616</v>
      </c>
      <c r="AP92" t="s">
        <v>1617</v>
      </c>
    </row>
    <row r="93" spans="1:42" x14ac:dyDescent="0.45">
      <c r="A93">
        <v>89</v>
      </c>
      <c r="B93" t="s">
        <v>1402</v>
      </c>
      <c r="C93">
        <v>1976</v>
      </c>
      <c r="D93">
        <v>1996</v>
      </c>
      <c r="E93">
        <v>2012</v>
      </c>
      <c r="F93" t="str">
        <f>_xlfn.CONCAT(Table3[[#This Row],[From]], "-",Table3[[#This Row],[To]])</f>
        <v>1996-2012</v>
      </c>
      <c r="G93" t="s">
        <v>1341</v>
      </c>
      <c r="H93">
        <v>178</v>
      </c>
      <c r="I93">
        <v>177</v>
      </c>
      <c r="J93">
        <v>0.501</v>
      </c>
      <c r="K93">
        <v>355</v>
      </c>
      <c r="L93">
        <v>4.4400000000000004</v>
      </c>
      <c r="M93">
        <v>519</v>
      </c>
      <c r="N93">
        <v>474</v>
      </c>
      <c r="O93">
        <v>50</v>
      </c>
      <c r="P93">
        <v>9</v>
      </c>
      <c r="Q93">
        <v>1</v>
      </c>
      <c r="R93">
        <v>3189</v>
      </c>
      <c r="S93">
        <v>3525</v>
      </c>
      <c r="T93">
        <v>1686</v>
      </c>
      <c r="U93">
        <v>1572</v>
      </c>
      <c r="V93">
        <v>362</v>
      </c>
      <c r="W93">
        <v>1066</v>
      </c>
      <c r="X93">
        <v>86</v>
      </c>
      <c r="Y93">
        <f>_xlfn.IFNA(IF(Table3[[#This Row],[To]]&gt;=2023, VLOOKUP(Table3[[#This Row],[Player]], Active!$B$2:$V$201, 21, FALSE), Table3[[#This Row],[IP]]), Table3[[#This Row],[IP]])</f>
        <v>3189</v>
      </c>
      <c r="Z93">
        <f>_xlfn.IFNA(IF(Table3[[#This Row],[To]]&gt;= 2023, (Table3[[#This Row],[IP - Adjusted]]/9)*Table3[[#This Row],[K/9 - Adjusted]], Table3[[#This Row],[SO]]), Table3[[#This Row],[SO]])</f>
        <v>1976</v>
      </c>
      <c r="AA93">
        <v>78</v>
      </c>
      <c r="AB93">
        <v>13</v>
      </c>
      <c r="AC93">
        <v>41</v>
      </c>
      <c r="AD93">
        <v>13816</v>
      </c>
      <c r="AE93">
        <v>95</v>
      </c>
      <c r="AF93">
        <v>4.4000000000000004</v>
      </c>
      <c r="AG93">
        <v>1.44</v>
      </c>
      <c r="AH93">
        <v>9.9</v>
      </c>
      <c r="AI93">
        <v>1</v>
      </c>
      <c r="AJ93">
        <v>3</v>
      </c>
      <c r="AK93">
        <v>5.6</v>
      </c>
      <c r="AL93">
        <f>IF(Table3[[#This Row],[To]]&gt;=2023, Table3[[#This Row],[K/9]]*Adjustments!$N$11, Table3[[#This Row],[K/9]])</f>
        <v>5.6</v>
      </c>
      <c r="AM93">
        <v>1.85</v>
      </c>
      <c r="AN93" t="s">
        <v>1440</v>
      </c>
      <c r="AO93" t="s">
        <v>1618</v>
      </c>
      <c r="AP93" t="s">
        <v>1619</v>
      </c>
    </row>
    <row r="94" spans="1:42" x14ac:dyDescent="0.45">
      <c r="A94">
        <v>90</v>
      </c>
      <c r="B94" t="s">
        <v>231</v>
      </c>
      <c r="C94">
        <v>1974</v>
      </c>
      <c r="D94">
        <v>1987</v>
      </c>
      <c r="E94">
        <v>2005</v>
      </c>
      <c r="F94" t="str">
        <f>_xlfn.CONCAT(Table3[[#This Row],[From]], "-",Table3[[#This Row],[To]])</f>
        <v>1987-2005</v>
      </c>
      <c r="G94" t="s">
        <v>1264</v>
      </c>
      <c r="H94">
        <v>162</v>
      </c>
      <c r="I94">
        <v>132</v>
      </c>
      <c r="J94">
        <v>0.55100000000000005</v>
      </c>
      <c r="K94">
        <v>294</v>
      </c>
      <c r="L94">
        <v>3.8</v>
      </c>
      <c r="M94">
        <v>419</v>
      </c>
      <c r="N94">
        <v>382</v>
      </c>
      <c r="O94">
        <v>16</v>
      </c>
      <c r="P94">
        <v>10</v>
      </c>
      <c r="Q94">
        <v>2</v>
      </c>
      <c r="R94">
        <v>2391</v>
      </c>
      <c r="S94">
        <v>2152</v>
      </c>
      <c r="T94">
        <v>1101</v>
      </c>
      <c r="U94">
        <v>1010</v>
      </c>
      <c r="V94">
        <v>198</v>
      </c>
      <c r="W94">
        <v>1163</v>
      </c>
      <c r="X94">
        <v>53</v>
      </c>
      <c r="Y94">
        <f>_xlfn.IFNA(IF(Table3[[#This Row],[To]]&gt;=2023, VLOOKUP(Table3[[#This Row],[Player]], Active!$B$2:$V$201, 21, FALSE), Table3[[#This Row],[IP]]), Table3[[#This Row],[IP]])</f>
        <v>2391</v>
      </c>
      <c r="Z94">
        <f>_xlfn.IFNA(IF(Table3[[#This Row],[To]]&gt;= 2023, (Table3[[#This Row],[IP - Adjusted]]/9)*Table3[[#This Row],[K/9 - Adjusted]], Table3[[#This Row],[SO]]), Table3[[#This Row],[SO]])</f>
        <v>1974</v>
      </c>
      <c r="AA94">
        <v>117</v>
      </c>
      <c r="AB94">
        <v>20</v>
      </c>
      <c r="AC94">
        <v>63</v>
      </c>
      <c r="AD94">
        <v>10334</v>
      </c>
      <c r="AE94">
        <v>112</v>
      </c>
      <c r="AF94">
        <v>4.0999999999999996</v>
      </c>
      <c r="AG94">
        <v>1.3859999999999999</v>
      </c>
      <c r="AH94">
        <v>8.1</v>
      </c>
      <c r="AI94">
        <v>0.7</v>
      </c>
      <c r="AJ94">
        <v>4.4000000000000004</v>
      </c>
      <c r="AK94">
        <v>7.4</v>
      </c>
      <c r="AL94">
        <f>IF(Table3[[#This Row],[To]]&gt;=2023, Table3[[#This Row],[K/9]]*Adjustments!$N$11, Table3[[#This Row],[K/9]])</f>
        <v>7.4</v>
      </c>
      <c r="AM94">
        <v>1.7</v>
      </c>
      <c r="AN94">
        <v>1</v>
      </c>
      <c r="AO94" t="s">
        <v>1620</v>
      </c>
      <c r="AP94" t="s">
        <v>1621</v>
      </c>
    </row>
    <row r="95" spans="1:42" x14ac:dyDescent="0.45">
      <c r="A95">
        <v>91</v>
      </c>
      <c r="B95" t="s">
        <v>459</v>
      </c>
      <c r="C95">
        <v>1969</v>
      </c>
      <c r="D95">
        <v>1978</v>
      </c>
      <c r="E95">
        <v>1994</v>
      </c>
      <c r="F95" t="str">
        <f>_xlfn.CONCAT(Table3[[#This Row],[From]], "-",Table3[[#This Row],[To]])</f>
        <v>1978-1994</v>
      </c>
      <c r="G95" t="s">
        <v>1341</v>
      </c>
      <c r="H95">
        <v>211</v>
      </c>
      <c r="I95">
        <v>146</v>
      </c>
      <c r="J95">
        <v>0.59099999999999997</v>
      </c>
      <c r="K95">
        <v>357</v>
      </c>
      <c r="L95">
        <v>3.47</v>
      </c>
      <c r="M95">
        <v>506</v>
      </c>
      <c r="N95">
        <v>462</v>
      </c>
      <c r="O95">
        <v>61</v>
      </c>
      <c r="P95">
        <v>28</v>
      </c>
      <c r="Q95">
        <v>8</v>
      </c>
      <c r="R95">
        <v>3092</v>
      </c>
      <c r="S95">
        <v>2894</v>
      </c>
      <c r="T95">
        <v>1310</v>
      </c>
      <c r="U95">
        <v>1191</v>
      </c>
      <c r="V95">
        <v>267</v>
      </c>
      <c r="W95">
        <v>1034</v>
      </c>
      <c r="X95">
        <v>60</v>
      </c>
      <c r="Y95">
        <f>_xlfn.IFNA(IF(Table3[[#This Row],[To]]&gt;=2023, VLOOKUP(Table3[[#This Row],[Player]], Active!$B$2:$V$201, 21, FALSE), Table3[[#This Row],[IP]]), Table3[[#This Row],[IP]])</f>
        <v>3092</v>
      </c>
      <c r="Z95">
        <f>_xlfn.IFNA(IF(Table3[[#This Row],[To]]&gt;= 2023, (Table3[[#This Row],[IP - Adjusted]]/9)*Table3[[#This Row],[K/9 - Adjusted]], Table3[[#This Row],[SO]]), Table3[[#This Row],[SO]])</f>
        <v>1969</v>
      </c>
      <c r="AA95">
        <v>79</v>
      </c>
      <c r="AB95">
        <v>45</v>
      </c>
      <c r="AC95">
        <v>55</v>
      </c>
      <c r="AD95">
        <v>12956</v>
      </c>
      <c r="AE95">
        <v>106</v>
      </c>
      <c r="AF95">
        <v>3.71</v>
      </c>
      <c r="AG95">
        <v>1.27</v>
      </c>
      <c r="AH95">
        <v>8.4</v>
      </c>
      <c r="AI95">
        <v>0.8</v>
      </c>
      <c r="AJ95">
        <v>3</v>
      </c>
      <c r="AK95">
        <v>5.7</v>
      </c>
      <c r="AL95">
        <f>IF(Table3[[#This Row],[To]]&gt;=2023, Table3[[#This Row],[K/9]]*Adjustments!$N$11, Table3[[#This Row],[K/9]])</f>
        <v>5.7</v>
      </c>
      <c r="AM95">
        <v>1.9</v>
      </c>
      <c r="AN95" t="s">
        <v>1610</v>
      </c>
      <c r="AO95" t="s">
        <v>1622</v>
      </c>
      <c r="AP95" t="s">
        <v>1623</v>
      </c>
    </row>
    <row r="96" spans="1:42" x14ac:dyDescent="0.45">
      <c r="A96">
        <v>92</v>
      </c>
      <c r="B96" t="s">
        <v>78</v>
      </c>
      <c r="C96">
        <v>1968</v>
      </c>
      <c r="D96">
        <v>1989</v>
      </c>
      <c r="E96">
        <v>2008</v>
      </c>
      <c r="F96" t="str">
        <f>_xlfn.CONCAT(Table3[[#This Row],[From]], "-",Table3[[#This Row],[To]])</f>
        <v>1989-2008</v>
      </c>
      <c r="G96" t="s">
        <v>1234</v>
      </c>
      <c r="H96">
        <v>219</v>
      </c>
      <c r="I96">
        <v>156</v>
      </c>
      <c r="J96">
        <v>0.58399999999999996</v>
      </c>
      <c r="K96">
        <v>375</v>
      </c>
      <c r="L96">
        <v>4.2699999999999996</v>
      </c>
      <c r="M96">
        <v>762</v>
      </c>
      <c r="N96">
        <v>474</v>
      </c>
      <c r="O96">
        <v>36</v>
      </c>
      <c r="P96">
        <v>9</v>
      </c>
      <c r="Q96">
        <v>28</v>
      </c>
      <c r="R96">
        <v>3302.2</v>
      </c>
      <c r="S96">
        <v>3457</v>
      </c>
      <c r="T96">
        <v>1739</v>
      </c>
      <c r="U96">
        <v>1568</v>
      </c>
      <c r="V96">
        <v>339</v>
      </c>
      <c r="W96">
        <v>1175</v>
      </c>
      <c r="X96">
        <v>53</v>
      </c>
      <c r="Y96">
        <f>_xlfn.IFNA(IF(Table3[[#This Row],[To]]&gt;=2023, VLOOKUP(Table3[[#This Row],[Player]], Active!$B$2:$V$201, 21, FALSE), Table3[[#This Row],[IP]]), Table3[[#This Row],[IP]])</f>
        <v>3302.2</v>
      </c>
      <c r="Z96">
        <f>_xlfn.IFNA(IF(Table3[[#This Row],[To]]&gt;= 2023, (Table3[[#This Row],[IP - Adjusted]]/9)*Table3[[#This Row],[K/9 - Adjusted]], Table3[[#This Row],[SO]]), Table3[[#This Row],[SO]])</f>
        <v>1968</v>
      </c>
      <c r="AA96">
        <v>127</v>
      </c>
      <c r="AB96">
        <v>23</v>
      </c>
      <c r="AC96">
        <v>79</v>
      </c>
      <c r="AD96">
        <v>14280</v>
      </c>
      <c r="AE96">
        <v>107</v>
      </c>
      <c r="AF96">
        <v>4.38</v>
      </c>
      <c r="AG96">
        <v>1.403</v>
      </c>
      <c r="AH96">
        <v>9.4</v>
      </c>
      <c r="AI96">
        <v>0.9</v>
      </c>
      <c r="AJ96">
        <v>3.2</v>
      </c>
      <c r="AK96">
        <v>5.4</v>
      </c>
      <c r="AL96">
        <f>IF(Table3[[#This Row],[To]]&gt;=2023, Table3[[#This Row],[K/9]]*Adjustments!$N$11, Table3[[#This Row],[K/9]])</f>
        <v>5.4</v>
      </c>
      <c r="AM96">
        <v>1.67</v>
      </c>
      <c r="AN96" t="s">
        <v>1435</v>
      </c>
      <c r="AO96" t="s">
        <v>1624</v>
      </c>
      <c r="AP96" t="s">
        <v>1625</v>
      </c>
    </row>
    <row r="97" spans="1:42" x14ac:dyDescent="0.45">
      <c r="A97">
        <v>93</v>
      </c>
      <c r="B97" t="s">
        <v>1308</v>
      </c>
      <c r="C97">
        <v>1956</v>
      </c>
      <c r="D97">
        <v>1950</v>
      </c>
      <c r="E97">
        <v>1967</v>
      </c>
      <c r="F97" t="str">
        <f>_xlfn.CONCAT(Table3[[#This Row],[From]], "-",Table3[[#This Row],[To]])</f>
        <v>1950-1967</v>
      </c>
      <c r="G97" t="s">
        <v>1309</v>
      </c>
      <c r="H97">
        <v>236</v>
      </c>
      <c r="I97">
        <v>106</v>
      </c>
      <c r="J97">
        <v>0.69</v>
      </c>
      <c r="K97">
        <v>342</v>
      </c>
      <c r="L97">
        <v>2.75</v>
      </c>
      <c r="M97">
        <v>498</v>
      </c>
      <c r="N97">
        <v>438</v>
      </c>
      <c r="O97">
        <v>156</v>
      </c>
      <c r="P97">
        <v>45</v>
      </c>
      <c r="Q97">
        <v>11</v>
      </c>
      <c r="R97">
        <v>3170.1</v>
      </c>
      <c r="S97">
        <v>2766</v>
      </c>
      <c r="T97">
        <v>1107</v>
      </c>
      <c r="U97">
        <v>967</v>
      </c>
      <c r="V97">
        <v>228</v>
      </c>
      <c r="W97">
        <v>1086</v>
      </c>
      <c r="X97">
        <v>49</v>
      </c>
      <c r="Y97">
        <f>_xlfn.IFNA(IF(Table3[[#This Row],[To]]&gt;=2023, VLOOKUP(Table3[[#This Row],[Player]], Active!$B$2:$V$201, 21, FALSE), Table3[[#This Row],[IP]]), Table3[[#This Row],[IP]])</f>
        <v>3170.1</v>
      </c>
      <c r="Z97">
        <f>_xlfn.IFNA(IF(Table3[[#This Row],[To]]&gt;= 2023, (Table3[[#This Row],[IP - Adjusted]]/9)*Table3[[#This Row],[K/9 - Adjusted]], Table3[[#This Row],[SO]]), Table3[[#This Row],[SO]])</f>
        <v>1956</v>
      </c>
      <c r="AA97">
        <v>28</v>
      </c>
      <c r="AB97">
        <v>5</v>
      </c>
      <c r="AC97">
        <v>75</v>
      </c>
      <c r="AD97">
        <v>13036</v>
      </c>
      <c r="AE97">
        <v>133</v>
      </c>
      <c r="AF97">
        <v>3.26</v>
      </c>
      <c r="AG97">
        <v>1.2150000000000001</v>
      </c>
      <c r="AH97">
        <v>7.9</v>
      </c>
      <c r="AI97">
        <v>0.6</v>
      </c>
      <c r="AJ97">
        <v>3.1</v>
      </c>
      <c r="AK97">
        <v>5.6</v>
      </c>
      <c r="AL97">
        <f>IF(Table3[[#This Row],[To]]&gt;=2023, Table3[[#This Row],[K/9]]*Adjustments!$N$11, Table3[[#This Row],[K/9]])</f>
        <v>5.6</v>
      </c>
      <c r="AM97">
        <v>1.8</v>
      </c>
      <c r="AN97" t="s">
        <v>1435</v>
      </c>
      <c r="AO97" t="s">
        <v>62</v>
      </c>
      <c r="AP97" t="s">
        <v>1626</v>
      </c>
    </row>
    <row r="98" spans="1:42" x14ac:dyDescent="0.45">
      <c r="A98">
        <v>94</v>
      </c>
      <c r="B98" t="s">
        <v>332</v>
      </c>
      <c r="C98">
        <v>1955</v>
      </c>
      <c r="D98">
        <v>1986</v>
      </c>
      <c r="E98">
        <v>2001</v>
      </c>
      <c r="F98" t="str">
        <f>_xlfn.CONCAT(Table3[[#This Row],[From]], "-",Table3[[#This Row],[To]])</f>
        <v>1986-2001</v>
      </c>
      <c r="G98" t="s">
        <v>1066</v>
      </c>
      <c r="H98">
        <v>142</v>
      </c>
      <c r="I98">
        <v>157</v>
      </c>
      <c r="J98">
        <v>0.47499999999999998</v>
      </c>
      <c r="K98">
        <v>299</v>
      </c>
      <c r="L98">
        <v>4.83</v>
      </c>
      <c r="M98">
        <v>430</v>
      </c>
      <c r="N98">
        <v>397</v>
      </c>
      <c r="O98">
        <v>47</v>
      </c>
      <c r="P98">
        <v>11</v>
      </c>
      <c r="Q98">
        <v>0</v>
      </c>
      <c r="R98">
        <v>2465</v>
      </c>
      <c r="S98">
        <v>2493</v>
      </c>
      <c r="T98">
        <v>1449</v>
      </c>
      <c r="U98">
        <v>1324</v>
      </c>
      <c r="V98">
        <v>252</v>
      </c>
      <c r="W98">
        <v>1375</v>
      </c>
      <c r="X98">
        <v>37</v>
      </c>
      <c r="Y98">
        <f>_xlfn.IFNA(IF(Table3[[#This Row],[To]]&gt;=2023, VLOOKUP(Table3[[#This Row],[Player]], Active!$B$2:$V$201, 21, FALSE), Table3[[#This Row],[IP]]), Table3[[#This Row],[IP]])</f>
        <v>2465</v>
      </c>
      <c r="Z98">
        <f>_xlfn.IFNA(IF(Table3[[#This Row],[To]]&gt;= 2023, (Table3[[#This Row],[IP - Adjusted]]/9)*Table3[[#This Row],[K/9 - Adjusted]], Table3[[#This Row],[SO]]), Table3[[#This Row],[SO]])</f>
        <v>1955</v>
      </c>
      <c r="AA98">
        <v>39</v>
      </c>
      <c r="AB98">
        <v>26</v>
      </c>
      <c r="AC98">
        <v>128</v>
      </c>
      <c r="AD98">
        <v>11003</v>
      </c>
      <c r="AE98">
        <v>91</v>
      </c>
      <c r="AF98">
        <v>4.42</v>
      </c>
      <c r="AG98">
        <v>1.569</v>
      </c>
      <c r="AH98">
        <v>9.1</v>
      </c>
      <c r="AI98">
        <v>0.9</v>
      </c>
      <c r="AJ98">
        <v>5</v>
      </c>
      <c r="AK98">
        <v>7.1</v>
      </c>
      <c r="AL98">
        <f>IF(Table3[[#This Row],[To]]&gt;=2023, Table3[[#This Row],[K/9]]*Adjustments!$N$11, Table3[[#This Row],[K/9]])</f>
        <v>7.1</v>
      </c>
      <c r="AM98">
        <v>1.42</v>
      </c>
      <c r="AN98" t="s">
        <v>1435</v>
      </c>
      <c r="AO98" t="s">
        <v>1627</v>
      </c>
      <c r="AP98" t="s">
        <v>1628</v>
      </c>
    </row>
    <row r="99" spans="1:42" x14ac:dyDescent="0.45">
      <c r="A99">
        <v>95</v>
      </c>
      <c r="B99" t="s">
        <v>1295</v>
      </c>
      <c r="C99">
        <v>1950</v>
      </c>
      <c r="D99">
        <v>1889</v>
      </c>
      <c r="E99">
        <v>1901</v>
      </c>
      <c r="F99" t="str">
        <f>_xlfn.CONCAT(Table3[[#This Row],[From]], "-",Table3[[#This Row],[To]])</f>
        <v>1889-1901</v>
      </c>
      <c r="G99" t="s">
        <v>1296</v>
      </c>
      <c r="H99">
        <v>246</v>
      </c>
      <c r="I99">
        <v>174</v>
      </c>
      <c r="J99">
        <v>0.58599999999999997</v>
      </c>
      <c r="K99">
        <v>420</v>
      </c>
      <c r="L99">
        <v>3.07</v>
      </c>
      <c r="M99">
        <v>463</v>
      </c>
      <c r="N99">
        <v>427</v>
      </c>
      <c r="O99">
        <v>393</v>
      </c>
      <c r="P99">
        <v>30</v>
      </c>
      <c r="Q99">
        <v>5</v>
      </c>
      <c r="R99">
        <v>3778.2</v>
      </c>
      <c r="S99">
        <v>3389</v>
      </c>
      <c r="T99">
        <v>2068</v>
      </c>
      <c r="U99">
        <v>1288</v>
      </c>
      <c r="V99">
        <v>75</v>
      </c>
      <c r="W99">
        <v>1707</v>
      </c>
      <c r="Y99">
        <f>_xlfn.IFNA(IF(Table3[[#This Row],[To]]&gt;=2023, VLOOKUP(Table3[[#This Row],[Player]], Active!$B$2:$V$201, 21, FALSE), Table3[[#This Row],[IP]]), Table3[[#This Row],[IP]])</f>
        <v>3778.2</v>
      </c>
      <c r="Z99">
        <f>_xlfn.IFNA(IF(Table3[[#This Row],[To]]&gt;= 2023, (Table3[[#This Row],[IP - Adjusted]]/9)*Table3[[#This Row],[K/9 - Adjusted]], Table3[[#This Row],[SO]]), Table3[[#This Row],[SO]])</f>
        <v>1950</v>
      </c>
      <c r="AA99">
        <v>112</v>
      </c>
      <c r="AB99">
        <v>1</v>
      </c>
      <c r="AC99">
        <v>153</v>
      </c>
      <c r="AD99">
        <v>16313</v>
      </c>
      <c r="AE99">
        <v>129</v>
      </c>
      <c r="AF99">
        <v>3.71</v>
      </c>
      <c r="AG99">
        <v>1.349</v>
      </c>
      <c r="AH99">
        <v>8.1</v>
      </c>
      <c r="AI99">
        <v>0.2</v>
      </c>
      <c r="AJ99">
        <v>4.0999999999999996</v>
      </c>
      <c r="AK99">
        <v>4.5999999999999996</v>
      </c>
      <c r="AL99">
        <f>IF(Table3[[#This Row],[To]]&gt;=2023, Table3[[#This Row],[K/9]]*Adjustments!$N$11, Table3[[#This Row],[K/9]])</f>
        <v>4.5999999999999996</v>
      </c>
      <c r="AM99">
        <v>1.1399999999999999</v>
      </c>
      <c r="AN99" t="s">
        <v>1629</v>
      </c>
      <c r="AO99" t="s">
        <v>1630</v>
      </c>
      <c r="AP99" t="s">
        <v>1631</v>
      </c>
    </row>
    <row r="100" spans="1:42" x14ac:dyDescent="0.45">
      <c r="A100">
        <v>96</v>
      </c>
      <c r="B100" t="s">
        <v>411</v>
      </c>
      <c r="C100">
        <v>1942</v>
      </c>
      <c r="D100">
        <v>1978</v>
      </c>
      <c r="E100">
        <v>1998</v>
      </c>
      <c r="F100" t="str">
        <f>_xlfn.CONCAT(Table3[[#This Row],[From]], "-",Table3[[#This Row],[To]])</f>
        <v>1978-1998</v>
      </c>
      <c r="G100" t="s">
        <v>1415</v>
      </c>
      <c r="H100">
        <v>171</v>
      </c>
      <c r="I100">
        <v>182</v>
      </c>
      <c r="J100">
        <v>0.48399999999999999</v>
      </c>
      <c r="K100">
        <v>353</v>
      </c>
      <c r="L100">
        <v>3.84</v>
      </c>
      <c r="M100">
        <v>716</v>
      </c>
      <c r="N100">
        <v>371</v>
      </c>
      <c r="O100">
        <v>53</v>
      </c>
      <c r="P100">
        <v>9</v>
      </c>
      <c r="Q100">
        <v>32</v>
      </c>
      <c r="R100">
        <v>3016.2</v>
      </c>
      <c r="S100">
        <v>2951</v>
      </c>
      <c r="T100">
        <v>1431</v>
      </c>
      <c r="U100">
        <v>1286</v>
      </c>
      <c r="V100">
        <v>321</v>
      </c>
      <c r="W100">
        <v>874</v>
      </c>
      <c r="X100">
        <v>101</v>
      </c>
      <c r="Y100">
        <f>_xlfn.IFNA(IF(Table3[[#This Row],[To]]&gt;=2023, VLOOKUP(Table3[[#This Row],[Player]], Active!$B$2:$V$201, 21, FALSE), Table3[[#This Row],[IP]]), Table3[[#This Row],[IP]])</f>
        <v>3016.2</v>
      </c>
      <c r="Z100">
        <f>_xlfn.IFNA(IF(Table3[[#This Row],[To]]&gt;= 2023, (Table3[[#This Row],[IP - Adjusted]]/9)*Table3[[#This Row],[K/9 - Adjusted]], Table3[[#This Row],[SO]]), Table3[[#This Row],[SO]])</f>
        <v>1942</v>
      </c>
      <c r="AA100">
        <v>81</v>
      </c>
      <c r="AB100">
        <v>17</v>
      </c>
      <c r="AC100">
        <v>52</v>
      </c>
      <c r="AD100">
        <v>12716</v>
      </c>
      <c r="AE100">
        <v>106</v>
      </c>
      <c r="AF100">
        <v>3.9</v>
      </c>
      <c r="AG100">
        <v>1.268</v>
      </c>
      <c r="AH100">
        <v>8.8000000000000007</v>
      </c>
      <c r="AI100">
        <v>1</v>
      </c>
      <c r="AJ100">
        <v>2.6</v>
      </c>
      <c r="AK100">
        <v>5.8</v>
      </c>
      <c r="AL100">
        <f>IF(Table3[[#This Row],[To]]&gt;=2023, Table3[[#This Row],[K/9]]*Adjustments!$N$11, Table3[[#This Row],[K/9]])</f>
        <v>5.8</v>
      </c>
      <c r="AM100">
        <v>2.2200000000000002</v>
      </c>
      <c r="AN100">
        <v>1</v>
      </c>
      <c r="AO100" t="s">
        <v>1632</v>
      </c>
      <c r="AP100" t="s">
        <v>1633</v>
      </c>
    </row>
    <row r="101" spans="1:42" x14ac:dyDescent="0.45">
      <c r="A101">
        <v>97</v>
      </c>
      <c r="B101" t="s">
        <v>351</v>
      </c>
      <c r="C101">
        <v>1928</v>
      </c>
      <c r="D101">
        <v>1988</v>
      </c>
      <c r="E101">
        <v>2009</v>
      </c>
      <c r="F101" t="str">
        <f>_xlfn.CONCAT(Table3[[#This Row],[From]], "-",Table3[[#This Row],[To]])</f>
        <v>1988-2009</v>
      </c>
      <c r="G101" t="s">
        <v>1324</v>
      </c>
      <c r="H101">
        <v>138</v>
      </c>
      <c r="I101">
        <v>126</v>
      </c>
      <c r="J101">
        <v>0.52300000000000002</v>
      </c>
      <c r="K101">
        <v>264</v>
      </c>
      <c r="L101">
        <v>3.96</v>
      </c>
      <c r="M101">
        <v>890</v>
      </c>
      <c r="N101">
        <v>203</v>
      </c>
      <c r="O101">
        <v>18</v>
      </c>
      <c r="P101">
        <v>4</v>
      </c>
      <c r="Q101">
        <v>158</v>
      </c>
      <c r="R101">
        <v>2108</v>
      </c>
      <c r="S101">
        <v>1889</v>
      </c>
      <c r="T101">
        <v>1016</v>
      </c>
      <c r="U101">
        <v>927</v>
      </c>
      <c r="V101">
        <v>176</v>
      </c>
      <c r="W101">
        <v>977</v>
      </c>
      <c r="X101">
        <v>57</v>
      </c>
      <c r="Y101">
        <f>_xlfn.IFNA(IF(Table3[[#This Row],[To]]&gt;=2023, VLOOKUP(Table3[[#This Row],[Player]], Active!$B$2:$V$201, 21, FALSE), Table3[[#This Row],[IP]]), Table3[[#This Row],[IP]])</f>
        <v>2108</v>
      </c>
      <c r="Z101">
        <f>_xlfn.IFNA(IF(Table3[[#This Row],[To]]&gt;= 2023, (Table3[[#This Row],[IP - Adjusted]]/9)*Table3[[#This Row],[K/9 - Adjusted]], Table3[[#This Row],[SO]]), Table3[[#This Row],[SO]])</f>
        <v>1928</v>
      </c>
      <c r="AA101">
        <v>38</v>
      </c>
      <c r="AB101">
        <v>5</v>
      </c>
      <c r="AC101">
        <v>112</v>
      </c>
      <c r="AD101">
        <v>9058</v>
      </c>
      <c r="AE101">
        <v>113</v>
      </c>
      <c r="AF101">
        <v>3.71</v>
      </c>
      <c r="AG101">
        <v>1.36</v>
      </c>
      <c r="AH101">
        <v>8.1</v>
      </c>
      <c r="AI101">
        <v>0.8</v>
      </c>
      <c r="AJ101">
        <v>4.2</v>
      </c>
      <c r="AK101">
        <v>8.1999999999999993</v>
      </c>
      <c r="AL101">
        <f>IF(Table3[[#This Row],[To]]&gt;=2023, Table3[[#This Row],[K/9]]*Adjustments!$N$11, Table3[[#This Row],[K/9]])</f>
        <v>8.1999999999999993</v>
      </c>
      <c r="AM101">
        <v>1.97</v>
      </c>
      <c r="AN101" t="s">
        <v>1512</v>
      </c>
      <c r="AO101" t="s">
        <v>1634</v>
      </c>
      <c r="AP101" t="s">
        <v>1635</v>
      </c>
    </row>
    <row r="102" spans="1:42" x14ac:dyDescent="0.45">
      <c r="A102">
        <v>98</v>
      </c>
      <c r="B102" t="s">
        <v>251</v>
      </c>
      <c r="C102">
        <v>1918</v>
      </c>
      <c r="D102">
        <v>1995</v>
      </c>
      <c r="E102">
        <v>2008</v>
      </c>
      <c r="F102" t="str">
        <f>_xlfn.CONCAT(Table3[[#This Row],[From]], "-",Table3[[#This Row],[To]])</f>
        <v>1995-2008</v>
      </c>
      <c r="G102" t="s">
        <v>1303</v>
      </c>
      <c r="H102">
        <v>123</v>
      </c>
      <c r="I102">
        <v>109</v>
      </c>
      <c r="J102">
        <v>0.53</v>
      </c>
      <c r="K102">
        <v>232</v>
      </c>
      <c r="L102">
        <v>4.24</v>
      </c>
      <c r="M102">
        <v>323</v>
      </c>
      <c r="N102">
        <v>318</v>
      </c>
      <c r="O102">
        <v>16</v>
      </c>
      <c r="P102">
        <v>9</v>
      </c>
      <c r="Q102">
        <v>0</v>
      </c>
      <c r="R102">
        <v>1976.1</v>
      </c>
      <c r="S102">
        <v>1768</v>
      </c>
      <c r="T102">
        <v>993</v>
      </c>
      <c r="U102">
        <v>932</v>
      </c>
      <c r="V102">
        <v>251</v>
      </c>
      <c r="W102">
        <v>908</v>
      </c>
      <c r="X102">
        <v>31</v>
      </c>
      <c r="Y102">
        <f>_xlfn.IFNA(IF(Table3[[#This Row],[To]]&gt;=2023, VLOOKUP(Table3[[#This Row],[Player]], Active!$B$2:$V$201, 21, FALSE), Table3[[#This Row],[IP]]), Table3[[#This Row],[IP]])</f>
        <v>1976.1</v>
      </c>
      <c r="Z102">
        <f>_xlfn.IFNA(IF(Table3[[#This Row],[To]]&gt;= 2023, (Table3[[#This Row],[IP - Adjusted]]/9)*Table3[[#This Row],[K/9 - Adjusted]], Table3[[#This Row],[SO]]), Table3[[#This Row],[SO]])</f>
        <v>1918</v>
      </c>
      <c r="AA102">
        <v>38</v>
      </c>
      <c r="AB102">
        <v>17</v>
      </c>
      <c r="AC102">
        <v>109</v>
      </c>
      <c r="AD102">
        <v>8462</v>
      </c>
      <c r="AE102">
        <v>97</v>
      </c>
      <c r="AF102">
        <v>4.2300000000000004</v>
      </c>
      <c r="AG102">
        <v>1.3540000000000001</v>
      </c>
      <c r="AH102">
        <v>8.1</v>
      </c>
      <c r="AI102">
        <v>1.1000000000000001</v>
      </c>
      <c r="AJ102">
        <v>4.0999999999999996</v>
      </c>
      <c r="AK102">
        <v>8.6999999999999993</v>
      </c>
      <c r="AL102">
        <f>IF(Table3[[#This Row],[To]]&gt;=2023, Table3[[#This Row],[K/9]]*Adjustments!$N$11, Table3[[#This Row],[K/9]])</f>
        <v>8.6999999999999993</v>
      </c>
      <c r="AM102">
        <v>2.11</v>
      </c>
      <c r="AN102" t="s">
        <v>1435</v>
      </c>
      <c r="AO102" t="s">
        <v>1636</v>
      </c>
      <c r="AP102" t="s">
        <v>1637</v>
      </c>
    </row>
    <row r="103" spans="1:42" x14ac:dyDescent="0.45">
      <c r="A103">
        <v>6</v>
      </c>
      <c r="B103" t="s">
        <v>821</v>
      </c>
      <c r="C103">
        <v>1992</v>
      </c>
      <c r="D103">
        <v>2011</v>
      </c>
      <c r="E103">
        <v>2024</v>
      </c>
      <c r="F103" t="str">
        <f>_xlfn.CONCAT(Table3[[#This Row],[From]], "-",Table3[[#This Row],[To]])</f>
        <v>2011-2024</v>
      </c>
      <c r="G103" t="s">
        <v>1067</v>
      </c>
      <c r="H103">
        <v>140</v>
      </c>
      <c r="I103">
        <v>99</v>
      </c>
      <c r="J103">
        <v>0.58599999999999997</v>
      </c>
      <c r="K103">
        <v>239</v>
      </c>
      <c r="L103">
        <v>3.77</v>
      </c>
      <c r="M103">
        <v>359</v>
      </c>
      <c r="N103">
        <v>335</v>
      </c>
      <c r="O103">
        <v>4</v>
      </c>
      <c r="P103">
        <v>2</v>
      </c>
      <c r="Q103">
        <v>1</v>
      </c>
      <c r="R103">
        <v>1979.1</v>
      </c>
      <c r="S103">
        <v>1835</v>
      </c>
      <c r="T103">
        <v>911</v>
      </c>
      <c r="U103">
        <v>829</v>
      </c>
      <c r="V103">
        <v>228</v>
      </c>
      <c r="W103">
        <v>695</v>
      </c>
      <c r="X103">
        <v>21</v>
      </c>
      <c r="Y103">
        <f>_xlfn.IFNA(IF(Table3[[#This Row],[To]]&gt;=2023, VLOOKUP(Table3[[#This Row],[Player]], Active!$B$2:$V$201, 21, FALSE), Table3[[#This Row],[IP]]), Table3[[#This Row],[IP]])</f>
        <v>2275.3460952453697</v>
      </c>
      <c r="Z103">
        <f>_xlfn.IFNA(IF(Table3[[#This Row],[To]]&gt;= 2023, (Table3[[#This Row],[IP - Adjusted]]/9)*Table3[[#This Row],[K/9 - Adjusted]], Table3[[#This Row],[SO]]), Table3[[#This Row],[SO]])</f>
        <v>1949.2666127392924</v>
      </c>
      <c r="AA103">
        <v>89</v>
      </c>
      <c r="AB103">
        <v>0</v>
      </c>
      <c r="AC103">
        <v>60</v>
      </c>
      <c r="AD103">
        <v>8411</v>
      </c>
      <c r="AE103">
        <v>110</v>
      </c>
      <c r="AF103">
        <v>3.82</v>
      </c>
      <c r="AG103">
        <v>1.278</v>
      </c>
      <c r="AH103">
        <v>8.3000000000000007</v>
      </c>
      <c r="AI103">
        <v>1</v>
      </c>
      <c r="AJ103">
        <v>3.2</v>
      </c>
      <c r="AK103">
        <v>9.1</v>
      </c>
      <c r="AL103">
        <f>IF(Table3[[#This Row],[To]]&gt;=2023, Table3[[#This Row],[K/9]]*Adjustments!$N$11, Table3[[#This Row],[K/9]])</f>
        <v>7.7102114492880176</v>
      </c>
      <c r="AM103">
        <v>2.87</v>
      </c>
      <c r="AN103">
        <v>1</v>
      </c>
      <c r="AO103" t="s">
        <v>1878</v>
      </c>
      <c r="AP103" t="s">
        <v>1879</v>
      </c>
    </row>
    <row r="104" spans="1:42" x14ac:dyDescent="0.45">
      <c r="A104">
        <v>99</v>
      </c>
      <c r="B104" t="s">
        <v>505</v>
      </c>
      <c r="C104">
        <v>1907</v>
      </c>
      <c r="D104">
        <v>1969</v>
      </c>
      <c r="E104">
        <v>1990</v>
      </c>
      <c r="F104" t="str">
        <f>_xlfn.CONCAT(Table3[[#This Row],[From]], "-",Table3[[#This Row],[To]])</f>
        <v>1969-1990</v>
      </c>
      <c r="G104" t="s">
        <v>1324</v>
      </c>
      <c r="H104">
        <v>220</v>
      </c>
      <c r="I104">
        <v>191</v>
      </c>
      <c r="J104">
        <v>0.53500000000000003</v>
      </c>
      <c r="K104">
        <v>411</v>
      </c>
      <c r="L104">
        <v>3.64</v>
      </c>
      <c r="M104">
        <v>628</v>
      </c>
      <c r="N104">
        <v>547</v>
      </c>
      <c r="O104">
        <v>127</v>
      </c>
      <c r="P104">
        <v>39</v>
      </c>
      <c r="Q104">
        <v>11</v>
      </c>
      <c r="R104">
        <v>3669.2</v>
      </c>
      <c r="S104">
        <v>3734</v>
      </c>
      <c r="T104">
        <v>1700</v>
      </c>
      <c r="U104">
        <v>1483</v>
      </c>
      <c r="V104">
        <v>245</v>
      </c>
      <c r="W104">
        <v>1127</v>
      </c>
      <c r="X104">
        <v>118</v>
      </c>
      <c r="Y104">
        <f>_xlfn.IFNA(IF(Table3[[#This Row],[To]]&gt;=2023, VLOOKUP(Table3[[#This Row],[Player]], Active!$B$2:$V$201, 21, FALSE), Table3[[#This Row],[IP]]), Table3[[#This Row],[IP]])</f>
        <v>3669.2</v>
      </c>
      <c r="Z104">
        <f>_xlfn.IFNA(IF(Table3[[#This Row],[To]]&gt;= 2023, (Table3[[#This Row],[IP - Adjusted]]/9)*Table3[[#This Row],[K/9 - Adjusted]], Table3[[#This Row],[SO]]), Table3[[#This Row],[SO]])</f>
        <v>1907</v>
      </c>
      <c r="AA104">
        <v>59</v>
      </c>
      <c r="AB104">
        <v>23</v>
      </c>
      <c r="AC104">
        <v>107</v>
      </c>
      <c r="AD104">
        <v>15582</v>
      </c>
      <c r="AE104">
        <v>100</v>
      </c>
      <c r="AF104">
        <v>3.45</v>
      </c>
      <c r="AG104">
        <v>1.325</v>
      </c>
      <c r="AH104">
        <v>9.1999999999999993</v>
      </c>
      <c r="AI104">
        <v>0.6</v>
      </c>
      <c r="AJ104">
        <v>2.8</v>
      </c>
      <c r="AK104">
        <v>4.7</v>
      </c>
      <c r="AL104">
        <f>IF(Table3[[#This Row],[To]]&gt;=2023, Table3[[#This Row],[K/9]]*Adjustments!$N$11, Table3[[#This Row],[K/9]])</f>
        <v>4.7</v>
      </c>
      <c r="AM104">
        <v>1.69</v>
      </c>
      <c r="AN104" t="s">
        <v>1435</v>
      </c>
      <c r="AO104" t="s">
        <v>1638</v>
      </c>
      <c r="AP104" t="s">
        <v>1639</v>
      </c>
    </row>
    <row r="105" spans="1:42" x14ac:dyDescent="0.45">
      <c r="A105">
        <v>100</v>
      </c>
      <c r="B105" t="s">
        <v>42</v>
      </c>
      <c r="C105">
        <v>1901</v>
      </c>
      <c r="D105">
        <v>2001</v>
      </c>
      <c r="E105">
        <v>2014</v>
      </c>
      <c r="F105" t="str">
        <f>_xlfn.CONCAT(Table3[[#This Row],[From]], "-",Table3[[#This Row],[To]])</f>
        <v>2001-2014</v>
      </c>
      <c r="G105" t="s">
        <v>1081</v>
      </c>
      <c r="H105">
        <v>138</v>
      </c>
      <c r="I105">
        <v>106</v>
      </c>
      <c r="J105">
        <v>0.56599999999999995</v>
      </c>
      <c r="K105">
        <v>244</v>
      </c>
      <c r="L105">
        <v>3.88</v>
      </c>
      <c r="M105">
        <v>335</v>
      </c>
      <c r="N105">
        <v>332</v>
      </c>
      <c r="O105">
        <v>12</v>
      </c>
      <c r="P105">
        <v>6</v>
      </c>
      <c r="Q105">
        <v>0</v>
      </c>
      <c r="R105">
        <v>2051</v>
      </c>
      <c r="S105">
        <v>1897</v>
      </c>
      <c r="T105">
        <v>957</v>
      </c>
      <c r="U105">
        <v>884</v>
      </c>
      <c r="V105">
        <v>238</v>
      </c>
      <c r="W105">
        <v>629</v>
      </c>
      <c r="X105">
        <v>28</v>
      </c>
      <c r="Y105">
        <f>_xlfn.IFNA(IF(Table3[[#This Row],[To]]&gt;=2023, VLOOKUP(Table3[[#This Row],[Player]], Active!$B$2:$V$201, 21, FALSE), Table3[[#This Row],[IP]]), Table3[[#This Row],[IP]])</f>
        <v>2051</v>
      </c>
      <c r="Z105">
        <f>_xlfn.IFNA(IF(Table3[[#This Row],[To]]&gt;= 2023, (Table3[[#This Row],[IP - Adjusted]]/9)*Table3[[#This Row],[K/9 - Adjusted]], Table3[[#This Row],[SO]]), Table3[[#This Row],[SO]])</f>
        <v>1901</v>
      </c>
      <c r="AA105">
        <v>76</v>
      </c>
      <c r="AB105">
        <v>3</v>
      </c>
      <c r="AC105">
        <v>59</v>
      </c>
      <c r="AD105">
        <v>8579</v>
      </c>
      <c r="AE105">
        <v>111</v>
      </c>
      <c r="AF105">
        <v>3.78</v>
      </c>
      <c r="AG105">
        <v>1.232</v>
      </c>
      <c r="AH105">
        <v>8.3000000000000007</v>
      </c>
      <c r="AI105">
        <v>1</v>
      </c>
      <c r="AJ105">
        <v>2.8</v>
      </c>
      <c r="AK105">
        <v>8.3000000000000007</v>
      </c>
      <c r="AL105">
        <f>IF(Table3[[#This Row],[To]]&gt;=2023, Table3[[#This Row],[K/9]]*Adjustments!$N$11, Table3[[#This Row],[K/9]])</f>
        <v>8.3000000000000007</v>
      </c>
      <c r="AM105">
        <v>3.02</v>
      </c>
      <c r="AN105">
        <v>1</v>
      </c>
      <c r="AO105" t="s">
        <v>1640</v>
      </c>
      <c r="AP105" t="s">
        <v>1641</v>
      </c>
    </row>
    <row r="106" spans="1:42" x14ac:dyDescent="0.45">
      <c r="A106">
        <v>7</v>
      </c>
      <c r="B106" t="s">
        <v>911</v>
      </c>
      <c r="C106">
        <v>1982</v>
      </c>
      <c r="D106">
        <v>2012</v>
      </c>
      <c r="E106">
        <v>2024</v>
      </c>
      <c r="F106" t="str">
        <f>_xlfn.CONCAT(Table3[[#This Row],[From]], "-",Table3[[#This Row],[To]])</f>
        <v>2012-2024</v>
      </c>
      <c r="G106" t="s">
        <v>1071</v>
      </c>
      <c r="H106">
        <v>107</v>
      </c>
      <c r="I106">
        <v>88</v>
      </c>
      <c r="J106">
        <v>0.54900000000000004</v>
      </c>
      <c r="K106">
        <v>195</v>
      </c>
      <c r="L106">
        <v>3.58</v>
      </c>
      <c r="M106">
        <v>277</v>
      </c>
      <c r="N106">
        <v>277</v>
      </c>
      <c r="O106">
        <v>2</v>
      </c>
      <c r="P106">
        <v>1</v>
      </c>
      <c r="Q106">
        <v>0</v>
      </c>
      <c r="R106">
        <v>1680.2</v>
      </c>
      <c r="S106">
        <v>1374</v>
      </c>
      <c r="T106">
        <v>702</v>
      </c>
      <c r="U106">
        <v>668</v>
      </c>
      <c r="V106">
        <v>211</v>
      </c>
      <c r="W106">
        <v>537</v>
      </c>
      <c r="X106">
        <v>8</v>
      </c>
      <c r="Y106">
        <f>_xlfn.IFNA(IF(Table3[[#This Row],[To]]&gt;=2023, VLOOKUP(Table3[[#This Row],[Player]], Active!$B$2:$V$201, 21, FALSE), Table3[[#This Row],[IP]]), Table3[[#This Row],[IP]])</f>
        <v>1931.704567344384</v>
      </c>
      <c r="Z106">
        <f>_xlfn.IFNA(IF(Table3[[#This Row],[To]]&gt;= 2023, (Table3[[#This Row],[IP - Adjusted]]/9)*Table3[[#This Row],[K/9 - Adjusted]], Table3[[#This Row],[SO]]), Table3[[#This Row],[SO]])</f>
        <v>1927.6534446993239</v>
      </c>
      <c r="AA106">
        <v>75</v>
      </c>
      <c r="AB106">
        <v>6</v>
      </c>
      <c r="AC106">
        <v>78</v>
      </c>
      <c r="AD106">
        <v>6907</v>
      </c>
      <c r="AE106">
        <v>118</v>
      </c>
      <c r="AF106">
        <v>3.51</v>
      </c>
      <c r="AG106">
        <v>1.137</v>
      </c>
      <c r="AH106">
        <v>7.4</v>
      </c>
      <c r="AI106">
        <v>1.1000000000000001</v>
      </c>
      <c r="AJ106">
        <v>2.9</v>
      </c>
      <c r="AK106">
        <v>10.6</v>
      </c>
      <c r="AL106">
        <f>IF(Table3[[#This Row],[To]]&gt;=2023, Table3[[#This Row],[K/9]]*Adjustments!$N$11, Table3[[#This Row],[K/9]])</f>
        <v>8.9811254244453824</v>
      </c>
      <c r="AM106">
        <v>3.69</v>
      </c>
      <c r="AN106">
        <v>1</v>
      </c>
      <c r="AO106" t="s">
        <v>1880</v>
      </c>
      <c r="AP106" t="s">
        <v>1881</v>
      </c>
    </row>
    <row r="107" spans="1:42" x14ac:dyDescent="0.45">
      <c r="A107">
        <v>101</v>
      </c>
      <c r="B107" t="s">
        <v>64</v>
      </c>
      <c r="C107">
        <v>1885</v>
      </c>
      <c r="D107">
        <v>2000</v>
      </c>
      <c r="E107">
        <v>2015</v>
      </c>
      <c r="F107" t="str">
        <f>_xlfn.CONCAT(Table3[[#This Row],[From]], "-",Table3[[#This Row],[To]])</f>
        <v>2000-2015</v>
      </c>
      <c r="G107" t="s">
        <v>1066</v>
      </c>
      <c r="H107">
        <v>165</v>
      </c>
      <c r="I107">
        <v>143</v>
      </c>
      <c r="J107">
        <v>0.53600000000000003</v>
      </c>
      <c r="K107">
        <v>308</v>
      </c>
      <c r="L107">
        <v>4.04</v>
      </c>
      <c r="M107">
        <v>433</v>
      </c>
      <c r="N107">
        <v>421</v>
      </c>
      <c r="O107">
        <v>12</v>
      </c>
      <c r="P107">
        <v>5</v>
      </c>
      <c r="Q107">
        <v>0</v>
      </c>
      <c r="R107">
        <v>2576.1999999999998</v>
      </c>
      <c r="S107">
        <v>2381</v>
      </c>
      <c r="T107">
        <v>1254</v>
      </c>
      <c r="U107">
        <v>1157</v>
      </c>
      <c r="V107">
        <v>282</v>
      </c>
      <c r="W107">
        <v>1064</v>
      </c>
      <c r="X107">
        <v>52</v>
      </c>
      <c r="Y107">
        <f>_xlfn.IFNA(IF(Table3[[#This Row],[To]]&gt;=2023, VLOOKUP(Table3[[#This Row],[Player]], Active!$B$2:$V$201, 21, FALSE), Table3[[#This Row],[IP]]), Table3[[#This Row],[IP]])</f>
        <v>2576.1999999999998</v>
      </c>
      <c r="Z107">
        <f>_xlfn.IFNA(IF(Table3[[#This Row],[To]]&gt;= 2023, (Table3[[#This Row],[IP - Adjusted]]/9)*Table3[[#This Row],[K/9 - Adjusted]], Table3[[#This Row],[SO]]), Table3[[#This Row],[SO]])</f>
        <v>1885</v>
      </c>
      <c r="AA107">
        <v>97</v>
      </c>
      <c r="AB107">
        <v>8</v>
      </c>
      <c r="AC107">
        <v>50</v>
      </c>
      <c r="AD107">
        <v>11001</v>
      </c>
      <c r="AE107">
        <v>105</v>
      </c>
      <c r="AF107">
        <v>4.3899999999999997</v>
      </c>
      <c r="AG107">
        <v>1.337</v>
      </c>
      <c r="AH107">
        <v>8.3000000000000007</v>
      </c>
      <c r="AI107">
        <v>1</v>
      </c>
      <c r="AJ107">
        <v>3.7</v>
      </c>
      <c r="AK107">
        <v>6.6</v>
      </c>
      <c r="AL107">
        <f>IF(Table3[[#This Row],[To]]&gt;=2023, Table3[[#This Row],[K/9]]*Adjustments!$N$11, Table3[[#This Row],[K/9]])</f>
        <v>6.6</v>
      </c>
      <c r="AM107">
        <v>1.77</v>
      </c>
      <c r="AN107" t="s">
        <v>1435</v>
      </c>
      <c r="AO107" t="s">
        <v>1642</v>
      </c>
      <c r="AP107" t="s">
        <v>1643</v>
      </c>
    </row>
    <row r="108" spans="1:42" x14ac:dyDescent="0.45">
      <c r="A108">
        <v>102</v>
      </c>
      <c r="B108" t="s">
        <v>1241</v>
      </c>
      <c r="C108">
        <v>1881</v>
      </c>
      <c r="D108">
        <v>1890</v>
      </c>
      <c r="E108">
        <v>1906</v>
      </c>
      <c r="F108" t="str">
        <f>_xlfn.CONCAT(Table3[[#This Row],[From]], "-",Table3[[#This Row],[To]])</f>
        <v>1890-1906</v>
      </c>
      <c r="G108" t="s">
        <v>1242</v>
      </c>
      <c r="H108">
        <v>362</v>
      </c>
      <c r="I108">
        <v>208</v>
      </c>
      <c r="J108">
        <v>0.63500000000000001</v>
      </c>
      <c r="K108">
        <v>570</v>
      </c>
      <c r="L108">
        <v>2.96</v>
      </c>
      <c r="M108">
        <v>621</v>
      </c>
      <c r="N108">
        <v>562</v>
      </c>
      <c r="O108">
        <v>532</v>
      </c>
      <c r="P108">
        <v>48</v>
      </c>
      <c r="Q108">
        <v>16</v>
      </c>
      <c r="R108">
        <v>5067.1000000000004</v>
      </c>
      <c r="S108">
        <v>4929</v>
      </c>
      <c r="T108">
        <v>2480</v>
      </c>
      <c r="U108">
        <v>1664</v>
      </c>
      <c r="V108">
        <v>156</v>
      </c>
      <c r="W108">
        <v>1272</v>
      </c>
      <c r="Y108">
        <f>_xlfn.IFNA(IF(Table3[[#This Row],[To]]&gt;=2023, VLOOKUP(Table3[[#This Row],[Player]], Active!$B$2:$V$201, 21, FALSE), Table3[[#This Row],[IP]]), Table3[[#This Row],[IP]])</f>
        <v>5067.1000000000004</v>
      </c>
      <c r="Z108">
        <f>_xlfn.IFNA(IF(Table3[[#This Row],[To]]&gt;= 2023, (Table3[[#This Row],[IP - Adjusted]]/9)*Table3[[#This Row],[K/9 - Adjusted]], Table3[[#This Row],[SO]]), Table3[[#This Row],[SO]])</f>
        <v>1881</v>
      </c>
      <c r="AA108">
        <v>129</v>
      </c>
      <c r="AB108">
        <v>1</v>
      </c>
      <c r="AC108">
        <v>169</v>
      </c>
      <c r="AD108">
        <v>21099</v>
      </c>
      <c r="AE108">
        <v>139</v>
      </c>
      <c r="AF108">
        <v>3.48</v>
      </c>
      <c r="AG108">
        <v>1.224</v>
      </c>
      <c r="AH108">
        <v>8.8000000000000007</v>
      </c>
      <c r="AI108">
        <v>0.3</v>
      </c>
      <c r="AJ108">
        <v>2.2999999999999998</v>
      </c>
      <c r="AK108">
        <v>3.3</v>
      </c>
      <c r="AL108">
        <f>IF(Table3[[#This Row],[To]]&gt;=2023, Table3[[#This Row],[K/9]]*Adjustments!$N$11, Table3[[#This Row],[K/9]])</f>
        <v>3.3</v>
      </c>
      <c r="AM108">
        <v>1.48</v>
      </c>
      <c r="AN108" t="s">
        <v>1644</v>
      </c>
      <c r="AO108" t="s">
        <v>1645</v>
      </c>
      <c r="AP108" t="s">
        <v>1646</v>
      </c>
    </row>
    <row r="109" spans="1:42" x14ac:dyDescent="0.45">
      <c r="A109">
        <v>8</v>
      </c>
      <c r="B109" t="s">
        <v>822</v>
      </c>
      <c r="C109">
        <v>1977</v>
      </c>
      <c r="D109">
        <v>2008</v>
      </c>
      <c r="E109">
        <v>2024</v>
      </c>
      <c r="F109" t="str">
        <f>_xlfn.CONCAT(Table3[[#This Row],[From]], "-",Table3[[#This Row],[To]])</f>
        <v>2008-2024</v>
      </c>
      <c r="G109" t="s">
        <v>1068</v>
      </c>
      <c r="H109">
        <v>135</v>
      </c>
      <c r="I109">
        <v>118</v>
      </c>
      <c r="J109">
        <v>0.53400000000000003</v>
      </c>
      <c r="K109">
        <v>253</v>
      </c>
      <c r="L109">
        <v>4</v>
      </c>
      <c r="M109">
        <v>370</v>
      </c>
      <c r="N109">
        <v>369</v>
      </c>
      <c r="O109">
        <v>3</v>
      </c>
      <c r="P109">
        <v>2</v>
      </c>
      <c r="Q109">
        <v>0</v>
      </c>
      <c r="R109">
        <v>2057.1999999999998</v>
      </c>
      <c r="S109">
        <v>1918</v>
      </c>
      <c r="T109">
        <v>1008</v>
      </c>
      <c r="U109">
        <v>915</v>
      </c>
      <c r="V109">
        <v>191</v>
      </c>
      <c r="W109">
        <v>760</v>
      </c>
      <c r="X109">
        <v>25</v>
      </c>
      <c r="Y109">
        <f>_xlfn.IFNA(IF(Table3[[#This Row],[To]]&gt;=2023, VLOOKUP(Table3[[#This Row],[Player]], Active!$B$2:$V$201, 21, FALSE), Table3[[#This Row],[IP]]), Table3[[#This Row],[IP]])</f>
        <v>2358.1235793834458</v>
      </c>
      <c r="Z109">
        <f>_xlfn.IFNA(IF(Table3[[#This Row],[To]]&gt;= 2023, (Table3[[#This Row],[IP - Adjusted]]/9)*Table3[[#This Row],[K/9 - Adjusted]], Table3[[#This Row],[SO]]), Table3[[#This Row],[SO]])</f>
        <v>1909.1822981336413</v>
      </c>
      <c r="AA109">
        <v>180</v>
      </c>
      <c r="AB109">
        <v>7</v>
      </c>
      <c r="AC109">
        <v>68</v>
      </c>
      <c r="AD109">
        <v>8804</v>
      </c>
      <c r="AE109">
        <v>101</v>
      </c>
      <c r="AF109">
        <v>3.8</v>
      </c>
      <c r="AG109">
        <v>1.3009999999999999</v>
      </c>
      <c r="AH109">
        <v>8.4</v>
      </c>
      <c r="AI109">
        <v>0.8</v>
      </c>
      <c r="AJ109">
        <v>3.3</v>
      </c>
      <c r="AK109">
        <v>8.6</v>
      </c>
      <c r="AL109">
        <f>IF(Table3[[#This Row],[To]]&gt;=2023, Table3[[#This Row],[K/9]]*Adjustments!$N$11, Table3[[#This Row],[K/9]])</f>
        <v>7.2865734575688954</v>
      </c>
      <c r="AM109">
        <v>2.6</v>
      </c>
      <c r="AN109" t="s">
        <v>1435</v>
      </c>
      <c r="AO109" t="s">
        <v>1882</v>
      </c>
      <c r="AP109" t="s">
        <v>1883</v>
      </c>
    </row>
    <row r="110" spans="1:42" x14ac:dyDescent="0.45">
      <c r="A110">
        <v>103</v>
      </c>
      <c r="B110" t="s">
        <v>36</v>
      </c>
      <c r="C110">
        <v>1870</v>
      </c>
      <c r="D110">
        <v>2000</v>
      </c>
      <c r="E110">
        <v>2015</v>
      </c>
      <c r="F110" t="str">
        <f>_xlfn.CONCAT(Table3[[#This Row],[From]], "-",Table3[[#This Row],[To]])</f>
        <v>2000-2015</v>
      </c>
      <c r="G110" t="s">
        <v>1335</v>
      </c>
      <c r="H110">
        <v>214</v>
      </c>
      <c r="I110">
        <v>160</v>
      </c>
      <c r="J110">
        <v>0.57199999999999995</v>
      </c>
      <c r="K110">
        <v>374</v>
      </c>
      <c r="L110">
        <v>3.81</v>
      </c>
      <c r="M110">
        <v>518</v>
      </c>
      <c r="N110">
        <v>493</v>
      </c>
      <c r="O110">
        <v>33</v>
      </c>
      <c r="P110">
        <v>10</v>
      </c>
      <c r="Q110">
        <v>0</v>
      </c>
      <c r="R110">
        <v>3283.1</v>
      </c>
      <c r="S110">
        <v>3472</v>
      </c>
      <c r="T110">
        <v>1542</v>
      </c>
      <c r="U110">
        <v>1391</v>
      </c>
      <c r="V110">
        <v>361</v>
      </c>
      <c r="W110">
        <v>734</v>
      </c>
      <c r="X110">
        <v>49</v>
      </c>
      <c r="Y110">
        <f>_xlfn.IFNA(IF(Table3[[#This Row],[To]]&gt;=2023, VLOOKUP(Table3[[#This Row],[Player]], Active!$B$2:$V$201, 21, FALSE), Table3[[#This Row],[IP]]), Table3[[#This Row],[IP]])</f>
        <v>3283.1</v>
      </c>
      <c r="Z110">
        <f>_xlfn.IFNA(IF(Table3[[#This Row],[To]]&gt;= 2023, (Table3[[#This Row],[IP - Adjusted]]/9)*Table3[[#This Row],[K/9 - Adjusted]], Table3[[#This Row],[SO]]), Table3[[#This Row],[SO]])</f>
        <v>1870</v>
      </c>
      <c r="AA110">
        <v>79</v>
      </c>
      <c r="AB110">
        <v>16</v>
      </c>
      <c r="AC110">
        <v>27</v>
      </c>
      <c r="AD110">
        <v>13705</v>
      </c>
      <c r="AE110">
        <v>117</v>
      </c>
      <c r="AF110">
        <v>4.1100000000000003</v>
      </c>
      <c r="AG110">
        <v>1.2809999999999999</v>
      </c>
      <c r="AH110">
        <v>9.5</v>
      </c>
      <c r="AI110">
        <v>1</v>
      </c>
      <c r="AJ110">
        <v>2</v>
      </c>
      <c r="AK110">
        <v>5.0999999999999996</v>
      </c>
      <c r="AL110">
        <f>IF(Table3[[#This Row],[To]]&gt;=2023, Table3[[#This Row],[K/9]]*Adjustments!$N$11, Table3[[#This Row],[K/9]])</f>
        <v>5.0999999999999996</v>
      </c>
      <c r="AM110">
        <v>2.5499999999999998</v>
      </c>
      <c r="AN110">
        <v>1</v>
      </c>
      <c r="AO110" t="s">
        <v>1647</v>
      </c>
      <c r="AP110" t="s">
        <v>1648</v>
      </c>
    </row>
    <row r="111" spans="1:42" x14ac:dyDescent="0.45">
      <c r="A111">
        <v>104</v>
      </c>
      <c r="B111" t="s">
        <v>971</v>
      </c>
      <c r="C111">
        <v>1860</v>
      </c>
      <c r="D111">
        <v>2008</v>
      </c>
      <c r="E111">
        <v>2020</v>
      </c>
      <c r="F111" t="str">
        <f>_xlfn.CONCAT(Table3[[#This Row],[From]], "-",Table3[[#This Row],[To]])</f>
        <v>2008-2020</v>
      </c>
      <c r="G111" t="s">
        <v>1075</v>
      </c>
      <c r="H111">
        <v>131</v>
      </c>
      <c r="I111">
        <v>101</v>
      </c>
      <c r="J111">
        <v>0.56499999999999995</v>
      </c>
      <c r="K111">
        <v>232</v>
      </c>
      <c r="L111">
        <v>3.7</v>
      </c>
      <c r="M111">
        <v>344</v>
      </c>
      <c r="N111">
        <v>328</v>
      </c>
      <c r="O111">
        <v>4</v>
      </c>
      <c r="P111">
        <v>2</v>
      </c>
      <c r="Q111">
        <v>0</v>
      </c>
      <c r="R111">
        <v>1933</v>
      </c>
      <c r="S111">
        <v>1744</v>
      </c>
      <c r="T111">
        <v>857</v>
      </c>
      <c r="U111">
        <v>795</v>
      </c>
      <c r="V111">
        <v>171</v>
      </c>
      <c r="W111">
        <v>815</v>
      </c>
      <c r="X111">
        <v>21</v>
      </c>
      <c r="Y111">
        <f>_xlfn.IFNA(IF(Table3[[#This Row],[To]]&gt;=2023, VLOOKUP(Table3[[#This Row],[Player]], Active!$B$2:$V$201, 21, FALSE), Table3[[#This Row],[IP]]), Table3[[#This Row],[IP]])</f>
        <v>1933</v>
      </c>
      <c r="Z111">
        <f>_xlfn.IFNA(IF(Table3[[#This Row],[To]]&gt;= 2023, (Table3[[#This Row],[IP - Adjusted]]/9)*Table3[[#This Row],[K/9 - Adjusted]], Table3[[#This Row],[SO]]), Table3[[#This Row],[SO]])</f>
        <v>1860</v>
      </c>
      <c r="AA111">
        <v>50</v>
      </c>
      <c r="AB111">
        <v>4</v>
      </c>
      <c r="AC111">
        <v>59</v>
      </c>
      <c r="AD111">
        <v>8242</v>
      </c>
      <c r="AE111">
        <v>111</v>
      </c>
      <c r="AF111">
        <v>3.68</v>
      </c>
      <c r="AG111">
        <v>1.3240000000000001</v>
      </c>
      <c r="AH111">
        <v>8.1</v>
      </c>
      <c r="AI111">
        <v>0.8</v>
      </c>
      <c r="AJ111">
        <v>3.8</v>
      </c>
      <c r="AK111">
        <v>8.6999999999999993</v>
      </c>
      <c r="AL111">
        <f>IF(Table3[[#This Row],[To]]&gt;=2023, Table3[[#This Row],[K/9]]*Adjustments!$N$11, Table3[[#This Row],[K/9]])</f>
        <v>8.6999999999999993</v>
      </c>
      <c r="AM111">
        <v>2.2799999999999998</v>
      </c>
      <c r="AN111">
        <v>1</v>
      </c>
      <c r="AO111" t="s">
        <v>1649</v>
      </c>
      <c r="AP111" t="s">
        <v>1650</v>
      </c>
    </row>
    <row r="112" spans="1:42" x14ac:dyDescent="0.45">
      <c r="A112">
        <v>62</v>
      </c>
      <c r="B112" t="s">
        <v>162</v>
      </c>
      <c r="C112">
        <v>2202</v>
      </c>
      <c r="D112">
        <v>2005</v>
      </c>
      <c r="E112">
        <v>2023</v>
      </c>
      <c r="F112" t="str">
        <f>_xlfn.CONCAT(Table3[[#This Row],[From]], "-",Table3[[#This Row],[To]])</f>
        <v>2005-2023</v>
      </c>
      <c r="G112" t="s">
        <v>1282</v>
      </c>
      <c r="H112">
        <v>200</v>
      </c>
      <c r="I112">
        <v>128</v>
      </c>
      <c r="J112">
        <v>0.61</v>
      </c>
      <c r="K112">
        <v>328</v>
      </c>
      <c r="L112">
        <v>3.53</v>
      </c>
      <c r="M112">
        <v>478</v>
      </c>
      <c r="N112">
        <v>411</v>
      </c>
      <c r="O112">
        <v>28</v>
      </c>
      <c r="P112">
        <v>11</v>
      </c>
      <c r="Q112">
        <v>3</v>
      </c>
      <c r="R112">
        <v>2668.1</v>
      </c>
      <c r="S112">
        <v>2577</v>
      </c>
      <c r="T112">
        <v>1117</v>
      </c>
      <c r="U112">
        <v>1047</v>
      </c>
      <c r="V112">
        <v>233</v>
      </c>
      <c r="W112">
        <v>736</v>
      </c>
      <c r="X112">
        <v>40</v>
      </c>
      <c r="Y112">
        <f>_xlfn.IFNA(IF(Table3[[#This Row],[To]]&gt;=2023, VLOOKUP(Table3[[#This Row],[Player]], Active!$B$2:$V$201, 21, FALSE), Table3[[#This Row],[IP]]), Table3[[#This Row],[IP]])</f>
        <v>2668.1</v>
      </c>
      <c r="Z112">
        <f>_xlfn.IFNA(IF(Table3[[#This Row],[To]]&gt;= 2023, (Table3[[#This Row],[IP - Adjusted]]/9)*Table3[[#This Row],[K/9 - Adjusted]], Table3[[#This Row],[SO]]), Table3[[#This Row],[SO]])</f>
        <v>1858.7295756050753</v>
      </c>
      <c r="AA112">
        <v>81</v>
      </c>
      <c r="AB112">
        <v>4</v>
      </c>
      <c r="AC112">
        <v>51</v>
      </c>
      <c r="AD112">
        <v>11116</v>
      </c>
      <c r="AE112">
        <v>114</v>
      </c>
      <c r="AF112">
        <v>3.54</v>
      </c>
      <c r="AG112">
        <v>1.242</v>
      </c>
      <c r="AH112">
        <v>8.6999999999999993</v>
      </c>
      <c r="AI112">
        <v>0.8</v>
      </c>
      <c r="AJ112">
        <v>2.5</v>
      </c>
      <c r="AK112">
        <v>7.4</v>
      </c>
      <c r="AL112">
        <f>IF(Table3[[#This Row],[To]]&gt;=2023, Table3[[#This Row],[K/9]]*Adjustments!$N$11, Table3[[#This Row],[K/9]])</f>
        <v>6.2698422774430043</v>
      </c>
      <c r="AM112">
        <v>2.99</v>
      </c>
      <c r="AN112" t="s">
        <v>1509</v>
      </c>
      <c r="AO112" t="s">
        <v>47</v>
      </c>
      <c r="AP112" t="s">
        <v>1559</v>
      </c>
    </row>
    <row r="113" spans="1:42" x14ac:dyDescent="0.45">
      <c r="A113">
        <v>105</v>
      </c>
      <c r="B113" t="s">
        <v>48</v>
      </c>
      <c r="C113">
        <v>1852</v>
      </c>
      <c r="D113">
        <v>2001</v>
      </c>
      <c r="E113">
        <v>2013</v>
      </c>
      <c r="F113" t="str">
        <f>_xlfn.CONCAT(Table3[[#This Row],[From]], "-",Table3[[#This Row],[To]])</f>
        <v>2001-2013</v>
      </c>
      <c r="G113" t="s">
        <v>1076</v>
      </c>
      <c r="H113">
        <v>163</v>
      </c>
      <c r="I113">
        <v>102</v>
      </c>
      <c r="J113">
        <v>0.61499999999999999</v>
      </c>
      <c r="K113">
        <v>265</v>
      </c>
      <c r="L113">
        <v>3.36</v>
      </c>
      <c r="M113">
        <v>365</v>
      </c>
      <c r="N113">
        <v>341</v>
      </c>
      <c r="O113">
        <v>20</v>
      </c>
      <c r="P113">
        <v>8</v>
      </c>
      <c r="Q113">
        <v>0</v>
      </c>
      <c r="R113">
        <v>2245.1</v>
      </c>
      <c r="S113">
        <v>2199</v>
      </c>
      <c r="T113">
        <v>897</v>
      </c>
      <c r="U113">
        <v>838</v>
      </c>
      <c r="V113">
        <v>197</v>
      </c>
      <c r="W113">
        <v>520</v>
      </c>
      <c r="X113">
        <v>34</v>
      </c>
      <c r="Y113">
        <f>_xlfn.IFNA(IF(Table3[[#This Row],[To]]&gt;=2023, VLOOKUP(Table3[[#This Row],[Player]], Active!$B$2:$V$201, 21, FALSE), Table3[[#This Row],[IP]]), Table3[[#This Row],[IP]])</f>
        <v>2245.1</v>
      </c>
      <c r="Z113">
        <f>_xlfn.IFNA(IF(Table3[[#This Row],[To]]&gt;= 2023, (Table3[[#This Row],[IP - Adjusted]]/9)*Table3[[#This Row],[K/9 - Adjusted]], Table3[[#This Row],[SO]]), Table3[[#This Row],[SO]])</f>
        <v>1852</v>
      </c>
      <c r="AA113">
        <v>80</v>
      </c>
      <c r="AB113">
        <v>7</v>
      </c>
      <c r="AC113">
        <v>30</v>
      </c>
      <c r="AD113">
        <v>9301</v>
      </c>
      <c r="AE113">
        <v>127</v>
      </c>
      <c r="AF113">
        <v>3.37</v>
      </c>
      <c r="AG113">
        <v>1.2110000000000001</v>
      </c>
      <c r="AH113">
        <v>8.8000000000000007</v>
      </c>
      <c r="AI113">
        <v>0.8</v>
      </c>
      <c r="AJ113">
        <v>2.1</v>
      </c>
      <c r="AK113">
        <v>7.4</v>
      </c>
      <c r="AL113">
        <f>IF(Table3[[#This Row],[To]]&gt;=2023, Table3[[#This Row],[K/9]]*Adjustments!$N$11, Table3[[#This Row],[K/9]])</f>
        <v>7.4</v>
      </c>
      <c r="AM113">
        <v>3.56</v>
      </c>
      <c r="AN113" t="s">
        <v>1562</v>
      </c>
      <c r="AO113" t="s">
        <v>1651</v>
      </c>
      <c r="AP113" t="s">
        <v>1652</v>
      </c>
    </row>
    <row r="114" spans="1:42" x14ac:dyDescent="0.45">
      <c r="A114">
        <v>106</v>
      </c>
      <c r="B114" t="s">
        <v>1254</v>
      </c>
      <c r="C114">
        <v>1850</v>
      </c>
      <c r="D114">
        <v>1880</v>
      </c>
      <c r="E114">
        <v>1892</v>
      </c>
      <c r="F114" t="str">
        <f>_xlfn.CONCAT(Table3[[#This Row],[From]], "-",Table3[[#This Row],[To]])</f>
        <v>1880-1892</v>
      </c>
      <c r="G114" t="s">
        <v>1247</v>
      </c>
      <c r="H114">
        <v>307</v>
      </c>
      <c r="I114">
        <v>210</v>
      </c>
      <c r="J114">
        <v>0.59399999999999997</v>
      </c>
      <c r="K114">
        <v>517</v>
      </c>
      <c r="L114">
        <v>2.71</v>
      </c>
      <c r="M114">
        <v>565</v>
      </c>
      <c r="N114">
        <v>549</v>
      </c>
      <c r="O114">
        <v>525</v>
      </c>
      <c r="P114">
        <v>41</v>
      </c>
      <c r="Q114">
        <v>4</v>
      </c>
      <c r="R114">
        <v>4802</v>
      </c>
      <c r="S114">
        <v>4588</v>
      </c>
      <c r="T114">
        <v>2556</v>
      </c>
      <c r="U114">
        <v>1447</v>
      </c>
      <c r="V114">
        <v>106</v>
      </c>
      <c r="W114">
        <v>1297</v>
      </c>
      <c r="Y114">
        <f>_xlfn.IFNA(IF(Table3[[#This Row],[To]]&gt;=2023, VLOOKUP(Table3[[#This Row],[Player]], Active!$B$2:$V$201, 21, FALSE), Table3[[#This Row],[IP]]), Table3[[#This Row],[IP]])</f>
        <v>4802</v>
      </c>
      <c r="Z114">
        <f>_xlfn.IFNA(IF(Table3[[#This Row],[To]]&gt;= 2023, (Table3[[#This Row],[IP - Adjusted]]/9)*Table3[[#This Row],[K/9 - Adjusted]], Table3[[#This Row],[SO]]), Table3[[#This Row],[SO]])</f>
        <v>1850</v>
      </c>
      <c r="AA114">
        <v>52</v>
      </c>
      <c r="AB114">
        <v>1</v>
      </c>
      <c r="AC114">
        <v>274</v>
      </c>
      <c r="AD114">
        <v>20308</v>
      </c>
      <c r="AE114">
        <v>113</v>
      </c>
      <c r="AF114">
        <v>3.28</v>
      </c>
      <c r="AG114">
        <v>1.226</v>
      </c>
      <c r="AH114">
        <v>8.6</v>
      </c>
      <c r="AI114">
        <v>0.2</v>
      </c>
      <c r="AJ114">
        <v>2.4</v>
      </c>
      <c r="AK114">
        <v>3.5</v>
      </c>
      <c r="AL114">
        <f>IF(Table3[[#This Row],[To]]&gt;=2023, Table3[[#This Row],[K/9]]*Adjustments!$N$11, Table3[[#This Row],[K/9]])</f>
        <v>3.5</v>
      </c>
      <c r="AM114">
        <v>1.43</v>
      </c>
      <c r="AN114" t="s">
        <v>1653</v>
      </c>
      <c r="AO114" t="s">
        <v>1654</v>
      </c>
      <c r="AP114" t="s">
        <v>1655</v>
      </c>
    </row>
    <row r="115" spans="1:42" x14ac:dyDescent="0.45">
      <c r="A115">
        <v>107</v>
      </c>
      <c r="B115" t="s">
        <v>429</v>
      </c>
      <c r="C115">
        <v>1844</v>
      </c>
      <c r="D115">
        <v>1982</v>
      </c>
      <c r="E115">
        <v>1996</v>
      </c>
      <c r="F115" t="str">
        <f>_xlfn.CONCAT(Table3[[#This Row],[From]], "-",Table3[[#This Row],[To]])</f>
        <v>1982-1996</v>
      </c>
      <c r="G115" t="s">
        <v>1112</v>
      </c>
      <c r="H115">
        <v>176</v>
      </c>
      <c r="I115">
        <v>150</v>
      </c>
      <c r="J115">
        <v>0.54</v>
      </c>
      <c r="K115">
        <v>326</v>
      </c>
      <c r="L115">
        <v>3.73</v>
      </c>
      <c r="M115">
        <v>421</v>
      </c>
      <c r="N115">
        <v>420</v>
      </c>
      <c r="O115">
        <v>74</v>
      </c>
      <c r="P115">
        <v>16</v>
      </c>
      <c r="Q115">
        <v>0</v>
      </c>
      <c r="R115">
        <v>2836.1</v>
      </c>
      <c r="S115">
        <v>2827</v>
      </c>
      <c r="T115">
        <v>1303</v>
      </c>
      <c r="U115">
        <v>1175</v>
      </c>
      <c r="V115">
        <v>294</v>
      </c>
      <c r="W115">
        <v>864</v>
      </c>
      <c r="X115">
        <v>39</v>
      </c>
      <c r="Y115">
        <f>_xlfn.IFNA(IF(Table3[[#This Row],[To]]&gt;=2023, VLOOKUP(Table3[[#This Row],[Player]], Active!$B$2:$V$201, 21, FALSE), Table3[[#This Row],[IP]]), Table3[[#This Row],[IP]])</f>
        <v>2836.1</v>
      </c>
      <c r="Z115">
        <f>_xlfn.IFNA(IF(Table3[[#This Row],[To]]&gt;= 2023, (Table3[[#This Row],[IP - Adjusted]]/9)*Table3[[#This Row],[K/9 - Adjusted]], Table3[[#This Row],[SO]]), Table3[[#This Row],[SO]])</f>
        <v>1844</v>
      </c>
      <c r="AA115">
        <v>48</v>
      </c>
      <c r="AB115">
        <v>12</v>
      </c>
      <c r="AC115">
        <v>86</v>
      </c>
      <c r="AD115">
        <v>11933</v>
      </c>
      <c r="AE115">
        <v>112</v>
      </c>
      <c r="AF115">
        <v>3.81</v>
      </c>
      <c r="AG115">
        <v>1.3009999999999999</v>
      </c>
      <c r="AH115">
        <v>9</v>
      </c>
      <c r="AI115">
        <v>0.9</v>
      </c>
      <c r="AJ115">
        <v>2.7</v>
      </c>
      <c r="AK115">
        <v>5.9</v>
      </c>
      <c r="AL115">
        <f>IF(Table3[[#This Row],[To]]&gt;=2023, Table3[[#This Row],[K/9]]*Adjustments!$N$11, Table3[[#This Row],[K/9]])</f>
        <v>5.9</v>
      </c>
      <c r="AM115">
        <v>2.13</v>
      </c>
      <c r="AN115">
        <v>1</v>
      </c>
      <c r="AO115" t="s">
        <v>1656</v>
      </c>
      <c r="AP115" t="s">
        <v>1657</v>
      </c>
    </row>
    <row r="116" spans="1:42" x14ac:dyDescent="0.45">
      <c r="A116">
        <v>108</v>
      </c>
      <c r="B116" t="s">
        <v>81</v>
      </c>
      <c r="C116">
        <v>1842</v>
      </c>
      <c r="D116">
        <v>2002</v>
      </c>
      <c r="E116">
        <v>2015</v>
      </c>
      <c r="F116" t="str">
        <f>_xlfn.CONCAT(Table3[[#This Row],[From]], "-",Table3[[#This Row],[To]])</f>
        <v>2002-2015</v>
      </c>
      <c r="G116" t="s">
        <v>1067</v>
      </c>
      <c r="H116">
        <v>128</v>
      </c>
      <c r="I116">
        <v>143</v>
      </c>
      <c r="J116">
        <v>0.47199999999999998</v>
      </c>
      <c r="K116">
        <v>271</v>
      </c>
      <c r="L116">
        <v>4.26</v>
      </c>
      <c r="M116">
        <v>387</v>
      </c>
      <c r="N116">
        <v>381</v>
      </c>
      <c r="O116">
        <v>15</v>
      </c>
      <c r="P116">
        <v>8</v>
      </c>
      <c r="Q116">
        <v>0</v>
      </c>
      <c r="R116">
        <v>2322</v>
      </c>
      <c r="S116">
        <v>2445</v>
      </c>
      <c r="T116">
        <v>1177</v>
      </c>
      <c r="U116">
        <v>1099</v>
      </c>
      <c r="V116">
        <v>298</v>
      </c>
      <c r="W116">
        <v>712</v>
      </c>
      <c r="X116">
        <v>54</v>
      </c>
      <c r="Y116">
        <f>_xlfn.IFNA(IF(Table3[[#This Row],[To]]&gt;=2023, VLOOKUP(Table3[[#This Row],[Player]], Active!$B$2:$V$201, 21, FALSE), Table3[[#This Row],[IP]]), Table3[[#This Row],[IP]])</f>
        <v>2322</v>
      </c>
      <c r="Z116">
        <f>_xlfn.IFNA(IF(Table3[[#This Row],[To]]&gt;= 2023, (Table3[[#This Row],[IP - Adjusted]]/9)*Table3[[#This Row],[K/9 - Adjusted]], Table3[[#This Row],[SO]]), Table3[[#This Row],[SO]])</f>
        <v>1842</v>
      </c>
      <c r="AA116">
        <v>63</v>
      </c>
      <c r="AB116">
        <v>3</v>
      </c>
      <c r="AC116">
        <v>76</v>
      </c>
      <c r="AD116">
        <v>9975</v>
      </c>
      <c r="AE116">
        <v>97</v>
      </c>
      <c r="AF116">
        <v>4.18</v>
      </c>
      <c r="AG116">
        <v>1.36</v>
      </c>
      <c r="AH116">
        <v>9.5</v>
      </c>
      <c r="AI116">
        <v>1.2</v>
      </c>
      <c r="AJ116">
        <v>2.8</v>
      </c>
      <c r="AK116">
        <v>7.1</v>
      </c>
      <c r="AL116">
        <f>IF(Table3[[#This Row],[To]]&gt;=2023, Table3[[#This Row],[K/9]]*Adjustments!$N$11, Table3[[#This Row],[K/9]])</f>
        <v>7.1</v>
      </c>
      <c r="AM116">
        <v>2.59</v>
      </c>
      <c r="AN116" t="s">
        <v>1435</v>
      </c>
      <c r="AO116" t="s">
        <v>1658</v>
      </c>
      <c r="AP116" t="s">
        <v>1659</v>
      </c>
    </row>
    <row r="117" spans="1:42" x14ac:dyDescent="0.45">
      <c r="A117">
        <v>109</v>
      </c>
      <c r="B117" t="s">
        <v>1253</v>
      </c>
      <c r="C117">
        <v>1830</v>
      </c>
      <c r="D117">
        <v>1880</v>
      </c>
      <c r="E117">
        <v>1891</v>
      </c>
      <c r="F117" t="str">
        <f>_xlfn.CONCAT(Table3[[#This Row],[From]], "-",Table3[[#This Row],[To]])</f>
        <v>1880-1891</v>
      </c>
      <c r="G117" t="s">
        <v>1070</v>
      </c>
      <c r="H117">
        <v>310</v>
      </c>
      <c r="I117">
        <v>194</v>
      </c>
      <c r="J117">
        <v>0.61499999999999999</v>
      </c>
      <c r="K117">
        <v>504</v>
      </c>
      <c r="L117">
        <v>2.68</v>
      </c>
      <c r="M117">
        <v>527</v>
      </c>
      <c r="N117">
        <v>502</v>
      </c>
      <c r="O117">
        <v>488</v>
      </c>
      <c r="P117">
        <v>35</v>
      </c>
      <c r="Q117">
        <v>2</v>
      </c>
      <c r="R117">
        <v>4527.1000000000004</v>
      </c>
      <c r="S117">
        <v>4328</v>
      </c>
      <c r="T117">
        <v>2273</v>
      </c>
      <c r="U117">
        <v>1347</v>
      </c>
      <c r="V117">
        <v>118</v>
      </c>
      <c r="W117">
        <v>875</v>
      </c>
      <c r="Y117">
        <f>_xlfn.IFNA(IF(Table3[[#This Row],[To]]&gt;=2023, VLOOKUP(Table3[[#This Row],[Player]], Active!$B$2:$V$201, 21, FALSE), Table3[[#This Row],[IP]]), Table3[[#This Row],[IP]])</f>
        <v>4527.1000000000004</v>
      </c>
      <c r="Z117">
        <f>_xlfn.IFNA(IF(Table3[[#This Row],[To]]&gt;= 2023, (Table3[[#This Row],[IP - Adjusted]]/9)*Table3[[#This Row],[K/9 - Adjusted]], Table3[[#This Row],[SO]]), Table3[[#This Row],[SO]])</f>
        <v>1830</v>
      </c>
      <c r="AA117">
        <v>54</v>
      </c>
      <c r="AB117">
        <v>0</v>
      </c>
      <c r="AC117">
        <v>214</v>
      </c>
      <c r="AD117">
        <v>18918</v>
      </c>
      <c r="AE117">
        <v>119</v>
      </c>
      <c r="AF117">
        <v>3.15</v>
      </c>
      <c r="AG117">
        <v>1.149</v>
      </c>
      <c r="AH117">
        <v>8.6</v>
      </c>
      <c r="AI117">
        <v>0.2</v>
      </c>
      <c r="AJ117">
        <v>1.7</v>
      </c>
      <c r="AK117">
        <v>3.6</v>
      </c>
      <c r="AL117">
        <f>IF(Table3[[#This Row],[To]]&gt;=2023, Table3[[#This Row],[K/9]]*Adjustments!$N$11, Table3[[#This Row],[K/9]])</f>
        <v>3.6</v>
      </c>
      <c r="AM117">
        <v>2.09</v>
      </c>
      <c r="AN117" t="s">
        <v>1660</v>
      </c>
      <c r="AO117" t="s">
        <v>1661</v>
      </c>
      <c r="AP117" t="s">
        <v>1662</v>
      </c>
    </row>
    <row r="118" spans="1:42" x14ac:dyDescent="0.45">
      <c r="A118">
        <v>110</v>
      </c>
      <c r="B118" t="s">
        <v>87</v>
      </c>
      <c r="C118">
        <v>1824</v>
      </c>
      <c r="D118">
        <v>2002</v>
      </c>
      <c r="E118">
        <v>2014</v>
      </c>
      <c r="F118" t="str">
        <f>_xlfn.CONCAT(Table3[[#This Row],[From]], "-",Table3[[#This Row],[To]])</f>
        <v>2002-2014</v>
      </c>
      <c r="G118" t="s">
        <v>1076</v>
      </c>
      <c r="H118">
        <v>143</v>
      </c>
      <c r="I118">
        <v>91</v>
      </c>
      <c r="J118">
        <v>0.61099999999999999</v>
      </c>
      <c r="K118">
        <v>234</v>
      </c>
      <c r="L118">
        <v>3.52</v>
      </c>
      <c r="M118">
        <v>328</v>
      </c>
      <c r="N118">
        <v>324</v>
      </c>
      <c r="O118">
        <v>29</v>
      </c>
      <c r="P118">
        <v>12</v>
      </c>
      <c r="Q118">
        <v>0</v>
      </c>
      <c r="R118">
        <v>2156.1999999999998</v>
      </c>
      <c r="S118">
        <v>2116</v>
      </c>
      <c r="T118">
        <v>923</v>
      </c>
      <c r="U118">
        <v>843</v>
      </c>
      <c r="V118">
        <v>223</v>
      </c>
      <c r="W118">
        <v>464</v>
      </c>
      <c r="X118">
        <v>12</v>
      </c>
      <c r="Y118">
        <f>_xlfn.IFNA(IF(Table3[[#This Row],[To]]&gt;=2023, VLOOKUP(Table3[[#This Row],[Player]], Active!$B$2:$V$201, 21, FALSE), Table3[[#This Row],[IP]]), Table3[[#This Row],[IP]])</f>
        <v>2156.1999999999998</v>
      </c>
      <c r="Z118">
        <f>_xlfn.IFNA(IF(Table3[[#This Row],[To]]&gt;= 2023, (Table3[[#This Row],[IP - Adjusted]]/9)*Table3[[#This Row],[K/9 - Adjusted]], Table3[[#This Row],[SO]]), Table3[[#This Row],[SO]])</f>
        <v>1824</v>
      </c>
      <c r="AA118">
        <v>50</v>
      </c>
      <c r="AB118">
        <v>2</v>
      </c>
      <c r="AC118">
        <v>41</v>
      </c>
      <c r="AD118">
        <v>8917</v>
      </c>
      <c r="AE118">
        <v>118</v>
      </c>
      <c r="AF118">
        <v>3.45</v>
      </c>
      <c r="AG118">
        <v>1.196</v>
      </c>
      <c r="AH118">
        <v>8.8000000000000007</v>
      </c>
      <c r="AI118">
        <v>0.9</v>
      </c>
      <c r="AJ118">
        <v>1.9</v>
      </c>
      <c r="AK118">
        <v>7.6</v>
      </c>
      <c r="AL118">
        <f>IF(Table3[[#This Row],[To]]&gt;=2023, Table3[[#This Row],[K/9]]*Adjustments!$N$11, Table3[[#This Row],[K/9]])</f>
        <v>7.6</v>
      </c>
      <c r="AM118">
        <v>3.93</v>
      </c>
      <c r="AN118" t="s">
        <v>1435</v>
      </c>
      <c r="AO118" t="s">
        <v>1663</v>
      </c>
      <c r="AP118" t="s">
        <v>1664</v>
      </c>
    </row>
    <row r="119" spans="1:42" x14ac:dyDescent="0.45">
      <c r="A119">
        <v>111</v>
      </c>
      <c r="B119" t="s">
        <v>1665</v>
      </c>
      <c r="C119">
        <v>1815</v>
      </c>
      <c r="D119">
        <v>2005</v>
      </c>
      <c r="E119">
        <v>2019</v>
      </c>
      <c r="F119" t="str">
        <f>_xlfn.CONCAT(Table3[[#This Row],[From]], "-",Table3[[#This Row],[To]])</f>
        <v>2005-2019</v>
      </c>
      <c r="G119" t="s">
        <v>1069</v>
      </c>
      <c r="H119">
        <v>112</v>
      </c>
      <c r="I119">
        <v>114</v>
      </c>
      <c r="J119">
        <v>0.496</v>
      </c>
      <c r="K119">
        <v>226</v>
      </c>
      <c r="L119">
        <v>4.1500000000000004</v>
      </c>
      <c r="M119">
        <v>419</v>
      </c>
      <c r="N119">
        <v>300</v>
      </c>
      <c r="O119">
        <v>3</v>
      </c>
      <c r="P119">
        <v>1</v>
      </c>
      <c r="Q119">
        <v>1</v>
      </c>
      <c r="R119">
        <v>1813.2</v>
      </c>
      <c r="S119">
        <v>1649</v>
      </c>
      <c r="T119">
        <v>911</v>
      </c>
      <c r="U119">
        <v>837</v>
      </c>
      <c r="V119">
        <v>184</v>
      </c>
      <c r="W119">
        <v>816</v>
      </c>
      <c r="X119">
        <v>15</v>
      </c>
      <c r="Y119">
        <f>_xlfn.IFNA(IF(Table3[[#This Row],[To]]&gt;=2023, VLOOKUP(Table3[[#This Row],[Player]], Active!$B$2:$V$201, 21, FALSE), Table3[[#This Row],[IP]]), Table3[[#This Row],[IP]])</f>
        <v>1813.2</v>
      </c>
      <c r="Z119">
        <f>_xlfn.IFNA(IF(Table3[[#This Row],[To]]&gt;= 2023, (Table3[[#This Row],[IP - Adjusted]]/9)*Table3[[#This Row],[K/9 - Adjusted]], Table3[[#This Row],[SO]]), Table3[[#This Row],[SO]])</f>
        <v>1815</v>
      </c>
      <c r="AA119">
        <v>62</v>
      </c>
      <c r="AB119">
        <v>8</v>
      </c>
      <c r="AC119">
        <v>100</v>
      </c>
      <c r="AD119">
        <v>7781</v>
      </c>
      <c r="AE119">
        <v>99</v>
      </c>
      <c r="AF119">
        <v>3.88</v>
      </c>
      <c r="AG119">
        <v>1.359</v>
      </c>
      <c r="AH119">
        <v>8.1999999999999993</v>
      </c>
      <c r="AI119">
        <v>0.9</v>
      </c>
      <c r="AJ119">
        <v>4</v>
      </c>
      <c r="AK119">
        <v>9</v>
      </c>
      <c r="AL119">
        <f>IF(Table3[[#This Row],[To]]&gt;=2023, Table3[[#This Row],[K/9]]*Adjustments!$N$11, Table3[[#This Row],[K/9]])</f>
        <v>9</v>
      </c>
      <c r="AM119">
        <v>2.2200000000000002</v>
      </c>
      <c r="AN119" t="s">
        <v>1435</v>
      </c>
      <c r="AO119" t="s">
        <v>1666</v>
      </c>
      <c r="AP119" t="s">
        <v>1667</v>
      </c>
    </row>
    <row r="120" spans="1:42" x14ac:dyDescent="0.45">
      <c r="A120">
        <v>112</v>
      </c>
      <c r="B120" t="s">
        <v>69</v>
      </c>
      <c r="C120">
        <v>1814</v>
      </c>
      <c r="D120">
        <v>1999</v>
      </c>
      <c r="E120">
        <v>2015</v>
      </c>
      <c r="F120" t="str">
        <f>_xlfn.CONCAT(Table3[[#This Row],[From]], "-",Table3[[#This Row],[To]])</f>
        <v>1999-2015</v>
      </c>
      <c r="G120" t="s">
        <v>1330</v>
      </c>
      <c r="H120">
        <v>133</v>
      </c>
      <c r="I120">
        <v>125</v>
      </c>
      <c r="J120">
        <v>0.51600000000000001</v>
      </c>
      <c r="K120">
        <v>258</v>
      </c>
      <c r="L120">
        <v>4.24</v>
      </c>
      <c r="M120">
        <v>390</v>
      </c>
      <c r="N120">
        <v>379</v>
      </c>
      <c r="O120">
        <v>13</v>
      </c>
      <c r="P120">
        <v>9</v>
      </c>
      <c r="Q120">
        <v>1</v>
      </c>
      <c r="R120">
        <v>2328.1</v>
      </c>
      <c r="S120">
        <v>2310</v>
      </c>
      <c r="T120">
        <v>1173</v>
      </c>
      <c r="U120">
        <v>1097</v>
      </c>
      <c r="V120">
        <v>296</v>
      </c>
      <c r="W120">
        <v>831</v>
      </c>
      <c r="X120">
        <v>39</v>
      </c>
      <c r="Y120">
        <f>_xlfn.IFNA(IF(Table3[[#This Row],[To]]&gt;=2023, VLOOKUP(Table3[[#This Row],[Player]], Active!$B$2:$V$201, 21, FALSE), Table3[[#This Row],[IP]]), Table3[[#This Row],[IP]])</f>
        <v>2328.1</v>
      </c>
      <c r="Z120">
        <f>_xlfn.IFNA(IF(Table3[[#This Row],[To]]&gt;= 2023, (Table3[[#This Row],[IP - Adjusted]]/9)*Table3[[#This Row],[K/9 - Adjusted]], Table3[[#This Row],[SO]]), Table3[[#This Row],[SO]])</f>
        <v>1814</v>
      </c>
      <c r="AA120">
        <v>103</v>
      </c>
      <c r="AB120">
        <v>3</v>
      </c>
      <c r="AC120">
        <v>44</v>
      </c>
      <c r="AD120">
        <v>9977</v>
      </c>
      <c r="AE120">
        <v>99</v>
      </c>
      <c r="AF120">
        <v>4.38</v>
      </c>
      <c r="AG120">
        <v>1.349</v>
      </c>
      <c r="AH120">
        <v>8.9</v>
      </c>
      <c r="AI120">
        <v>1.1000000000000001</v>
      </c>
      <c r="AJ120">
        <v>3.2</v>
      </c>
      <c r="AK120">
        <v>7</v>
      </c>
      <c r="AL120">
        <f>IF(Table3[[#This Row],[To]]&gt;=2023, Table3[[#This Row],[K/9]]*Adjustments!$N$11, Table3[[#This Row],[K/9]])</f>
        <v>7</v>
      </c>
      <c r="AM120">
        <v>2.1800000000000002</v>
      </c>
      <c r="AN120" t="s">
        <v>1509</v>
      </c>
      <c r="AO120" t="s">
        <v>1668</v>
      </c>
      <c r="AP120" t="s">
        <v>1669</v>
      </c>
    </row>
    <row r="121" spans="1:42" x14ac:dyDescent="0.45">
      <c r="A121">
        <v>113</v>
      </c>
      <c r="B121" t="s">
        <v>1237</v>
      </c>
      <c r="C121">
        <v>1807</v>
      </c>
      <c r="D121">
        <v>1875</v>
      </c>
      <c r="E121">
        <v>1892</v>
      </c>
      <c r="F121" t="str">
        <f>_xlfn.CONCAT(Table3[[#This Row],[From]], "-",Table3[[#This Row],[To]])</f>
        <v>1875-1892</v>
      </c>
      <c r="G121" t="s">
        <v>1238</v>
      </c>
      <c r="H121">
        <v>365</v>
      </c>
      <c r="I121">
        <v>310</v>
      </c>
      <c r="J121">
        <v>0.54100000000000004</v>
      </c>
      <c r="K121">
        <v>675</v>
      </c>
      <c r="L121">
        <v>2.85</v>
      </c>
      <c r="M121">
        <v>705</v>
      </c>
      <c r="N121">
        <v>688</v>
      </c>
      <c r="O121">
        <v>646</v>
      </c>
      <c r="P121">
        <v>57</v>
      </c>
      <c r="Q121">
        <v>2</v>
      </c>
      <c r="R121">
        <v>6003.1</v>
      </c>
      <c r="S121">
        <v>6405</v>
      </c>
      <c r="T121">
        <v>3352</v>
      </c>
      <c r="U121">
        <v>1903</v>
      </c>
      <c r="V121">
        <v>121</v>
      </c>
      <c r="W121">
        <v>745</v>
      </c>
      <c r="Y121">
        <f>_xlfn.IFNA(IF(Table3[[#This Row],[To]]&gt;=2023, VLOOKUP(Table3[[#This Row],[Player]], Active!$B$2:$V$201, 21, FALSE), Table3[[#This Row],[IP]]), Table3[[#This Row],[IP]])</f>
        <v>6003.1</v>
      </c>
      <c r="Z121">
        <f>_xlfn.IFNA(IF(Table3[[#This Row],[To]]&gt;= 2023, (Table3[[#This Row],[IP - Adjusted]]/9)*Table3[[#This Row],[K/9 - Adjusted]], Table3[[#This Row],[SO]]), Table3[[#This Row],[SO]])</f>
        <v>1807</v>
      </c>
      <c r="AA121">
        <v>61</v>
      </c>
      <c r="AB121">
        <v>2</v>
      </c>
      <c r="AC121">
        <v>221</v>
      </c>
      <c r="AD121">
        <v>25415</v>
      </c>
      <c r="AE121">
        <v>107</v>
      </c>
      <c r="AF121">
        <v>2.96</v>
      </c>
      <c r="AG121">
        <v>1.1910000000000001</v>
      </c>
      <c r="AH121">
        <v>9.6</v>
      </c>
      <c r="AI121">
        <v>0.2</v>
      </c>
      <c r="AJ121">
        <v>1.1000000000000001</v>
      </c>
      <c r="AK121">
        <v>2.7</v>
      </c>
      <c r="AL121">
        <f>IF(Table3[[#This Row],[To]]&gt;=2023, Table3[[#This Row],[K/9]]*Adjustments!$N$11, Table3[[#This Row],[K/9]])</f>
        <v>2.7</v>
      </c>
      <c r="AM121">
        <v>2.4300000000000002</v>
      </c>
      <c r="AN121" t="s">
        <v>1670</v>
      </c>
      <c r="AO121" t="s">
        <v>1671</v>
      </c>
      <c r="AP121" t="s">
        <v>1672</v>
      </c>
    </row>
    <row r="122" spans="1:42" x14ac:dyDescent="0.45">
      <c r="A122">
        <v>114</v>
      </c>
      <c r="B122" t="s">
        <v>1266</v>
      </c>
      <c r="C122">
        <v>1803</v>
      </c>
      <c r="D122">
        <v>1881</v>
      </c>
      <c r="E122">
        <v>1894</v>
      </c>
      <c r="F122" t="str">
        <f>_xlfn.CONCAT(Table3[[#This Row],[From]], "-",Table3[[#This Row],[To]])</f>
        <v>1881-1894</v>
      </c>
      <c r="G122" t="s">
        <v>1093</v>
      </c>
      <c r="H122">
        <v>284</v>
      </c>
      <c r="I122">
        <v>220</v>
      </c>
      <c r="J122">
        <v>0.56299999999999994</v>
      </c>
      <c r="K122">
        <v>504</v>
      </c>
      <c r="L122">
        <v>3.05</v>
      </c>
      <c r="M122">
        <v>555</v>
      </c>
      <c r="N122">
        <v>504</v>
      </c>
      <c r="O122">
        <v>468</v>
      </c>
      <c r="P122">
        <v>30</v>
      </c>
      <c r="Q122">
        <v>15</v>
      </c>
      <c r="R122">
        <v>4531.1000000000004</v>
      </c>
      <c r="S122">
        <v>4195</v>
      </c>
      <c r="T122">
        <v>2523</v>
      </c>
      <c r="U122">
        <v>1537</v>
      </c>
      <c r="V122">
        <v>97</v>
      </c>
      <c r="W122">
        <v>1408</v>
      </c>
      <c r="Y122">
        <f>_xlfn.IFNA(IF(Table3[[#This Row],[To]]&gt;=2023, VLOOKUP(Table3[[#This Row],[Player]], Active!$B$2:$V$201, 21, FALSE), Table3[[#This Row],[IP]]), Table3[[#This Row],[IP]])</f>
        <v>4531.1000000000004</v>
      </c>
      <c r="Z122">
        <f>_xlfn.IFNA(IF(Table3[[#This Row],[To]]&gt;= 2023, (Table3[[#This Row],[IP - Adjusted]]/9)*Table3[[#This Row],[K/9 - Adjusted]], Table3[[#This Row],[SO]]), Table3[[#This Row],[SO]])</f>
        <v>1803</v>
      </c>
      <c r="AA122">
        <v>185</v>
      </c>
      <c r="AB122">
        <v>3</v>
      </c>
      <c r="AC122">
        <v>343</v>
      </c>
      <c r="AD122">
        <v>19407</v>
      </c>
      <c r="AE122">
        <v>117</v>
      </c>
      <c r="AF122">
        <v>3.54</v>
      </c>
      <c r="AG122">
        <v>1.2370000000000001</v>
      </c>
      <c r="AH122">
        <v>8.3000000000000007</v>
      </c>
      <c r="AI122">
        <v>0.2</v>
      </c>
      <c r="AJ122">
        <v>2.8</v>
      </c>
      <c r="AK122">
        <v>3.6</v>
      </c>
      <c r="AL122">
        <f>IF(Table3[[#This Row],[To]]&gt;=2023, Table3[[#This Row],[K/9]]*Adjustments!$N$11, Table3[[#This Row],[K/9]])</f>
        <v>3.6</v>
      </c>
      <c r="AM122">
        <v>1.28</v>
      </c>
      <c r="AN122" t="s">
        <v>1673</v>
      </c>
      <c r="AO122" t="s">
        <v>1674</v>
      </c>
      <c r="AP122" t="s">
        <v>1675</v>
      </c>
    </row>
    <row r="123" spans="1:42" x14ac:dyDescent="0.45">
      <c r="A123">
        <v>115</v>
      </c>
      <c r="B123" t="s">
        <v>1351</v>
      </c>
      <c r="C123">
        <v>1796</v>
      </c>
      <c r="D123">
        <v>1939</v>
      </c>
      <c r="E123">
        <v>1955</v>
      </c>
      <c r="F123" t="str">
        <f>_xlfn.CONCAT(Table3[[#This Row],[From]], "-",Table3[[#This Row],[To]])</f>
        <v>1939-1955</v>
      </c>
      <c r="G123" t="s">
        <v>1347</v>
      </c>
      <c r="H123">
        <v>207</v>
      </c>
      <c r="I123">
        <v>150</v>
      </c>
      <c r="J123">
        <v>0.57999999999999996</v>
      </c>
      <c r="K123">
        <v>357</v>
      </c>
      <c r="L123">
        <v>3.06</v>
      </c>
      <c r="M123">
        <v>488</v>
      </c>
      <c r="N123">
        <v>374</v>
      </c>
      <c r="O123">
        <v>212</v>
      </c>
      <c r="P123">
        <v>33</v>
      </c>
      <c r="Q123">
        <v>26</v>
      </c>
      <c r="R123">
        <v>2993</v>
      </c>
      <c r="S123">
        <v>2674</v>
      </c>
      <c r="T123">
        <v>1197</v>
      </c>
      <c r="U123">
        <v>1016</v>
      </c>
      <c r="V123">
        <v>136</v>
      </c>
      <c r="W123">
        <v>1249</v>
      </c>
      <c r="X123">
        <v>47</v>
      </c>
      <c r="Y123">
        <f>_xlfn.IFNA(IF(Table3[[#This Row],[To]]&gt;=2023, VLOOKUP(Table3[[#This Row],[Player]], Active!$B$2:$V$201, 21, FALSE), Table3[[#This Row],[IP]]), Table3[[#This Row],[IP]])</f>
        <v>2993</v>
      </c>
      <c r="Z123">
        <f>_xlfn.IFNA(IF(Table3[[#This Row],[To]]&gt;= 2023, (Table3[[#This Row],[IP - Adjusted]]/9)*Table3[[#This Row],[K/9 - Adjusted]], Table3[[#This Row],[SO]]), Table3[[#This Row],[SO]])</f>
        <v>1796</v>
      </c>
      <c r="AA123">
        <v>19</v>
      </c>
      <c r="AB123">
        <v>7</v>
      </c>
      <c r="AC123">
        <v>65</v>
      </c>
      <c r="AD123">
        <v>12648</v>
      </c>
      <c r="AE123">
        <v>130</v>
      </c>
      <c r="AF123">
        <v>3.27</v>
      </c>
      <c r="AG123">
        <v>1.3109999999999999</v>
      </c>
      <c r="AH123">
        <v>8</v>
      </c>
      <c r="AI123">
        <v>0.4</v>
      </c>
      <c r="AJ123">
        <v>3.8</v>
      </c>
      <c r="AK123">
        <v>5.4</v>
      </c>
      <c r="AL123">
        <f>IF(Table3[[#This Row],[To]]&gt;=2023, Table3[[#This Row],[K/9]]*Adjustments!$N$11, Table3[[#This Row],[K/9]])</f>
        <v>5.4</v>
      </c>
      <c r="AM123">
        <v>1.44</v>
      </c>
      <c r="AN123" t="s">
        <v>1435</v>
      </c>
      <c r="AO123" t="s">
        <v>1676</v>
      </c>
      <c r="AP123" t="s">
        <v>1677</v>
      </c>
    </row>
    <row r="124" spans="1:42" x14ac:dyDescent="0.45">
      <c r="A124">
        <v>116</v>
      </c>
      <c r="B124" t="s">
        <v>530</v>
      </c>
      <c r="C124">
        <v>1778</v>
      </c>
      <c r="D124">
        <v>1975</v>
      </c>
      <c r="E124">
        <v>1988</v>
      </c>
      <c r="F124" t="str">
        <f>_xlfn.CONCAT(Table3[[#This Row],[From]], "-",Table3[[#This Row],[To]])</f>
        <v>1975-1988</v>
      </c>
      <c r="G124" t="s">
        <v>1067</v>
      </c>
      <c r="H124">
        <v>170</v>
      </c>
      <c r="I124">
        <v>91</v>
      </c>
      <c r="J124">
        <v>0.65100000000000002</v>
      </c>
      <c r="K124">
        <v>261</v>
      </c>
      <c r="L124">
        <v>3.29</v>
      </c>
      <c r="M124">
        <v>368</v>
      </c>
      <c r="N124">
        <v>323</v>
      </c>
      <c r="O124">
        <v>95</v>
      </c>
      <c r="P124">
        <v>26</v>
      </c>
      <c r="Q124">
        <v>4</v>
      </c>
      <c r="R124">
        <v>2392</v>
      </c>
      <c r="S124">
        <v>2198</v>
      </c>
      <c r="T124">
        <v>953</v>
      </c>
      <c r="U124">
        <v>874</v>
      </c>
      <c r="V124">
        <v>226</v>
      </c>
      <c r="W124">
        <v>633</v>
      </c>
      <c r="X124">
        <v>24</v>
      </c>
      <c r="Y124">
        <f>_xlfn.IFNA(IF(Table3[[#This Row],[To]]&gt;=2023, VLOOKUP(Table3[[#This Row],[Player]], Active!$B$2:$V$201, 21, FALSE), Table3[[#This Row],[IP]]), Table3[[#This Row],[IP]])</f>
        <v>2392</v>
      </c>
      <c r="Z124">
        <f>_xlfn.IFNA(IF(Table3[[#This Row],[To]]&gt;= 2023, (Table3[[#This Row],[IP - Adjusted]]/9)*Table3[[#This Row],[K/9 - Adjusted]], Table3[[#This Row],[SO]]), Table3[[#This Row],[SO]])</f>
        <v>1778</v>
      </c>
      <c r="AA124">
        <v>13</v>
      </c>
      <c r="AB124">
        <v>8</v>
      </c>
      <c r="AC124">
        <v>56</v>
      </c>
      <c r="AD124">
        <v>9794</v>
      </c>
      <c r="AE124">
        <v>119</v>
      </c>
      <c r="AF124">
        <v>3.27</v>
      </c>
      <c r="AG124">
        <v>1.1839999999999999</v>
      </c>
      <c r="AH124">
        <v>8.3000000000000007</v>
      </c>
      <c r="AI124">
        <v>0.9</v>
      </c>
      <c r="AJ124">
        <v>2.4</v>
      </c>
      <c r="AK124">
        <v>6.7</v>
      </c>
      <c r="AL124">
        <f>IF(Table3[[#This Row],[To]]&gt;=2023, Table3[[#This Row],[K/9]]*Adjustments!$N$11, Table3[[#This Row],[K/9]])</f>
        <v>6.7</v>
      </c>
      <c r="AM124">
        <v>2.81</v>
      </c>
      <c r="AN124" t="s">
        <v>1678</v>
      </c>
      <c r="AO124" t="s">
        <v>62</v>
      </c>
      <c r="AP124" t="s">
        <v>1679</v>
      </c>
    </row>
    <row r="125" spans="1:42" x14ac:dyDescent="0.45">
      <c r="A125">
        <v>118</v>
      </c>
      <c r="B125" t="s">
        <v>942</v>
      </c>
      <c r="C125">
        <v>1774</v>
      </c>
      <c r="D125">
        <v>2006</v>
      </c>
      <c r="E125">
        <v>2022</v>
      </c>
      <c r="F125" t="str">
        <f>_xlfn.CONCAT(Table3[[#This Row],[From]], "-",Table3[[#This Row],[To]])</f>
        <v>2006-2022</v>
      </c>
      <c r="G125" t="s">
        <v>1330</v>
      </c>
      <c r="H125">
        <v>116</v>
      </c>
      <c r="I125">
        <v>119</v>
      </c>
      <c r="J125">
        <v>0.49399999999999999</v>
      </c>
      <c r="K125">
        <v>235</v>
      </c>
      <c r="L125">
        <v>4.0599999999999996</v>
      </c>
      <c r="M125">
        <v>364</v>
      </c>
      <c r="N125">
        <v>341</v>
      </c>
      <c r="O125">
        <v>9</v>
      </c>
      <c r="P125">
        <v>7</v>
      </c>
      <c r="Q125">
        <v>0</v>
      </c>
      <c r="R125">
        <v>2017.2</v>
      </c>
      <c r="S125">
        <v>1960</v>
      </c>
      <c r="T125">
        <v>987</v>
      </c>
      <c r="U125">
        <v>910</v>
      </c>
      <c r="V125">
        <v>238</v>
      </c>
      <c r="W125">
        <v>686</v>
      </c>
      <c r="X125">
        <v>44</v>
      </c>
      <c r="Y125">
        <f>_xlfn.IFNA(IF(Table3[[#This Row],[To]]&gt;=2023, VLOOKUP(Table3[[#This Row],[Player]], Active!$B$2:$V$201, 21, FALSE), Table3[[#This Row],[IP]]), Table3[[#This Row],[IP]])</f>
        <v>2017.2</v>
      </c>
      <c r="Z125">
        <f>_xlfn.IFNA(IF(Table3[[#This Row],[To]]&gt;= 2023, (Table3[[#This Row],[IP - Adjusted]]/9)*Table3[[#This Row],[K/9 - Adjusted]], Table3[[#This Row],[SO]]), Table3[[#This Row],[SO]])</f>
        <v>1774</v>
      </c>
      <c r="AA125">
        <v>60</v>
      </c>
      <c r="AB125">
        <v>19</v>
      </c>
      <c r="AC125">
        <v>62</v>
      </c>
      <c r="AD125">
        <v>8607</v>
      </c>
      <c r="AE125">
        <v>103</v>
      </c>
      <c r="AF125">
        <v>4</v>
      </c>
      <c r="AG125">
        <v>1.3109999999999999</v>
      </c>
      <c r="AH125">
        <v>8.6999999999999993</v>
      </c>
      <c r="AI125">
        <v>1.1000000000000001</v>
      </c>
      <c r="AJ125">
        <v>3.1</v>
      </c>
      <c r="AK125">
        <v>7.9</v>
      </c>
      <c r="AL125">
        <f>IF(Table3[[#This Row],[To]]&gt;=2023, Table3[[#This Row],[K/9]]*Adjustments!$N$11, Table3[[#This Row],[K/9]])</f>
        <v>7.9</v>
      </c>
      <c r="AM125">
        <v>2.59</v>
      </c>
      <c r="AN125" t="s">
        <v>1435</v>
      </c>
      <c r="AO125" t="s">
        <v>1682</v>
      </c>
      <c r="AP125" t="s">
        <v>1683</v>
      </c>
    </row>
    <row r="126" spans="1:42" x14ac:dyDescent="0.45">
      <c r="A126">
        <v>9</v>
      </c>
      <c r="B126" t="s">
        <v>134</v>
      </c>
      <c r="C126">
        <v>1851</v>
      </c>
      <c r="D126">
        <v>2008</v>
      </c>
      <c r="E126">
        <v>2023</v>
      </c>
      <c r="F126" t="str">
        <f>_xlfn.CONCAT(Table3[[#This Row],[From]], "-",Table3[[#This Row],[To]])</f>
        <v>2008-2023</v>
      </c>
      <c r="G126" t="s">
        <v>1066</v>
      </c>
      <c r="H126">
        <v>144</v>
      </c>
      <c r="I126">
        <v>111</v>
      </c>
      <c r="J126">
        <v>0.56499999999999995</v>
      </c>
      <c r="K126">
        <v>255</v>
      </c>
      <c r="L126">
        <v>3.5</v>
      </c>
      <c r="M126">
        <v>368</v>
      </c>
      <c r="N126">
        <v>363</v>
      </c>
      <c r="O126">
        <v>18</v>
      </c>
      <c r="P126">
        <v>8</v>
      </c>
      <c r="Q126">
        <v>0</v>
      </c>
      <c r="R126">
        <v>2245</v>
      </c>
      <c r="S126">
        <v>2080</v>
      </c>
      <c r="T126">
        <v>946</v>
      </c>
      <c r="U126">
        <v>874</v>
      </c>
      <c r="V126">
        <v>249</v>
      </c>
      <c r="W126">
        <v>634</v>
      </c>
      <c r="X126">
        <v>21</v>
      </c>
      <c r="Y126">
        <f>_xlfn.IFNA(IF(Table3[[#This Row],[To]]&gt;=2023, VLOOKUP(Table3[[#This Row],[Player]], Active!$B$2:$V$201, 21, FALSE), Table3[[#This Row],[IP]]), Table3[[#This Row],[IP]])</f>
        <v>2581.0479429164038</v>
      </c>
      <c r="Z126">
        <f>_xlfn.IFNA(IF(Table3[[#This Row],[To]]&gt;= 2023, (Table3[[#This Row],[IP - Adjusted]]/9)*Table3[[#This Row],[K/9 - Adjusted]], Table3[[#This Row],[SO]]), Table3[[#This Row],[SO]])</f>
        <v>1798.0848347338406</v>
      </c>
      <c r="AA126">
        <v>120</v>
      </c>
      <c r="AB126">
        <v>17</v>
      </c>
      <c r="AC126">
        <v>36</v>
      </c>
      <c r="AD126">
        <v>9323</v>
      </c>
      <c r="AE126">
        <v>116</v>
      </c>
      <c r="AF126">
        <v>3.92</v>
      </c>
      <c r="AG126">
        <v>1.2090000000000001</v>
      </c>
      <c r="AH126">
        <v>8.3000000000000007</v>
      </c>
      <c r="AI126">
        <v>1</v>
      </c>
      <c r="AJ126">
        <v>2.5</v>
      </c>
      <c r="AK126">
        <v>7.4</v>
      </c>
      <c r="AL126">
        <f>IF(Table3[[#This Row],[To]]&gt;=2023, Table3[[#This Row],[K/9]]*Adjustments!$N$11, Table3[[#This Row],[K/9]])</f>
        <v>6.2698422774430043</v>
      </c>
      <c r="AM126">
        <v>2.92</v>
      </c>
      <c r="AN126" t="s">
        <v>1435</v>
      </c>
      <c r="AO126" t="s">
        <v>1884</v>
      </c>
      <c r="AP126" t="s">
        <v>1885</v>
      </c>
    </row>
    <row r="127" spans="1:42" x14ac:dyDescent="0.45">
      <c r="A127">
        <v>119</v>
      </c>
      <c r="B127" t="s">
        <v>241</v>
      </c>
      <c r="C127">
        <v>1766</v>
      </c>
      <c r="D127">
        <v>1987</v>
      </c>
      <c r="E127">
        <v>2003</v>
      </c>
      <c r="F127" t="str">
        <f>_xlfn.CONCAT(Table3[[#This Row],[From]], "-",Table3[[#This Row],[To]])</f>
        <v>1987-2003</v>
      </c>
      <c r="G127" t="s">
        <v>1330</v>
      </c>
      <c r="H127">
        <v>166</v>
      </c>
      <c r="I127">
        <v>136</v>
      </c>
      <c r="J127">
        <v>0.55000000000000004</v>
      </c>
      <c r="K127">
        <v>302</v>
      </c>
      <c r="L127">
        <v>4.3099999999999996</v>
      </c>
      <c r="M127">
        <v>445</v>
      </c>
      <c r="N127">
        <v>423</v>
      </c>
      <c r="O127">
        <v>21</v>
      </c>
      <c r="P127">
        <v>6</v>
      </c>
      <c r="Q127">
        <v>1</v>
      </c>
      <c r="R127">
        <v>2648.1</v>
      </c>
      <c r="S127">
        <v>2866</v>
      </c>
      <c r="T127">
        <v>1374</v>
      </c>
      <c r="U127">
        <v>1268</v>
      </c>
      <c r="V127">
        <v>257</v>
      </c>
      <c r="W127">
        <v>700</v>
      </c>
      <c r="X127">
        <v>59</v>
      </c>
      <c r="Y127">
        <f>_xlfn.IFNA(IF(Table3[[#This Row],[To]]&gt;=2023, VLOOKUP(Table3[[#This Row],[Player]], Active!$B$2:$V$201, 21, FALSE), Table3[[#This Row],[IP]]), Table3[[#This Row],[IP]])</f>
        <v>2648.1</v>
      </c>
      <c r="Z127">
        <f>_xlfn.IFNA(IF(Table3[[#This Row],[To]]&gt;= 2023, (Table3[[#This Row],[IP - Adjusted]]/9)*Table3[[#This Row],[K/9 - Adjusted]], Table3[[#This Row],[SO]]), Table3[[#This Row],[SO]])</f>
        <v>1766</v>
      </c>
      <c r="AA127">
        <v>90</v>
      </c>
      <c r="AB127">
        <v>8</v>
      </c>
      <c r="AC127">
        <v>33</v>
      </c>
      <c r="AD127">
        <v>11324</v>
      </c>
      <c r="AE127">
        <v>99</v>
      </c>
      <c r="AF127">
        <v>3.85</v>
      </c>
      <c r="AG127">
        <v>1.347</v>
      </c>
      <c r="AH127">
        <v>9.6999999999999993</v>
      </c>
      <c r="AI127">
        <v>0.9</v>
      </c>
      <c r="AJ127">
        <v>2.4</v>
      </c>
      <c r="AK127">
        <v>6</v>
      </c>
      <c r="AL127">
        <f>IF(Table3[[#This Row],[To]]&gt;=2023, Table3[[#This Row],[K/9]]*Adjustments!$N$11, Table3[[#This Row],[K/9]])</f>
        <v>6</v>
      </c>
      <c r="AM127">
        <v>2.52</v>
      </c>
      <c r="AN127" t="s">
        <v>1435</v>
      </c>
      <c r="AO127" t="s">
        <v>1684</v>
      </c>
      <c r="AP127" t="s">
        <v>1685</v>
      </c>
    </row>
    <row r="128" spans="1:42" x14ac:dyDescent="0.45">
      <c r="A128">
        <v>120</v>
      </c>
      <c r="B128" t="s">
        <v>683</v>
      </c>
      <c r="C128">
        <v>1760</v>
      </c>
      <c r="D128">
        <v>1965</v>
      </c>
      <c r="E128">
        <v>1983</v>
      </c>
      <c r="F128" t="str">
        <f>_xlfn.CONCAT(Table3[[#This Row],[From]], "-",Table3[[#This Row],[To]])</f>
        <v>1965-1983</v>
      </c>
      <c r="G128" t="s">
        <v>1287</v>
      </c>
      <c r="H128">
        <v>152</v>
      </c>
      <c r="I128">
        <v>156</v>
      </c>
      <c r="J128">
        <v>0.49399999999999999</v>
      </c>
      <c r="K128">
        <v>308</v>
      </c>
      <c r="L128">
        <v>3.46</v>
      </c>
      <c r="M128">
        <v>535</v>
      </c>
      <c r="N128">
        <v>360</v>
      </c>
      <c r="O128">
        <v>87</v>
      </c>
      <c r="P128">
        <v>24</v>
      </c>
      <c r="Q128">
        <v>12</v>
      </c>
      <c r="R128">
        <v>2622</v>
      </c>
      <c r="S128">
        <v>2314</v>
      </c>
      <c r="T128">
        <v>1150</v>
      </c>
      <c r="U128">
        <v>1007</v>
      </c>
      <c r="V128">
        <v>199</v>
      </c>
      <c r="W128">
        <v>958</v>
      </c>
      <c r="X128">
        <v>56</v>
      </c>
      <c r="Y128">
        <f>_xlfn.IFNA(IF(Table3[[#This Row],[To]]&gt;=2023, VLOOKUP(Table3[[#This Row],[Player]], Active!$B$2:$V$201, 21, FALSE), Table3[[#This Row],[IP]]), Table3[[#This Row],[IP]])</f>
        <v>2622</v>
      </c>
      <c r="Z128">
        <f>_xlfn.IFNA(IF(Table3[[#This Row],[To]]&gt;= 2023, (Table3[[#This Row],[IP - Adjusted]]/9)*Table3[[#This Row],[K/9 - Adjusted]], Table3[[#This Row],[SO]]), Table3[[#This Row],[SO]])</f>
        <v>1760</v>
      </c>
      <c r="AA128">
        <v>42</v>
      </c>
      <c r="AB128">
        <v>18</v>
      </c>
      <c r="AC128">
        <v>67</v>
      </c>
      <c r="AD128">
        <v>10902</v>
      </c>
      <c r="AE128">
        <v>102</v>
      </c>
      <c r="AF128">
        <v>3.38</v>
      </c>
      <c r="AG128">
        <v>1.248</v>
      </c>
      <c r="AH128">
        <v>7.9</v>
      </c>
      <c r="AI128">
        <v>0.7</v>
      </c>
      <c r="AJ128">
        <v>3.3</v>
      </c>
      <c r="AK128">
        <v>6</v>
      </c>
      <c r="AL128">
        <f>IF(Table3[[#This Row],[To]]&gt;=2023, Table3[[#This Row],[K/9]]*Adjustments!$N$11, Table3[[#This Row],[K/9]])</f>
        <v>6</v>
      </c>
      <c r="AM128">
        <v>1.84</v>
      </c>
      <c r="AN128" t="s">
        <v>1435</v>
      </c>
      <c r="AO128" t="s">
        <v>1686</v>
      </c>
      <c r="AP128" t="s">
        <v>1687</v>
      </c>
    </row>
    <row r="129" spans="1:42" x14ac:dyDescent="0.45">
      <c r="A129">
        <v>121</v>
      </c>
      <c r="B129" t="s">
        <v>188</v>
      </c>
      <c r="C129">
        <v>1758</v>
      </c>
      <c r="D129">
        <v>1995</v>
      </c>
      <c r="E129">
        <v>2009</v>
      </c>
      <c r="F129" t="str">
        <f>_xlfn.CONCAT(Table3[[#This Row],[From]], "-",Table3[[#This Row],[To]])</f>
        <v>1995-2009</v>
      </c>
      <c r="G129" t="s">
        <v>1112</v>
      </c>
      <c r="H129">
        <v>130</v>
      </c>
      <c r="I129">
        <v>96</v>
      </c>
      <c r="J129">
        <v>0.57499999999999996</v>
      </c>
      <c r="K129">
        <v>226</v>
      </c>
      <c r="L129">
        <v>3.96</v>
      </c>
      <c r="M129">
        <v>323</v>
      </c>
      <c r="N129">
        <v>314</v>
      </c>
      <c r="O129">
        <v>20</v>
      </c>
      <c r="P129">
        <v>9</v>
      </c>
      <c r="Q129">
        <v>0</v>
      </c>
      <c r="R129">
        <v>1996.1</v>
      </c>
      <c r="S129">
        <v>1846</v>
      </c>
      <c r="T129">
        <v>958</v>
      </c>
      <c r="U129">
        <v>878</v>
      </c>
      <c r="V129">
        <v>184</v>
      </c>
      <c r="W129">
        <v>792</v>
      </c>
      <c r="X129">
        <v>35</v>
      </c>
      <c r="Y129">
        <f>_xlfn.IFNA(IF(Table3[[#This Row],[To]]&gt;=2023, VLOOKUP(Table3[[#This Row],[Player]], Active!$B$2:$V$201, 21, FALSE), Table3[[#This Row],[IP]]), Table3[[#This Row],[IP]])</f>
        <v>1996.1</v>
      </c>
      <c r="Z129">
        <f>_xlfn.IFNA(IF(Table3[[#This Row],[To]]&gt;= 2023, (Table3[[#This Row],[IP - Adjusted]]/9)*Table3[[#This Row],[K/9 - Adjusted]], Table3[[#This Row],[SO]]), Table3[[#This Row],[SO]])</f>
        <v>1758</v>
      </c>
      <c r="AA129">
        <v>52</v>
      </c>
      <c r="AB129">
        <v>11</v>
      </c>
      <c r="AC129">
        <v>93</v>
      </c>
      <c r="AD129">
        <v>8532</v>
      </c>
      <c r="AE129">
        <v>110</v>
      </c>
      <c r="AF129">
        <v>3.79</v>
      </c>
      <c r="AG129">
        <v>1.321</v>
      </c>
      <c r="AH129">
        <v>8.3000000000000007</v>
      </c>
      <c r="AI129">
        <v>0.8</v>
      </c>
      <c r="AJ129">
        <v>3.6</v>
      </c>
      <c r="AK129">
        <v>7.9</v>
      </c>
      <c r="AL129">
        <f>IF(Table3[[#This Row],[To]]&gt;=2023, Table3[[#This Row],[K/9]]*Adjustments!$N$11, Table3[[#This Row],[K/9]])</f>
        <v>7.9</v>
      </c>
      <c r="AM129">
        <v>2.2200000000000002</v>
      </c>
      <c r="AN129" t="s">
        <v>1435</v>
      </c>
      <c r="AO129" t="s">
        <v>1688</v>
      </c>
      <c r="AP129" t="s">
        <v>1689</v>
      </c>
    </row>
    <row r="130" spans="1:42" x14ac:dyDescent="0.45">
      <c r="A130">
        <v>122</v>
      </c>
      <c r="B130" t="s">
        <v>555</v>
      </c>
      <c r="C130">
        <v>1747</v>
      </c>
      <c r="D130">
        <v>1967</v>
      </c>
      <c r="E130">
        <v>1988</v>
      </c>
      <c r="F130" t="str">
        <f>_xlfn.CONCAT(Table3[[#This Row],[From]], "-",Table3[[#This Row],[To]])</f>
        <v>1967-1988</v>
      </c>
      <c r="G130" t="s">
        <v>1323</v>
      </c>
      <c r="H130">
        <v>221</v>
      </c>
      <c r="I130">
        <v>204</v>
      </c>
      <c r="J130">
        <v>0.52</v>
      </c>
      <c r="K130">
        <v>425</v>
      </c>
      <c r="L130">
        <v>3.59</v>
      </c>
      <c r="M130">
        <v>702</v>
      </c>
      <c r="N130">
        <v>500</v>
      </c>
      <c r="O130">
        <v>107</v>
      </c>
      <c r="P130">
        <v>29</v>
      </c>
      <c r="Q130">
        <v>16</v>
      </c>
      <c r="R130">
        <v>3584.1</v>
      </c>
      <c r="S130">
        <v>3466</v>
      </c>
      <c r="T130">
        <v>1620</v>
      </c>
      <c r="U130">
        <v>1431</v>
      </c>
      <c r="V130">
        <v>276</v>
      </c>
      <c r="W130">
        <v>1262</v>
      </c>
      <c r="X130">
        <v>71</v>
      </c>
      <c r="Y130">
        <f>_xlfn.IFNA(IF(Table3[[#This Row],[To]]&gt;=2023, VLOOKUP(Table3[[#This Row],[Player]], Active!$B$2:$V$201, 21, FALSE), Table3[[#This Row],[IP]]), Table3[[#This Row],[IP]])</f>
        <v>3584.1</v>
      </c>
      <c r="Z130">
        <f>_xlfn.IFNA(IF(Table3[[#This Row],[To]]&gt;= 2023, (Table3[[#This Row],[IP - Adjusted]]/9)*Table3[[#This Row],[K/9 - Adjusted]], Table3[[#This Row],[SO]]), Table3[[#This Row],[SO]])</f>
        <v>1747</v>
      </c>
      <c r="AA130">
        <v>65</v>
      </c>
      <c r="AB130">
        <v>8</v>
      </c>
      <c r="AC130">
        <v>172</v>
      </c>
      <c r="AD130">
        <v>15166</v>
      </c>
      <c r="AE130">
        <v>98</v>
      </c>
      <c r="AF130">
        <v>3.79</v>
      </c>
      <c r="AG130">
        <v>1.319</v>
      </c>
      <c r="AH130">
        <v>8.6999999999999993</v>
      </c>
      <c r="AI130">
        <v>0.7</v>
      </c>
      <c r="AJ130">
        <v>3.2</v>
      </c>
      <c r="AK130">
        <v>4.4000000000000004</v>
      </c>
      <c r="AL130">
        <f>IF(Table3[[#This Row],[To]]&gt;=2023, Table3[[#This Row],[K/9]]*Adjustments!$N$11, Table3[[#This Row],[K/9]])</f>
        <v>4.4000000000000004</v>
      </c>
      <c r="AM130">
        <v>1.38</v>
      </c>
      <c r="AN130" t="s">
        <v>1435</v>
      </c>
      <c r="AO130" t="s">
        <v>1690</v>
      </c>
      <c r="AP130" t="s">
        <v>1691</v>
      </c>
    </row>
    <row r="131" spans="1:42" x14ac:dyDescent="0.45">
      <c r="A131">
        <v>76</v>
      </c>
      <c r="B131" t="s">
        <v>943</v>
      </c>
      <c r="C131">
        <v>2070</v>
      </c>
      <c r="D131">
        <v>2009</v>
      </c>
      <c r="E131">
        <v>2023</v>
      </c>
      <c r="F131" t="str">
        <f>_xlfn.CONCAT(Table3[[#This Row],[From]], "-",Table3[[#This Row],[To]])</f>
        <v>2009-2023</v>
      </c>
      <c r="G131" t="s">
        <v>1317</v>
      </c>
      <c r="H131">
        <v>134</v>
      </c>
      <c r="I131">
        <v>124</v>
      </c>
      <c r="J131">
        <v>0.51900000000000002</v>
      </c>
      <c r="K131">
        <v>258</v>
      </c>
      <c r="L131">
        <v>3.47</v>
      </c>
      <c r="M131">
        <v>358</v>
      </c>
      <c r="N131">
        <v>355</v>
      </c>
      <c r="O131">
        <v>16</v>
      </c>
      <c r="P131">
        <v>7</v>
      </c>
      <c r="Q131">
        <v>0</v>
      </c>
      <c r="R131">
        <v>2209.1</v>
      </c>
      <c r="S131">
        <v>2007</v>
      </c>
      <c r="T131">
        <v>933</v>
      </c>
      <c r="U131">
        <v>853</v>
      </c>
      <c r="V131">
        <v>258</v>
      </c>
      <c r="W131">
        <v>544</v>
      </c>
      <c r="X131">
        <v>38</v>
      </c>
      <c r="Y131">
        <f>_xlfn.IFNA(IF(Table3[[#This Row],[To]]&gt;=2023, VLOOKUP(Table3[[#This Row],[Player]], Active!$B$2:$V$201, 21, FALSE), Table3[[#This Row],[IP]]), Table3[[#This Row],[IP]])</f>
        <v>2209.1</v>
      </c>
      <c r="Z131">
        <f>_xlfn.IFNA(IF(Table3[[#This Row],[To]]&gt;= 2023, (Table3[[#This Row],[IP - Adjusted]]/9)*Table3[[#This Row],[K/9 - Adjusted]], Table3[[#This Row],[SO]]), Table3[[#This Row],[SO]])</f>
        <v>1746.9362166791959</v>
      </c>
      <c r="AA131">
        <v>89</v>
      </c>
      <c r="AB131">
        <v>8</v>
      </c>
      <c r="AC131">
        <v>29</v>
      </c>
      <c r="AD131">
        <v>9098</v>
      </c>
      <c r="AE131">
        <v>110</v>
      </c>
      <c r="AF131">
        <v>3.63</v>
      </c>
      <c r="AG131">
        <v>1.155</v>
      </c>
      <c r="AH131">
        <v>8.1999999999999993</v>
      </c>
      <c r="AI131">
        <v>1.1000000000000001</v>
      </c>
      <c r="AJ131">
        <v>2.2000000000000002</v>
      </c>
      <c r="AK131">
        <v>8.4</v>
      </c>
      <c r="AL131">
        <f>IF(Table3[[#This Row],[To]]&gt;=2023, Table3[[#This Row],[K/9]]*Adjustments!$N$11, Table3[[#This Row],[K/9]])</f>
        <v>7.1171182608812478</v>
      </c>
      <c r="AM131">
        <v>3.81</v>
      </c>
      <c r="AN131" t="s">
        <v>1440</v>
      </c>
      <c r="AO131" t="s">
        <v>1589</v>
      </c>
      <c r="AP131" t="s">
        <v>1590</v>
      </c>
    </row>
    <row r="132" spans="1:42" x14ac:dyDescent="0.45">
      <c r="A132">
        <v>123</v>
      </c>
      <c r="B132" t="s">
        <v>433</v>
      </c>
      <c r="C132">
        <v>1743</v>
      </c>
      <c r="D132">
        <v>1983</v>
      </c>
      <c r="E132">
        <v>1997</v>
      </c>
      <c r="F132" t="str">
        <f>_xlfn.CONCAT(Table3[[#This Row],[From]], "-",Table3[[#This Row],[To]])</f>
        <v>1983-1997</v>
      </c>
      <c r="G132" t="s">
        <v>1279</v>
      </c>
      <c r="H132">
        <v>114</v>
      </c>
      <c r="I132">
        <v>96</v>
      </c>
      <c r="J132">
        <v>0.54300000000000004</v>
      </c>
      <c r="K132">
        <v>210</v>
      </c>
      <c r="L132">
        <v>3.36</v>
      </c>
      <c r="M132">
        <v>307</v>
      </c>
      <c r="N132">
        <v>300</v>
      </c>
      <c r="O132">
        <v>25</v>
      </c>
      <c r="P132">
        <v>9</v>
      </c>
      <c r="Q132">
        <v>1</v>
      </c>
      <c r="R132">
        <v>1866.2</v>
      </c>
      <c r="S132">
        <v>1421</v>
      </c>
      <c r="T132">
        <v>749</v>
      </c>
      <c r="U132">
        <v>696</v>
      </c>
      <c r="V132">
        <v>191</v>
      </c>
      <c r="W132">
        <v>715</v>
      </c>
      <c r="X132">
        <v>33</v>
      </c>
      <c r="Y132">
        <f>_xlfn.IFNA(IF(Table3[[#This Row],[To]]&gt;=2023, VLOOKUP(Table3[[#This Row],[Player]], Active!$B$2:$V$201, 21, FALSE), Table3[[#This Row],[IP]]), Table3[[#This Row],[IP]])</f>
        <v>1866.2</v>
      </c>
      <c r="Z132">
        <f>_xlfn.IFNA(IF(Table3[[#This Row],[To]]&gt;= 2023, (Table3[[#This Row],[IP - Adjusted]]/9)*Table3[[#This Row],[K/9 - Adjusted]], Table3[[#This Row],[SO]]), Table3[[#This Row],[SO]])</f>
        <v>1743</v>
      </c>
      <c r="AA132">
        <v>41</v>
      </c>
      <c r="AB132">
        <v>19</v>
      </c>
      <c r="AC132">
        <v>22</v>
      </c>
      <c r="AD132">
        <v>7668</v>
      </c>
      <c r="AE132">
        <v>111</v>
      </c>
      <c r="AF132">
        <v>3.52</v>
      </c>
      <c r="AG132">
        <v>1.1439999999999999</v>
      </c>
      <c r="AH132">
        <v>6.9</v>
      </c>
      <c r="AI132">
        <v>0.9</v>
      </c>
      <c r="AJ132">
        <v>3.4</v>
      </c>
      <c r="AK132">
        <v>8.4</v>
      </c>
      <c r="AL132">
        <f>IF(Table3[[#This Row],[To]]&gt;=2023, Table3[[#This Row],[K/9]]*Adjustments!$N$11, Table3[[#This Row],[K/9]])</f>
        <v>8.4</v>
      </c>
      <c r="AM132">
        <v>2.44</v>
      </c>
      <c r="AN132">
        <v>1</v>
      </c>
      <c r="AO132" t="s">
        <v>1692</v>
      </c>
      <c r="AP132" t="s">
        <v>1693</v>
      </c>
    </row>
    <row r="133" spans="1:42" x14ac:dyDescent="0.45">
      <c r="A133">
        <v>124</v>
      </c>
      <c r="B133" t="s">
        <v>425</v>
      </c>
      <c r="C133">
        <v>1741</v>
      </c>
      <c r="D133">
        <v>1978</v>
      </c>
      <c r="E133">
        <v>1995</v>
      </c>
      <c r="F133" t="str">
        <f>_xlfn.CONCAT(Table3[[#This Row],[From]], "-",Table3[[#This Row],[To]])</f>
        <v>1978-1995</v>
      </c>
      <c r="G133" t="s">
        <v>1309</v>
      </c>
      <c r="H133">
        <v>168</v>
      </c>
      <c r="I133">
        <v>129</v>
      </c>
      <c r="J133">
        <v>0.56599999999999995</v>
      </c>
      <c r="K133">
        <v>297</v>
      </c>
      <c r="L133">
        <v>3.95</v>
      </c>
      <c r="M133">
        <v>523</v>
      </c>
      <c r="N133">
        <v>348</v>
      </c>
      <c r="O133">
        <v>55</v>
      </c>
      <c r="P133">
        <v>9</v>
      </c>
      <c r="Q133">
        <v>19</v>
      </c>
      <c r="R133">
        <v>2629.2</v>
      </c>
      <c r="S133">
        <v>2499</v>
      </c>
      <c r="T133">
        <v>1259</v>
      </c>
      <c r="U133">
        <v>1154</v>
      </c>
      <c r="V133">
        <v>264</v>
      </c>
      <c r="W133">
        <v>1034</v>
      </c>
      <c r="X133">
        <v>46</v>
      </c>
      <c r="Y133">
        <f>_xlfn.IFNA(IF(Table3[[#This Row],[To]]&gt;=2023, VLOOKUP(Table3[[#This Row],[Player]], Active!$B$2:$V$201, 21, FALSE), Table3[[#This Row],[IP]]), Table3[[#This Row],[IP]])</f>
        <v>2629.2</v>
      </c>
      <c r="Z133">
        <f>_xlfn.IFNA(IF(Table3[[#This Row],[To]]&gt;= 2023, (Table3[[#This Row],[IP - Adjusted]]/9)*Table3[[#This Row],[K/9 - Adjusted]], Table3[[#This Row],[SO]]), Table3[[#This Row],[SO]])</f>
        <v>1741</v>
      </c>
      <c r="AA133">
        <v>62</v>
      </c>
      <c r="AB133">
        <v>23</v>
      </c>
      <c r="AC133">
        <v>119</v>
      </c>
      <c r="AD133">
        <v>11251</v>
      </c>
      <c r="AE133">
        <v>100</v>
      </c>
      <c r="AF133">
        <v>4.0599999999999996</v>
      </c>
      <c r="AG133">
        <v>1.3440000000000001</v>
      </c>
      <c r="AH133">
        <v>8.6</v>
      </c>
      <c r="AI133">
        <v>0.9</v>
      </c>
      <c r="AJ133">
        <v>3.5</v>
      </c>
      <c r="AK133">
        <v>6</v>
      </c>
      <c r="AL133">
        <f>IF(Table3[[#This Row],[To]]&gt;=2023, Table3[[#This Row],[K/9]]*Adjustments!$N$11, Table3[[#This Row],[K/9]])</f>
        <v>6</v>
      </c>
      <c r="AM133">
        <v>1.68</v>
      </c>
      <c r="AN133">
        <v>1</v>
      </c>
      <c r="AO133" t="s">
        <v>1694</v>
      </c>
      <c r="AP133" t="s">
        <v>1695</v>
      </c>
    </row>
    <row r="134" spans="1:42" x14ac:dyDescent="0.45">
      <c r="A134">
        <v>125</v>
      </c>
      <c r="B134" t="s">
        <v>129</v>
      </c>
      <c r="C134">
        <v>1736</v>
      </c>
      <c r="D134">
        <v>2007</v>
      </c>
      <c r="E134">
        <v>2016</v>
      </c>
      <c r="F134" t="str">
        <f>_xlfn.CONCAT(Table3[[#This Row],[From]], "-",Table3[[#This Row],[To]])</f>
        <v>2007-2016</v>
      </c>
      <c r="G134" t="s">
        <v>1087</v>
      </c>
      <c r="H134">
        <v>110</v>
      </c>
      <c r="I134">
        <v>89</v>
      </c>
      <c r="J134">
        <v>0.55300000000000005</v>
      </c>
      <c r="K134">
        <v>199</v>
      </c>
      <c r="L134">
        <v>3.74</v>
      </c>
      <c r="M134">
        <v>278</v>
      </c>
      <c r="N134">
        <v>270</v>
      </c>
      <c r="O134">
        <v>10</v>
      </c>
      <c r="P134">
        <v>7</v>
      </c>
      <c r="Q134">
        <v>1</v>
      </c>
      <c r="R134">
        <v>1682</v>
      </c>
      <c r="S134">
        <v>1506</v>
      </c>
      <c r="T134">
        <v>746</v>
      </c>
      <c r="U134">
        <v>699</v>
      </c>
      <c r="V134">
        <v>147</v>
      </c>
      <c r="W134">
        <v>669</v>
      </c>
      <c r="X134">
        <v>33</v>
      </c>
      <c r="Y134">
        <f>_xlfn.IFNA(IF(Table3[[#This Row],[To]]&gt;=2023, VLOOKUP(Table3[[#This Row],[Player]], Active!$B$2:$V$201, 21, FALSE), Table3[[#This Row],[IP]]), Table3[[#This Row],[IP]])</f>
        <v>1682</v>
      </c>
      <c r="Z134">
        <f>_xlfn.IFNA(IF(Table3[[#This Row],[To]]&gt;= 2023, (Table3[[#This Row],[IP - Adjusted]]/9)*Table3[[#This Row],[K/9 - Adjusted]], Table3[[#This Row],[SO]]), Table3[[#This Row],[SO]])</f>
        <v>1736</v>
      </c>
      <c r="AA134">
        <v>44</v>
      </c>
      <c r="AB134">
        <v>7</v>
      </c>
      <c r="AC134">
        <v>107</v>
      </c>
      <c r="AD134">
        <v>7120</v>
      </c>
      <c r="AE134">
        <v>104</v>
      </c>
      <c r="AF134">
        <v>3.45</v>
      </c>
      <c r="AG134">
        <v>1.2929999999999999</v>
      </c>
      <c r="AH134">
        <v>8.1</v>
      </c>
      <c r="AI134">
        <v>0.8</v>
      </c>
      <c r="AJ134">
        <v>3.6</v>
      </c>
      <c r="AK134">
        <v>9.3000000000000007</v>
      </c>
      <c r="AL134">
        <f>IF(Table3[[#This Row],[To]]&gt;=2023, Table3[[#This Row],[K/9]]*Adjustments!$N$11, Table3[[#This Row],[K/9]])</f>
        <v>9.3000000000000007</v>
      </c>
      <c r="AM134">
        <v>2.59</v>
      </c>
      <c r="AN134" t="s">
        <v>1435</v>
      </c>
      <c r="AO134" t="s">
        <v>1696</v>
      </c>
      <c r="AP134" t="s">
        <v>1697</v>
      </c>
    </row>
    <row r="135" spans="1:42" x14ac:dyDescent="0.45">
      <c r="A135">
        <v>126</v>
      </c>
      <c r="B135" t="s">
        <v>1372</v>
      </c>
      <c r="C135">
        <v>1736</v>
      </c>
      <c r="D135">
        <v>1904</v>
      </c>
      <c r="E135">
        <v>1917</v>
      </c>
      <c r="F135" t="str">
        <f>_xlfn.CONCAT(Table3[[#This Row],[From]], "-",Table3[[#This Row],[To]])</f>
        <v>1904-1917</v>
      </c>
      <c r="G135" t="s">
        <v>1129</v>
      </c>
      <c r="H135">
        <v>195</v>
      </c>
      <c r="I135">
        <v>126</v>
      </c>
      <c r="J135">
        <v>0.60699999999999998</v>
      </c>
      <c r="K135">
        <v>321</v>
      </c>
      <c r="L135">
        <v>1.82</v>
      </c>
      <c r="M135">
        <v>430</v>
      </c>
      <c r="N135">
        <v>315</v>
      </c>
      <c r="O135">
        <v>250</v>
      </c>
      <c r="P135">
        <v>57</v>
      </c>
      <c r="Q135">
        <v>35</v>
      </c>
      <c r="R135">
        <v>2964.1</v>
      </c>
      <c r="S135">
        <v>2346</v>
      </c>
      <c r="T135">
        <v>873</v>
      </c>
      <c r="U135">
        <v>598</v>
      </c>
      <c r="V135">
        <v>23</v>
      </c>
      <c r="W135">
        <v>617</v>
      </c>
      <c r="Y135">
        <f>_xlfn.IFNA(IF(Table3[[#This Row],[To]]&gt;=2023, VLOOKUP(Table3[[#This Row],[Player]], Active!$B$2:$V$201, 21, FALSE), Table3[[#This Row],[IP]]), Table3[[#This Row],[IP]])</f>
        <v>2964.1</v>
      </c>
      <c r="Z135">
        <f>_xlfn.IFNA(IF(Table3[[#This Row],[To]]&gt;= 2023, (Table3[[#This Row],[IP - Adjusted]]/9)*Table3[[#This Row],[K/9 - Adjusted]], Table3[[#This Row],[SO]]), Table3[[#This Row],[SO]])</f>
        <v>1736</v>
      </c>
      <c r="AA135">
        <v>52</v>
      </c>
      <c r="AB135">
        <v>9</v>
      </c>
      <c r="AC135">
        <v>76</v>
      </c>
      <c r="AD135">
        <v>11411</v>
      </c>
      <c r="AE135">
        <v>146</v>
      </c>
      <c r="AF135">
        <v>2.02</v>
      </c>
      <c r="AG135">
        <v>1</v>
      </c>
      <c r="AH135">
        <v>7.1</v>
      </c>
      <c r="AI135">
        <v>0.1</v>
      </c>
      <c r="AJ135">
        <v>1.9</v>
      </c>
      <c r="AK135">
        <v>5.3</v>
      </c>
      <c r="AL135">
        <f>IF(Table3[[#This Row],[To]]&gt;=2023, Table3[[#This Row],[K/9]]*Adjustments!$N$11, Table3[[#This Row],[K/9]])</f>
        <v>5.3</v>
      </c>
      <c r="AM135">
        <v>2.81</v>
      </c>
      <c r="AN135" t="s">
        <v>1698</v>
      </c>
      <c r="AO135" t="s">
        <v>1699</v>
      </c>
      <c r="AP135" t="s">
        <v>1700</v>
      </c>
    </row>
    <row r="136" spans="1:42" x14ac:dyDescent="0.45">
      <c r="A136">
        <v>127</v>
      </c>
      <c r="B136" t="s">
        <v>340</v>
      </c>
      <c r="C136">
        <v>1735</v>
      </c>
      <c r="D136">
        <v>1983</v>
      </c>
      <c r="E136">
        <v>1999</v>
      </c>
      <c r="F136" t="str">
        <f>_xlfn.CONCAT(Table3[[#This Row],[From]], "-",Table3[[#This Row],[To]])</f>
        <v>1983-1999</v>
      </c>
      <c r="G136" t="s">
        <v>1701</v>
      </c>
      <c r="H136">
        <v>151</v>
      </c>
      <c r="I136">
        <v>164</v>
      </c>
      <c r="J136">
        <v>0.47899999999999998</v>
      </c>
      <c r="K136">
        <v>315</v>
      </c>
      <c r="L136">
        <v>3.73</v>
      </c>
      <c r="M136">
        <v>451</v>
      </c>
      <c r="N136">
        <v>410</v>
      </c>
      <c r="O136">
        <v>68</v>
      </c>
      <c r="P136">
        <v>11</v>
      </c>
      <c r="Q136">
        <v>0</v>
      </c>
      <c r="R136">
        <v>2725</v>
      </c>
      <c r="S136">
        <v>2662</v>
      </c>
      <c r="T136">
        <v>1299</v>
      </c>
      <c r="U136">
        <v>1130</v>
      </c>
      <c r="V136">
        <v>250</v>
      </c>
      <c r="W136">
        <v>883</v>
      </c>
      <c r="X136">
        <v>31</v>
      </c>
      <c r="Y136">
        <f>_xlfn.IFNA(IF(Table3[[#This Row],[To]]&gt;=2023, VLOOKUP(Table3[[#This Row],[Player]], Active!$B$2:$V$201, 21, FALSE), Table3[[#This Row],[IP]]), Table3[[#This Row],[IP]])</f>
        <v>2725</v>
      </c>
      <c r="Z136">
        <f>_xlfn.IFNA(IF(Table3[[#This Row],[To]]&gt;= 2023, (Table3[[#This Row],[IP - Adjusted]]/9)*Table3[[#This Row],[K/9 - Adjusted]], Table3[[#This Row],[SO]]), Table3[[#This Row],[SO]])</f>
        <v>1735</v>
      </c>
      <c r="AA136">
        <v>85</v>
      </c>
      <c r="AB136">
        <v>27</v>
      </c>
      <c r="AC136">
        <v>120</v>
      </c>
      <c r="AD136">
        <v>11568</v>
      </c>
      <c r="AE136">
        <v>108</v>
      </c>
      <c r="AF136">
        <v>3.91</v>
      </c>
      <c r="AG136">
        <v>1.3009999999999999</v>
      </c>
      <c r="AH136">
        <v>8.8000000000000007</v>
      </c>
      <c r="AI136">
        <v>0.8</v>
      </c>
      <c r="AJ136">
        <v>2.9</v>
      </c>
      <c r="AK136">
        <v>5.7</v>
      </c>
      <c r="AL136">
        <f>IF(Table3[[#This Row],[To]]&gt;=2023, Table3[[#This Row],[K/9]]*Adjustments!$N$11, Table3[[#This Row],[K/9]])</f>
        <v>5.7</v>
      </c>
      <c r="AM136">
        <v>1.96</v>
      </c>
      <c r="AN136" t="s">
        <v>1435</v>
      </c>
      <c r="AO136" t="s">
        <v>1702</v>
      </c>
      <c r="AP136" t="s">
        <v>1703</v>
      </c>
    </row>
    <row r="137" spans="1:42" x14ac:dyDescent="0.45">
      <c r="A137">
        <v>128</v>
      </c>
      <c r="B137" t="s">
        <v>1365</v>
      </c>
      <c r="C137">
        <v>1734</v>
      </c>
      <c r="D137">
        <v>1951</v>
      </c>
      <c r="E137">
        <v>1966</v>
      </c>
      <c r="F137" t="str">
        <f>_xlfn.CONCAT(Table3[[#This Row],[From]], "-",Table3[[#This Row],[To]])</f>
        <v>1951-1966</v>
      </c>
      <c r="G137" t="s">
        <v>1064</v>
      </c>
      <c r="H137">
        <v>197</v>
      </c>
      <c r="I137">
        <v>230</v>
      </c>
      <c r="J137">
        <v>0.46100000000000002</v>
      </c>
      <c r="K137">
        <v>427</v>
      </c>
      <c r="L137">
        <v>3.58</v>
      </c>
      <c r="M137">
        <v>602</v>
      </c>
      <c r="N137">
        <v>497</v>
      </c>
      <c r="O137">
        <v>163</v>
      </c>
      <c r="P137">
        <v>36</v>
      </c>
      <c r="Q137">
        <v>10</v>
      </c>
      <c r="R137">
        <v>3611</v>
      </c>
      <c r="S137">
        <v>3772</v>
      </c>
      <c r="T137">
        <v>1652</v>
      </c>
      <c r="U137">
        <v>1438</v>
      </c>
      <c r="V137">
        <v>286</v>
      </c>
      <c r="W137">
        <v>894</v>
      </c>
      <c r="X137">
        <v>128</v>
      </c>
      <c r="Y137">
        <f>_xlfn.IFNA(IF(Table3[[#This Row],[To]]&gt;=2023, VLOOKUP(Table3[[#This Row],[Player]], Active!$B$2:$V$201, 21, FALSE), Table3[[#This Row],[IP]]), Table3[[#This Row],[IP]])</f>
        <v>3611</v>
      </c>
      <c r="Z137">
        <f>_xlfn.IFNA(IF(Table3[[#This Row],[To]]&gt;= 2023, (Table3[[#This Row],[IP - Adjusted]]/9)*Table3[[#This Row],[K/9 - Adjusted]], Table3[[#This Row],[SO]]), Table3[[#This Row],[SO]])</f>
        <v>1734</v>
      </c>
      <c r="AA137">
        <v>46</v>
      </c>
      <c r="AB137">
        <v>13</v>
      </c>
      <c r="AC137">
        <v>50</v>
      </c>
      <c r="AD137">
        <v>15214</v>
      </c>
      <c r="AE137">
        <v>107</v>
      </c>
      <c r="AF137">
        <v>3.35</v>
      </c>
      <c r="AG137">
        <v>1.292</v>
      </c>
      <c r="AH137">
        <v>9.4</v>
      </c>
      <c r="AI137">
        <v>0.7</v>
      </c>
      <c r="AJ137">
        <v>2.2000000000000002</v>
      </c>
      <c r="AK137">
        <v>4.3</v>
      </c>
      <c r="AL137">
        <f>IF(Table3[[#This Row],[To]]&gt;=2023, Table3[[#This Row],[K/9]]*Adjustments!$N$11, Table3[[#This Row],[K/9]])</f>
        <v>4.3</v>
      </c>
      <c r="AM137">
        <v>1.94</v>
      </c>
      <c r="AN137">
        <v>1</v>
      </c>
      <c r="AO137" t="s">
        <v>1704</v>
      </c>
      <c r="AP137" t="s">
        <v>1705</v>
      </c>
    </row>
    <row r="138" spans="1:42" x14ac:dyDescent="0.45">
      <c r="A138">
        <v>129</v>
      </c>
      <c r="B138" t="s">
        <v>713</v>
      </c>
      <c r="C138">
        <v>1728</v>
      </c>
      <c r="D138">
        <v>1965</v>
      </c>
      <c r="E138">
        <v>1979</v>
      </c>
      <c r="F138" t="str">
        <f>_xlfn.CONCAT(Table3[[#This Row],[From]], "-",Table3[[#This Row],[To]])</f>
        <v>1965-1979</v>
      </c>
      <c r="G138" t="s">
        <v>1517</v>
      </c>
      <c r="H138">
        <v>142</v>
      </c>
      <c r="I138">
        <v>135</v>
      </c>
      <c r="J138">
        <v>0.51300000000000001</v>
      </c>
      <c r="K138">
        <v>277</v>
      </c>
      <c r="L138">
        <v>3.7</v>
      </c>
      <c r="M138">
        <v>484</v>
      </c>
      <c r="N138">
        <v>340</v>
      </c>
      <c r="O138">
        <v>94</v>
      </c>
      <c r="P138">
        <v>18</v>
      </c>
      <c r="Q138">
        <v>7</v>
      </c>
      <c r="R138">
        <v>2569.1</v>
      </c>
      <c r="S138">
        <v>2416</v>
      </c>
      <c r="T138">
        <v>1202</v>
      </c>
      <c r="U138">
        <v>1055</v>
      </c>
      <c r="V138">
        <v>233</v>
      </c>
      <c r="W138">
        <v>1003</v>
      </c>
      <c r="X138">
        <v>65</v>
      </c>
      <c r="Y138">
        <f>_xlfn.IFNA(IF(Table3[[#This Row],[To]]&gt;=2023, VLOOKUP(Table3[[#This Row],[Player]], Active!$B$2:$V$201, 21, FALSE), Table3[[#This Row],[IP]]), Table3[[#This Row],[IP]])</f>
        <v>2569.1</v>
      </c>
      <c r="Z138">
        <f>_xlfn.IFNA(IF(Table3[[#This Row],[To]]&gt;= 2023, (Table3[[#This Row],[IP - Adjusted]]/9)*Table3[[#This Row],[K/9 - Adjusted]], Table3[[#This Row],[SO]]), Table3[[#This Row],[SO]])</f>
        <v>1728</v>
      </c>
      <c r="AA138">
        <v>90</v>
      </c>
      <c r="AB138">
        <v>7</v>
      </c>
      <c r="AC138">
        <v>118</v>
      </c>
      <c r="AD138">
        <v>10948</v>
      </c>
      <c r="AE138">
        <v>97</v>
      </c>
      <c r="AF138">
        <v>3.65</v>
      </c>
      <c r="AG138">
        <v>1.331</v>
      </c>
      <c r="AH138">
        <v>8.5</v>
      </c>
      <c r="AI138">
        <v>0.8</v>
      </c>
      <c r="AJ138">
        <v>3.5</v>
      </c>
      <c r="AK138">
        <v>6.1</v>
      </c>
      <c r="AL138">
        <f>IF(Table3[[#This Row],[To]]&gt;=2023, Table3[[#This Row],[K/9]]*Adjustments!$N$11, Table3[[#This Row],[K/9]])</f>
        <v>6.1</v>
      </c>
      <c r="AM138">
        <v>1.72</v>
      </c>
      <c r="AN138" t="s">
        <v>1435</v>
      </c>
      <c r="AO138" t="s">
        <v>1706</v>
      </c>
      <c r="AP138" t="s">
        <v>1707</v>
      </c>
    </row>
    <row r="139" spans="1:42" x14ac:dyDescent="0.45">
      <c r="A139">
        <v>130</v>
      </c>
      <c r="B139" t="s">
        <v>750</v>
      </c>
      <c r="C139">
        <v>1728</v>
      </c>
      <c r="D139">
        <v>1957</v>
      </c>
      <c r="E139">
        <v>1973</v>
      </c>
      <c r="F139" t="str">
        <f>_xlfn.CONCAT(Table3[[#This Row],[From]], "-",Table3[[#This Row],[To]])</f>
        <v>1957-1973</v>
      </c>
      <c r="G139" t="s">
        <v>1347</v>
      </c>
      <c r="H139">
        <v>209</v>
      </c>
      <c r="I139">
        <v>164</v>
      </c>
      <c r="J139">
        <v>0.56000000000000005</v>
      </c>
      <c r="K139">
        <v>373</v>
      </c>
      <c r="L139">
        <v>3.4</v>
      </c>
      <c r="M139">
        <v>520</v>
      </c>
      <c r="N139">
        <v>465</v>
      </c>
      <c r="O139">
        <v>129</v>
      </c>
      <c r="P139">
        <v>43</v>
      </c>
      <c r="Q139">
        <v>4</v>
      </c>
      <c r="R139">
        <v>3186</v>
      </c>
      <c r="S139">
        <v>3046</v>
      </c>
      <c r="T139">
        <v>1331</v>
      </c>
      <c r="U139">
        <v>1203</v>
      </c>
      <c r="V139">
        <v>298</v>
      </c>
      <c r="W139">
        <v>858</v>
      </c>
      <c r="X139">
        <v>89</v>
      </c>
      <c r="Y139">
        <f>_xlfn.IFNA(IF(Table3[[#This Row],[To]]&gt;=2023, VLOOKUP(Table3[[#This Row],[Player]], Active!$B$2:$V$201, 21, FALSE), Table3[[#This Row],[IP]]), Table3[[#This Row],[IP]])</f>
        <v>3186</v>
      </c>
      <c r="Z139">
        <f>_xlfn.IFNA(IF(Table3[[#This Row],[To]]&gt;= 2023, (Table3[[#This Row],[IP - Adjusted]]/9)*Table3[[#This Row],[K/9 - Adjusted]], Table3[[#This Row],[SO]]), Table3[[#This Row],[SO]])</f>
        <v>1728</v>
      </c>
      <c r="AA139">
        <v>72</v>
      </c>
      <c r="AB139">
        <v>6</v>
      </c>
      <c r="AC139">
        <v>97</v>
      </c>
      <c r="AD139">
        <v>13198</v>
      </c>
      <c r="AE139">
        <v>110</v>
      </c>
      <c r="AF139">
        <v>3.53</v>
      </c>
      <c r="AG139">
        <v>1.2250000000000001</v>
      </c>
      <c r="AH139">
        <v>8.6</v>
      </c>
      <c r="AI139">
        <v>0.8</v>
      </c>
      <c r="AJ139">
        <v>2.4</v>
      </c>
      <c r="AK139">
        <v>4.9000000000000004</v>
      </c>
      <c r="AL139">
        <f>IF(Table3[[#This Row],[To]]&gt;=2023, Table3[[#This Row],[K/9]]*Adjustments!$N$11, Table3[[#This Row],[K/9]])</f>
        <v>4.9000000000000004</v>
      </c>
      <c r="AM139">
        <v>2.0099999999999998</v>
      </c>
      <c r="AN139" t="s">
        <v>1708</v>
      </c>
      <c r="AO139" t="s">
        <v>1709</v>
      </c>
      <c r="AP139" t="s">
        <v>1710</v>
      </c>
    </row>
    <row r="140" spans="1:42" x14ac:dyDescent="0.45">
      <c r="A140">
        <v>131</v>
      </c>
      <c r="B140" t="s">
        <v>398</v>
      </c>
      <c r="C140">
        <v>1727</v>
      </c>
      <c r="D140">
        <v>1983</v>
      </c>
      <c r="E140">
        <v>1997</v>
      </c>
      <c r="F140" t="str">
        <f>_xlfn.CONCAT(Table3[[#This Row],[From]], "-",Table3[[#This Row],[To]])</f>
        <v>1983-1997</v>
      </c>
      <c r="G140" t="s">
        <v>1112</v>
      </c>
      <c r="H140">
        <v>142</v>
      </c>
      <c r="I140">
        <v>158</v>
      </c>
      <c r="J140">
        <v>0.47299999999999998</v>
      </c>
      <c r="K140">
        <v>300</v>
      </c>
      <c r="L140">
        <v>4.1100000000000003</v>
      </c>
      <c r="M140">
        <v>474</v>
      </c>
      <c r="N140">
        <v>368</v>
      </c>
      <c r="O140">
        <v>42</v>
      </c>
      <c r="P140">
        <v>14</v>
      </c>
      <c r="Q140">
        <v>5</v>
      </c>
      <c r="R140">
        <v>2487.1999999999998</v>
      </c>
      <c r="S140">
        <v>2519</v>
      </c>
      <c r="T140">
        <v>1245</v>
      </c>
      <c r="U140">
        <v>1137</v>
      </c>
      <c r="V140">
        <v>230</v>
      </c>
      <c r="W140">
        <v>986</v>
      </c>
      <c r="X140">
        <v>76</v>
      </c>
      <c r="Y140">
        <f>_xlfn.IFNA(IF(Table3[[#This Row],[To]]&gt;=2023, VLOOKUP(Table3[[#This Row],[Player]], Active!$B$2:$V$201, 21, FALSE), Table3[[#This Row],[IP]]), Table3[[#This Row],[IP]])</f>
        <v>2487.1999999999998</v>
      </c>
      <c r="Z140">
        <f>_xlfn.IFNA(IF(Table3[[#This Row],[To]]&gt;= 2023, (Table3[[#This Row],[IP - Adjusted]]/9)*Table3[[#This Row],[K/9 - Adjusted]], Table3[[#This Row],[SO]]), Table3[[#This Row],[SO]])</f>
        <v>1727</v>
      </c>
      <c r="AA140">
        <v>79</v>
      </c>
      <c r="AB140">
        <v>35</v>
      </c>
      <c r="AC140">
        <v>53</v>
      </c>
      <c r="AD140">
        <v>10791</v>
      </c>
      <c r="AE140">
        <v>95</v>
      </c>
      <c r="AF140">
        <v>3.96</v>
      </c>
      <c r="AG140">
        <v>1.409</v>
      </c>
      <c r="AH140">
        <v>9.1</v>
      </c>
      <c r="AI140">
        <v>0.8</v>
      </c>
      <c r="AJ140">
        <v>3.6</v>
      </c>
      <c r="AK140">
        <v>6.2</v>
      </c>
      <c r="AL140">
        <f>IF(Table3[[#This Row],[To]]&gt;=2023, Table3[[#This Row],[K/9]]*Adjustments!$N$11, Table3[[#This Row],[K/9]])</f>
        <v>6.2</v>
      </c>
      <c r="AM140">
        <v>1.75</v>
      </c>
      <c r="AN140" t="s">
        <v>1435</v>
      </c>
      <c r="AO140" t="s">
        <v>1711</v>
      </c>
      <c r="AP140" t="s">
        <v>1712</v>
      </c>
    </row>
    <row r="141" spans="1:42" x14ac:dyDescent="0.45">
      <c r="A141">
        <v>133</v>
      </c>
      <c r="B141" t="s">
        <v>492</v>
      </c>
      <c r="C141">
        <v>1723</v>
      </c>
      <c r="D141">
        <v>1977</v>
      </c>
      <c r="E141">
        <v>1992</v>
      </c>
      <c r="F141" t="str">
        <f>_xlfn.CONCAT(Table3[[#This Row],[From]], "-",Table3[[#This Row],[To]])</f>
        <v>1977-1992</v>
      </c>
      <c r="G141" t="s">
        <v>1066</v>
      </c>
      <c r="H141">
        <v>134</v>
      </c>
      <c r="I141">
        <v>143</v>
      </c>
      <c r="J141">
        <v>0.48399999999999999</v>
      </c>
      <c r="K141">
        <v>277</v>
      </c>
      <c r="L141">
        <v>4.0599999999999996</v>
      </c>
      <c r="M141">
        <v>431</v>
      </c>
      <c r="N141">
        <v>363</v>
      </c>
      <c r="O141">
        <v>62</v>
      </c>
      <c r="P141">
        <v>16</v>
      </c>
      <c r="Q141">
        <v>0</v>
      </c>
      <c r="R141">
        <v>2388</v>
      </c>
      <c r="S141">
        <v>2320</v>
      </c>
      <c r="T141">
        <v>1189</v>
      </c>
      <c r="U141">
        <v>1078</v>
      </c>
      <c r="V141">
        <v>291</v>
      </c>
      <c r="W141">
        <v>846</v>
      </c>
      <c r="X141">
        <v>39</v>
      </c>
      <c r="Y141">
        <f>_xlfn.IFNA(IF(Table3[[#This Row],[To]]&gt;=2023, VLOOKUP(Table3[[#This Row],[Player]], Active!$B$2:$V$201, 21, FALSE), Table3[[#This Row],[IP]]), Table3[[#This Row],[IP]])</f>
        <v>2388</v>
      </c>
      <c r="Z141">
        <f>_xlfn.IFNA(IF(Table3[[#This Row],[To]]&gt;= 2023, (Table3[[#This Row],[IP - Adjusted]]/9)*Table3[[#This Row],[K/9 - Adjusted]], Table3[[#This Row],[SO]]), Table3[[#This Row],[SO]])</f>
        <v>1723</v>
      </c>
      <c r="AA141">
        <v>40</v>
      </c>
      <c r="AB141">
        <v>9</v>
      </c>
      <c r="AC141">
        <v>84</v>
      </c>
      <c r="AD141">
        <v>10187</v>
      </c>
      <c r="AE141">
        <v>102</v>
      </c>
      <c r="AF141">
        <v>4</v>
      </c>
      <c r="AG141">
        <v>1.3260000000000001</v>
      </c>
      <c r="AH141">
        <v>8.6999999999999993</v>
      </c>
      <c r="AI141">
        <v>1.1000000000000001</v>
      </c>
      <c r="AJ141">
        <v>3.2</v>
      </c>
      <c r="AK141">
        <v>6.5</v>
      </c>
      <c r="AL141">
        <f>IF(Table3[[#This Row],[To]]&gt;=2023, Table3[[#This Row],[K/9]]*Adjustments!$N$11, Table3[[#This Row],[K/9]])</f>
        <v>6.5</v>
      </c>
      <c r="AM141">
        <v>2.04</v>
      </c>
      <c r="AN141">
        <v>1</v>
      </c>
      <c r="AO141" t="s">
        <v>1715</v>
      </c>
      <c r="AP141" t="s">
        <v>1716</v>
      </c>
    </row>
    <row r="142" spans="1:42" x14ac:dyDescent="0.45">
      <c r="A142">
        <v>134</v>
      </c>
      <c r="B142" t="s">
        <v>951</v>
      </c>
      <c r="C142">
        <v>1723</v>
      </c>
      <c r="D142">
        <v>2010</v>
      </c>
      <c r="E142">
        <v>2022</v>
      </c>
      <c r="F142" t="str">
        <f>_xlfn.CONCAT(Table3[[#This Row],[From]], "-",Table3[[#This Row],[To]])</f>
        <v>2010-2022</v>
      </c>
      <c r="G142" t="s">
        <v>1080</v>
      </c>
      <c r="H142">
        <v>113</v>
      </c>
      <c r="I142">
        <v>62</v>
      </c>
      <c r="J142">
        <v>0.64600000000000002</v>
      </c>
      <c r="K142">
        <v>175</v>
      </c>
      <c r="L142">
        <v>3.24</v>
      </c>
      <c r="M142">
        <v>247</v>
      </c>
      <c r="N142">
        <v>247</v>
      </c>
      <c r="O142">
        <v>2</v>
      </c>
      <c r="P142">
        <v>2</v>
      </c>
      <c r="Q142">
        <v>0</v>
      </c>
      <c r="R142">
        <v>1470</v>
      </c>
      <c r="S142">
        <v>1217</v>
      </c>
      <c r="T142">
        <v>582</v>
      </c>
      <c r="U142">
        <v>530</v>
      </c>
      <c r="V142">
        <v>149</v>
      </c>
      <c r="W142">
        <v>394</v>
      </c>
      <c r="X142">
        <v>20</v>
      </c>
      <c r="Y142">
        <f>_xlfn.IFNA(IF(Table3[[#This Row],[To]]&gt;=2023, VLOOKUP(Table3[[#This Row],[Player]], Active!$B$2:$V$201, 21, FALSE), Table3[[#This Row],[IP]]), Table3[[#This Row],[IP]])</f>
        <v>1470</v>
      </c>
      <c r="Z142">
        <f>_xlfn.IFNA(IF(Table3[[#This Row],[To]]&gt;= 2023, (Table3[[#This Row],[IP - Adjusted]]/9)*Table3[[#This Row],[K/9 - Adjusted]], Table3[[#This Row],[SO]]), Table3[[#This Row],[SO]])</f>
        <v>1723</v>
      </c>
      <c r="AA142">
        <v>53</v>
      </c>
      <c r="AB142">
        <v>4</v>
      </c>
      <c r="AC142">
        <v>44</v>
      </c>
      <c r="AD142">
        <v>5962</v>
      </c>
      <c r="AE142">
        <v>127</v>
      </c>
      <c r="AF142">
        <v>3.02</v>
      </c>
      <c r="AG142">
        <v>1.0960000000000001</v>
      </c>
      <c r="AH142">
        <v>7.5</v>
      </c>
      <c r="AI142">
        <v>0.9</v>
      </c>
      <c r="AJ142">
        <v>2.4</v>
      </c>
      <c r="AK142">
        <v>10.5</v>
      </c>
      <c r="AL142">
        <f>IF(Table3[[#This Row],[To]]&gt;=2023, Table3[[#This Row],[K/9]]*Adjustments!$N$11, Table3[[#This Row],[K/9]])</f>
        <v>10.5</v>
      </c>
      <c r="AM142">
        <v>4.37</v>
      </c>
      <c r="AN142" t="s">
        <v>1435</v>
      </c>
      <c r="AO142" t="s">
        <v>51</v>
      </c>
      <c r="AP142" t="s">
        <v>1717</v>
      </c>
    </row>
    <row r="143" spans="1:42" x14ac:dyDescent="0.45">
      <c r="A143">
        <v>135</v>
      </c>
      <c r="B143" t="s">
        <v>32</v>
      </c>
      <c r="C143">
        <v>1722</v>
      </c>
      <c r="D143">
        <v>1997</v>
      </c>
      <c r="E143">
        <v>2013</v>
      </c>
      <c r="F143" t="str">
        <f>_xlfn.CONCAT(Table3[[#This Row],[From]], "-",Table3[[#This Row],[To]])</f>
        <v>1997-2013</v>
      </c>
      <c r="G143" t="s">
        <v>1068</v>
      </c>
      <c r="H143">
        <v>176</v>
      </c>
      <c r="I143">
        <v>157</v>
      </c>
      <c r="J143">
        <v>0.52900000000000003</v>
      </c>
      <c r="K143">
        <v>333</v>
      </c>
      <c r="L143">
        <v>4.03</v>
      </c>
      <c r="M143">
        <v>681</v>
      </c>
      <c r="N143">
        <v>377</v>
      </c>
      <c r="O143">
        <v>10</v>
      </c>
      <c r="P143">
        <v>4</v>
      </c>
      <c r="Q143">
        <v>86</v>
      </c>
      <c r="R143">
        <v>2671.1</v>
      </c>
      <c r="S143">
        <v>2759</v>
      </c>
      <c r="T143">
        <v>1333</v>
      </c>
      <c r="U143">
        <v>1195</v>
      </c>
      <c r="V143">
        <v>217</v>
      </c>
      <c r="W143">
        <v>794</v>
      </c>
      <c r="X143">
        <v>67</v>
      </c>
      <c r="Y143">
        <f>_xlfn.IFNA(IF(Table3[[#This Row],[To]]&gt;=2023, VLOOKUP(Table3[[#This Row],[Player]], Active!$B$2:$V$201, 21, FALSE), Table3[[#This Row],[IP]]), Table3[[#This Row],[IP]])</f>
        <v>2671.1</v>
      </c>
      <c r="Z143">
        <f>_xlfn.IFNA(IF(Table3[[#This Row],[To]]&gt;= 2023, (Table3[[#This Row],[IP - Adjusted]]/9)*Table3[[#This Row],[K/9 - Adjusted]], Table3[[#This Row],[SO]]), Table3[[#This Row],[SO]])</f>
        <v>1722</v>
      </c>
      <c r="AA143">
        <v>78</v>
      </c>
      <c r="AB143">
        <v>13</v>
      </c>
      <c r="AC143">
        <v>55</v>
      </c>
      <c r="AD143">
        <v>11358</v>
      </c>
      <c r="AE143">
        <v>109</v>
      </c>
      <c r="AF143">
        <v>3.83</v>
      </c>
      <c r="AG143">
        <v>1.33</v>
      </c>
      <c r="AH143">
        <v>9.3000000000000007</v>
      </c>
      <c r="AI143">
        <v>0.7</v>
      </c>
      <c r="AJ143">
        <v>2.7</v>
      </c>
      <c r="AK143">
        <v>5.8</v>
      </c>
      <c r="AL143">
        <f>IF(Table3[[#This Row],[To]]&gt;=2023, Table3[[#This Row],[K/9]]*Adjustments!$N$11, Table3[[#This Row],[K/9]])</f>
        <v>5.8</v>
      </c>
      <c r="AM143">
        <v>2.17</v>
      </c>
      <c r="AN143" t="s">
        <v>1435</v>
      </c>
      <c r="AO143" t="s">
        <v>1718</v>
      </c>
      <c r="AP143" t="s">
        <v>1719</v>
      </c>
    </row>
    <row r="144" spans="1:42" x14ac:dyDescent="0.45">
      <c r="A144">
        <v>136</v>
      </c>
      <c r="B144" t="s">
        <v>103</v>
      </c>
      <c r="C144">
        <v>1720</v>
      </c>
      <c r="D144">
        <v>2006</v>
      </c>
      <c r="E144">
        <v>2017</v>
      </c>
      <c r="F144" t="str">
        <f>_xlfn.CONCAT(Table3[[#This Row],[From]], "-",Table3[[#This Row],[To]])</f>
        <v>2006-2017</v>
      </c>
      <c r="G144" t="s">
        <v>1065</v>
      </c>
      <c r="H144">
        <v>114</v>
      </c>
      <c r="I144">
        <v>117</v>
      </c>
      <c r="J144">
        <v>0.49399999999999999</v>
      </c>
      <c r="K144">
        <v>231</v>
      </c>
      <c r="L144">
        <v>4.34</v>
      </c>
      <c r="M144">
        <v>329</v>
      </c>
      <c r="N144">
        <v>315</v>
      </c>
      <c r="O144">
        <v>9</v>
      </c>
      <c r="P144">
        <v>3</v>
      </c>
      <c r="Q144">
        <v>1</v>
      </c>
      <c r="R144">
        <v>1870</v>
      </c>
      <c r="S144">
        <v>1757</v>
      </c>
      <c r="T144">
        <v>968</v>
      </c>
      <c r="U144">
        <v>901</v>
      </c>
      <c r="V144">
        <v>186</v>
      </c>
      <c r="W144">
        <v>848</v>
      </c>
      <c r="X144">
        <v>31</v>
      </c>
      <c r="Y144">
        <f>_xlfn.IFNA(IF(Table3[[#This Row],[To]]&gt;=2023, VLOOKUP(Table3[[#This Row],[Player]], Active!$B$2:$V$201, 21, FALSE), Table3[[#This Row],[IP]]), Table3[[#This Row],[IP]])</f>
        <v>1870</v>
      </c>
      <c r="Z144">
        <f>_xlfn.IFNA(IF(Table3[[#This Row],[To]]&gt;= 2023, (Table3[[#This Row],[IP - Adjusted]]/9)*Table3[[#This Row],[K/9 - Adjusted]], Table3[[#This Row],[SO]]), Table3[[#This Row],[SO]])</f>
        <v>1720</v>
      </c>
      <c r="AA144">
        <v>78</v>
      </c>
      <c r="AB144">
        <v>6</v>
      </c>
      <c r="AC144">
        <v>93</v>
      </c>
      <c r="AD144">
        <v>8094</v>
      </c>
      <c r="AE144">
        <v>100</v>
      </c>
      <c r="AF144">
        <v>4.05</v>
      </c>
      <c r="AG144">
        <v>1.393</v>
      </c>
      <c r="AH144">
        <v>8.5</v>
      </c>
      <c r="AI144">
        <v>0.9</v>
      </c>
      <c r="AJ144">
        <v>4.0999999999999996</v>
      </c>
      <c r="AK144">
        <v>8.3000000000000007</v>
      </c>
      <c r="AL144">
        <f>IF(Table3[[#This Row],[To]]&gt;=2023, Table3[[#This Row],[K/9]]*Adjustments!$N$11, Table3[[#This Row],[K/9]])</f>
        <v>8.3000000000000007</v>
      </c>
      <c r="AM144">
        <v>2.0299999999999998</v>
      </c>
      <c r="AN144">
        <v>1</v>
      </c>
      <c r="AO144" t="s">
        <v>1720</v>
      </c>
      <c r="AP144" t="s">
        <v>1721</v>
      </c>
    </row>
    <row r="145" spans="1:42" x14ac:dyDescent="0.45">
      <c r="A145">
        <v>137</v>
      </c>
      <c r="B145" t="s">
        <v>291</v>
      </c>
      <c r="C145">
        <v>1715</v>
      </c>
      <c r="D145">
        <v>1994</v>
      </c>
      <c r="E145">
        <v>2010</v>
      </c>
      <c r="F145" t="str">
        <f>_xlfn.CONCAT(Table3[[#This Row],[From]], "-",Table3[[#This Row],[To]])</f>
        <v>1994-2010</v>
      </c>
      <c r="G145" t="s">
        <v>1341</v>
      </c>
      <c r="H145">
        <v>124</v>
      </c>
      <c r="I145">
        <v>98</v>
      </c>
      <c r="J145">
        <v>0.55900000000000005</v>
      </c>
      <c r="K145">
        <v>222</v>
      </c>
      <c r="L145">
        <v>4.3600000000000003</v>
      </c>
      <c r="M145">
        <v>476</v>
      </c>
      <c r="N145">
        <v>287</v>
      </c>
      <c r="O145">
        <v>10</v>
      </c>
      <c r="P145">
        <v>3</v>
      </c>
      <c r="Q145">
        <v>2</v>
      </c>
      <c r="R145">
        <v>1993</v>
      </c>
      <c r="S145">
        <v>1872</v>
      </c>
      <c r="T145">
        <v>1046</v>
      </c>
      <c r="U145">
        <v>965</v>
      </c>
      <c r="V145">
        <v>230</v>
      </c>
      <c r="W145">
        <v>910</v>
      </c>
      <c r="X145">
        <v>35</v>
      </c>
      <c r="Y145">
        <f>_xlfn.IFNA(IF(Table3[[#This Row],[To]]&gt;=2023, VLOOKUP(Table3[[#This Row],[Player]], Active!$B$2:$V$201, 21, FALSE), Table3[[#This Row],[IP]]), Table3[[#This Row],[IP]])</f>
        <v>1993</v>
      </c>
      <c r="Z145">
        <f>_xlfn.IFNA(IF(Table3[[#This Row],[To]]&gt;= 2023, (Table3[[#This Row],[IP - Adjusted]]/9)*Table3[[#This Row],[K/9 - Adjusted]], Table3[[#This Row],[SO]]), Table3[[#This Row],[SO]])</f>
        <v>1715</v>
      </c>
      <c r="AA145">
        <v>138</v>
      </c>
      <c r="AB145">
        <v>14</v>
      </c>
      <c r="AC145">
        <v>75</v>
      </c>
      <c r="AD145">
        <v>8714</v>
      </c>
      <c r="AE145">
        <v>97</v>
      </c>
      <c r="AF145">
        <v>4.45</v>
      </c>
      <c r="AG145">
        <v>1.3959999999999999</v>
      </c>
      <c r="AH145">
        <v>8.5</v>
      </c>
      <c r="AI145">
        <v>1</v>
      </c>
      <c r="AJ145">
        <v>4.0999999999999996</v>
      </c>
      <c r="AK145">
        <v>7.7</v>
      </c>
      <c r="AL145">
        <f>IF(Table3[[#This Row],[To]]&gt;=2023, Table3[[#This Row],[K/9]]*Adjustments!$N$11, Table3[[#This Row],[K/9]])</f>
        <v>7.7</v>
      </c>
      <c r="AM145">
        <v>1.88</v>
      </c>
      <c r="AN145" t="s">
        <v>1435</v>
      </c>
      <c r="AO145" t="s">
        <v>1722</v>
      </c>
      <c r="AP145" t="s">
        <v>1723</v>
      </c>
    </row>
    <row r="146" spans="1:42" x14ac:dyDescent="0.45">
      <c r="A146">
        <v>138</v>
      </c>
      <c r="B146" t="s">
        <v>348</v>
      </c>
      <c r="C146">
        <v>1715</v>
      </c>
      <c r="D146">
        <v>1984</v>
      </c>
      <c r="E146">
        <v>2001</v>
      </c>
      <c r="F146" t="str">
        <f>_xlfn.CONCAT(Table3[[#This Row],[From]], "-",Table3[[#This Row],[To]])</f>
        <v>1984-2001</v>
      </c>
      <c r="G146" t="s">
        <v>1326</v>
      </c>
      <c r="H146">
        <v>167</v>
      </c>
      <c r="I146">
        <v>117</v>
      </c>
      <c r="J146">
        <v>0.58799999999999997</v>
      </c>
      <c r="K146">
        <v>284</v>
      </c>
      <c r="L146">
        <v>3.34</v>
      </c>
      <c r="M146">
        <v>399</v>
      </c>
      <c r="N146">
        <v>371</v>
      </c>
      <c r="O146">
        <v>76</v>
      </c>
      <c r="P146">
        <v>16</v>
      </c>
      <c r="Q146">
        <v>1</v>
      </c>
      <c r="R146">
        <v>2562.1999999999998</v>
      </c>
      <c r="S146">
        <v>2452</v>
      </c>
      <c r="T146">
        <v>1036</v>
      </c>
      <c r="U146">
        <v>952</v>
      </c>
      <c r="V146">
        <v>218</v>
      </c>
      <c r="W146">
        <v>471</v>
      </c>
      <c r="X146">
        <v>34</v>
      </c>
      <c r="Y146">
        <f>_xlfn.IFNA(IF(Table3[[#This Row],[To]]&gt;=2023, VLOOKUP(Table3[[#This Row],[Player]], Active!$B$2:$V$201, 21, FALSE), Table3[[#This Row],[IP]]), Table3[[#This Row],[IP]])</f>
        <v>2562.1999999999998</v>
      </c>
      <c r="Z146">
        <f>_xlfn.IFNA(IF(Table3[[#This Row],[To]]&gt;= 2023, (Table3[[#This Row],[IP - Adjusted]]/9)*Table3[[#This Row],[K/9 - Adjusted]], Table3[[#This Row],[SO]]), Table3[[#This Row],[SO]])</f>
        <v>1715</v>
      </c>
      <c r="AA146">
        <v>59</v>
      </c>
      <c r="AB146">
        <v>12</v>
      </c>
      <c r="AC146">
        <v>53</v>
      </c>
      <c r="AD146">
        <v>10421</v>
      </c>
      <c r="AE146">
        <v>126</v>
      </c>
      <c r="AF146">
        <v>3.27</v>
      </c>
      <c r="AG146">
        <v>1.141</v>
      </c>
      <c r="AH146">
        <v>8.6</v>
      </c>
      <c r="AI146">
        <v>0.8</v>
      </c>
      <c r="AJ146">
        <v>1.7</v>
      </c>
      <c r="AK146">
        <v>6</v>
      </c>
      <c r="AL146">
        <f>IF(Table3[[#This Row],[To]]&gt;=2023, Table3[[#This Row],[K/9]]*Adjustments!$N$11, Table3[[#This Row],[K/9]])</f>
        <v>6</v>
      </c>
      <c r="AM146">
        <v>3.64</v>
      </c>
      <c r="AN146" t="s">
        <v>1435</v>
      </c>
      <c r="AO146" t="s">
        <v>1724</v>
      </c>
      <c r="AP146" t="s">
        <v>1725</v>
      </c>
    </row>
    <row r="147" spans="1:42" x14ac:dyDescent="0.45">
      <c r="A147">
        <v>139</v>
      </c>
      <c r="B147" t="s">
        <v>1337</v>
      </c>
      <c r="C147">
        <v>1711</v>
      </c>
      <c r="D147">
        <v>1903</v>
      </c>
      <c r="E147">
        <v>1925</v>
      </c>
      <c r="F147" t="str">
        <f>_xlfn.CONCAT(Table3[[#This Row],[From]], "-",Table3[[#This Row],[To]])</f>
        <v>1903-1925</v>
      </c>
      <c r="G147" t="s">
        <v>1262</v>
      </c>
      <c r="H147">
        <v>212</v>
      </c>
      <c r="I147">
        <v>127</v>
      </c>
      <c r="J147">
        <v>0.625</v>
      </c>
      <c r="K147">
        <v>339</v>
      </c>
      <c r="L147">
        <v>2.46</v>
      </c>
      <c r="M147">
        <v>459</v>
      </c>
      <c r="N147">
        <v>334</v>
      </c>
      <c r="O147">
        <v>255</v>
      </c>
      <c r="P147">
        <v>40</v>
      </c>
      <c r="Q147">
        <v>34</v>
      </c>
      <c r="R147">
        <v>3017</v>
      </c>
      <c r="S147">
        <v>2645</v>
      </c>
      <c r="T147">
        <v>1108</v>
      </c>
      <c r="U147">
        <v>823</v>
      </c>
      <c r="V147">
        <v>40</v>
      </c>
      <c r="W147">
        <v>712</v>
      </c>
      <c r="Y147">
        <f>_xlfn.IFNA(IF(Table3[[#This Row],[To]]&gt;=2023, VLOOKUP(Table3[[#This Row],[Player]], Active!$B$2:$V$201, 21, FALSE), Table3[[#This Row],[IP]]), Table3[[#This Row],[IP]])</f>
        <v>3017</v>
      </c>
      <c r="Z147">
        <f>_xlfn.IFNA(IF(Table3[[#This Row],[To]]&gt;= 2023, (Table3[[#This Row],[IP - Adjusted]]/9)*Table3[[#This Row],[K/9 - Adjusted]], Table3[[#This Row],[SO]]), Table3[[#This Row],[SO]])</f>
        <v>1711</v>
      </c>
      <c r="AA147">
        <v>102</v>
      </c>
      <c r="AB147">
        <v>10</v>
      </c>
      <c r="AC147">
        <v>79</v>
      </c>
      <c r="AD147">
        <v>11901</v>
      </c>
      <c r="AE147">
        <v>112</v>
      </c>
      <c r="AF147">
        <v>2.29</v>
      </c>
      <c r="AG147">
        <v>1.113</v>
      </c>
      <c r="AH147">
        <v>7.9</v>
      </c>
      <c r="AI147">
        <v>0.1</v>
      </c>
      <c r="AJ147">
        <v>2.1</v>
      </c>
      <c r="AK147">
        <v>5.0999999999999996</v>
      </c>
      <c r="AL147">
        <f>IF(Table3[[#This Row],[To]]&gt;=2023, Table3[[#This Row],[K/9]]*Adjustments!$N$11, Table3[[#This Row],[K/9]])</f>
        <v>5.0999999999999996</v>
      </c>
      <c r="AM147">
        <v>2.4</v>
      </c>
      <c r="AN147" t="s">
        <v>1726</v>
      </c>
      <c r="AO147" t="s">
        <v>1727</v>
      </c>
      <c r="AP147" t="s">
        <v>1728</v>
      </c>
    </row>
    <row r="148" spans="1:42" x14ac:dyDescent="0.45">
      <c r="A148">
        <v>140</v>
      </c>
      <c r="B148" t="s">
        <v>1375</v>
      </c>
      <c r="C148">
        <v>1709</v>
      </c>
      <c r="D148">
        <v>1955</v>
      </c>
      <c r="E148">
        <v>1968</v>
      </c>
      <c r="F148" t="str">
        <f>_xlfn.CONCAT(Table3[[#This Row],[From]], "-",Table3[[#This Row],[To]])</f>
        <v>1955-1968</v>
      </c>
      <c r="G148" t="s">
        <v>1067</v>
      </c>
      <c r="H148">
        <v>194</v>
      </c>
      <c r="I148">
        <v>183</v>
      </c>
      <c r="J148">
        <v>0.51500000000000001</v>
      </c>
      <c r="K148">
        <v>377</v>
      </c>
      <c r="L148">
        <v>3.4</v>
      </c>
      <c r="M148">
        <v>558</v>
      </c>
      <c r="N148">
        <v>429</v>
      </c>
      <c r="O148">
        <v>149</v>
      </c>
      <c r="P148">
        <v>37</v>
      </c>
      <c r="Q148">
        <v>20</v>
      </c>
      <c r="R148">
        <v>3262.2</v>
      </c>
      <c r="S148">
        <v>3206</v>
      </c>
      <c r="T148">
        <v>1405</v>
      </c>
      <c r="U148">
        <v>1233</v>
      </c>
      <c r="V148">
        <v>259</v>
      </c>
      <c r="W148">
        <v>824</v>
      </c>
      <c r="X148">
        <v>106</v>
      </c>
      <c r="Y148">
        <f>_xlfn.IFNA(IF(Table3[[#This Row],[To]]&gt;=2023, VLOOKUP(Table3[[#This Row],[Player]], Active!$B$2:$V$201, 21, FALSE), Table3[[#This Row],[IP]]), Table3[[#This Row],[IP]])</f>
        <v>3262.2</v>
      </c>
      <c r="Z148">
        <f>_xlfn.IFNA(IF(Table3[[#This Row],[To]]&gt;= 2023, (Table3[[#This Row],[IP - Adjusted]]/9)*Table3[[#This Row],[K/9 - Adjusted]], Table3[[#This Row],[SO]]), Table3[[#This Row],[SO]])</f>
        <v>1709</v>
      </c>
      <c r="AA148">
        <v>68</v>
      </c>
      <c r="AB148">
        <v>6</v>
      </c>
      <c r="AC148">
        <v>56</v>
      </c>
      <c r="AD148">
        <v>13593</v>
      </c>
      <c r="AE148">
        <v>113</v>
      </c>
      <c r="AF148">
        <v>3.32</v>
      </c>
      <c r="AG148">
        <v>1.2350000000000001</v>
      </c>
      <c r="AH148">
        <v>8.8000000000000007</v>
      </c>
      <c r="AI148">
        <v>0.7</v>
      </c>
      <c r="AJ148">
        <v>2.2999999999999998</v>
      </c>
      <c r="AK148">
        <v>4.7</v>
      </c>
      <c r="AL148">
        <f>IF(Table3[[#This Row],[To]]&gt;=2023, Table3[[#This Row],[K/9]]*Adjustments!$N$11, Table3[[#This Row],[K/9]])</f>
        <v>4.7</v>
      </c>
      <c r="AM148">
        <v>2.0699999999999998</v>
      </c>
      <c r="AN148" t="s">
        <v>1440</v>
      </c>
      <c r="AO148" t="s">
        <v>1563</v>
      </c>
      <c r="AP148" t="s">
        <v>1729</v>
      </c>
    </row>
    <row r="149" spans="1:42" x14ac:dyDescent="0.45">
      <c r="A149">
        <v>141</v>
      </c>
      <c r="B149" t="s">
        <v>1277</v>
      </c>
      <c r="C149">
        <v>1704</v>
      </c>
      <c r="D149">
        <v>1878</v>
      </c>
      <c r="E149">
        <v>1887</v>
      </c>
      <c r="F149" t="str">
        <f>_xlfn.CONCAT(Table3[[#This Row],[From]], "-",Table3[[#This Row],[To]])</f>
        <v>1878-1887</v>
      </c>
      <c r="G149" t="s">
        <v>1107</v>
      </c>
      <c r="H149">
        <v>265</v>
      </c>
      <c r="I149">
        <v>214</v>
      </c>
      <c r="J149">
        <v>0.55300000000000005</v>
      </c>
      <c r="K149">
        <v>479</v>
      </c>
      <c r="L149">
        <v>2.4300000000000002</v>
      </c>
      <c r="M149">
        <v>492</v>
      </c>
      <c r="N149">
        <v>485</v>
      </c>
      <c r="O149">
        <v>466</v>
      </c>
      <c r="P149">
        <v>33</v>
      </c>
      <c r="Q149">
        <v>1</v>
      </c>
      <c r="R149">
        <v>4275.2</v>
      </c>
      <c r="S149">
        <v>4092</v>
      </c>
      <c r="T149">
        <v>2095</v>
      </c>
      <c r="U149">
        <v>1155</v>
      </c>
      <c r="V149">
        <v>82</v>
      </c>
      <c r="W149">
        <v>749</v>
      </c>
      <c r="Y149">
        <f>_xlfn.IFNA(IF(Table3[[#This Row],[To]]&gt;=2023, VLOOKUP(Table3[[#This Row],[Player]], Active!$B$2:$V$201, 21, FALSE), Table3[[#This Row],[IP]]), Table3[[#This Row],[IP]])</f>
        <v>4275.2</v>
      </c>
      <c r="Z149">
        <f>_xlfn.IFNA(IF(Table3[[#This Row],[To]]&gt;= 2023, (Table3[[#This Row],[IP - Adjusted]]/9)*Table3[[#This Row],[K/9 - Adjusted]], Table3[[#This Row],[SO]]), Table3[[#This Row],[SO]])</f>
        <v>1704</v>
      </c>
      <c r="AA149">
        <v>12</v>
      </c>
      <c r="AB149">
        <v>0</v>
      </c>
      <c r="AC149">
        <v>160</v>
      </c>
      <c r="AD149">
        <v>17702</v>
      </c>
      <c r="AE149">
        <v>118</v>
      </c>
      <c r="AF149">
        <v>2.88</v>
      </c>
      <c r="AG149">
        <v>1.1319999999999999</v>
      </c>
      <c r="AH149">
        <v>8.6</v>
      </c>
      <c r="AI149">
        <v>0.2</v>
      </c>
      <c r="AJ149">
        <v>1.6</v>
      </c>
      <c r="AK149">
        <v>3.6</v>
      </c>
      <c r="AL149">
        <f>IF(Table3[[#This Row],[To]]&gt;=2023, Table3[[#This Row],[K/9]]*Adjustments!$N$11, Table3[[#This Row],[K/9]])</f>
        <v>3.6</v>
      </c>
      <c r="AM149">
        <v>2.2799999999999998</v>
      </c>
      <c r="AN149" t="s">
        <v>1730</v>
      </c>
      <c r="AO149" t="s">
        <v>1731</v>
      </c>
      <c r="AP149" t="s">
        <v>1732</v>
      </c>
    </row>
    <row r="150" spans="1:42" x14ac:dyDescent="0.45">
      <c r="A150">
        <v>142</v>
      </c>
      <c r="B150" t="s">
        <v>802</v>
      </c>
      <c r="C150">
        <v>1703</v>
      </c>
      <c r="D150">
        <v>1962</v>
      </c>
      <c r="E150">
        <v>1974</v>
      </c>
      <c r="F150" t="str">
        <f>_xlfn.CONCAT(Table3[[#This Row],[From]], "-",Table3[[#This Row],[To]])</f>
        <v>1962-1974</v>
      </c>
      <c r="G150" t="s">
        <v>1377</v>
      </c>
      <c r="H150">
        <v>120</v>
      </c>
      <c r="I150">
        <v>95</v>
      </c>
      <c r="J150">
        <v>0.55800000000000005</v>
      </c>
      <c r="K150">
        <v>215</v>
      </c>
      <c r="L150">
        <v>3.07</v>
      </c>
      <c r="M150">
        <v>397</v>
      </c>
      <c r="N150">
        <v>255</v>
      </c>
      <c r="O150">
        <v>78</v>
      </c>
      <c r="P150">
        <v>20</v>
      </c>
      <c r="Q150">
        <v>21</v>
      </c>
      <c r="R150">
        <v>1926</v>
      </c>
      <c r="S150">
        <v>1684</v>
      </c>
      <c r="T150">
        <v>755</v>
      </c>
      <c r="U150">
        <v>658</v>
      </c>
      <c r="V150">
        <v>91</v>
      </c>
      <c r="W150">
        <v>858</v>
      </c>
      <c r="X150">
        <v>62</v>
      </c>
      <c r="Y150">
        <f>_xlfn.IFNA(IF(Table3[[#This Row],[To]]&gt;=2023, VLOOKUP(Table3[[#This Row],[Player]], Active!$B$2:$V$201, 21, FALSE), Table3[[#This Row],[IP]]), Table3[[#This Row],[IP]])</f>
        <v>1926</v>
      </c>
      <c r="Z150">
        <f>_xlfn.IFNA(IF(Table3[[#This Row],[To]]&gt;= 2023, (Table3[[#This Row],[IP - Adjusted]]/9)*Table3[[#This Row],[K/9 - Adjusted]], Table3[[#This Row],[SO]]), Table3[[#This Row],[SO]])</f>
        <v>1703</v>
      </c>
      <c r="AA150">
        <v>29</v>
      </c>
      <c r="AB150">
        <v>9</v>
      </c>
      <c r="AC150">
        <v>92</v>
      </c>
      <c r="AD150">
        <v>8163</v>
      </c>
      <c r="AE150">
        <v>113</v>
      </c>
      <c r="AF150">
        <v>2.76</v>
      </c>
      <c r="AG150">
        <v>1.32</v>
      </c>
      <c r="AH150">
        <v>7.9</v>
      </c>
      <c r="AI150">
        <v>0.4</v>
      </c>
      <c r="AJ150">
        <v>4</v>
      </c>
      <c r="AK150">
        <v>8</v>
      </c>
      <c r="AL150">
        <f>IF(Table3[[#This Row],[To]]&gt;=2023, Table3[[#This Row],[K/9]]*Adjustments!$N$11, Table3[[#This Row],[K/9]])</f>
        <v>8</v>
      </c>
      <c r="AM150">
        <v>1.98</v>
      </c>
      <c r="AN150" t="s">
        <v>1435</v>
      </c>
      <c r="AO150" t="s">
        <v>1569</v>
      </c>
      <c r="AP150" t="s">
        <v>1733</v>
      </c>
    </row>
    <row r="151" spans="1:42" x14ac:dyDescent="0.45">
      <c r="A151">
        <v>143</v>
      </c>
      <c r="B151" t="s">
        <v>1398</v>
      </c>
      <c r="C151">
        <v>1702</v>
      </c>
      <c r="D151">
        <v>1903</v>
      </c>
      <c r="E151">
        <v>1919</v>
      </c>
      <c r="F151" t="str">
        <f>_xlfn.CONCAT(Table3[[#This Row],[From]], "-",Table3[[#This Row],[To]])</f>
        <v>1903-1919</v>
      </c>
      <c r="G151" t="s">
        <v>1242</v>
      </c>
      <c r="H151">
        <v>183</v>
      </c>
      <c r="I151">
        <v>167</v>
      </c>
      <c r="J151">
        <v>0.52300000000000002</v>
      </c>
      <c r="K151">
        <v>350</v>
      </c>
      <c r="L151">
        <v>2.63</v>
      </c>
      <c r="M151">
        <v>533</v>
      </c>
      <c r="N151">
        <v>371</v>
      </c>
      <c r="O151">
        <v>209</v>
      </c>
      <c r="P151">
        <v>27</v>
      </c>
      <c r="Q151">
        <v>36</v>
      </c>
      <c r="R151">
        <v>3198</v>
      </c>
      <c r="S151">
        <v>2896</v>
      </c>
      <c r="T151">
        <v>1313</v>
      </c>
      <c r="U151">
        <v>934</v>
      </c>
      <c r="V151">
        <v>41</v>
      </c>
      <c r="W151">
        <v>1034</v>
      </c>
      <c r="Y151">
        <f>_xlfn.IFNA(IF(Table3[[#This Row],[To]]&gt;=2023, VLOOKUP(Table3[[#This Row],[Player]], Active!$B$2:$V$201, 21, FALSE), Table3[[#This Row],[IP]]), Table3[[#This Row],[IP]])</f>
        <v>3198</v>
      </c>
      <c r="Z151">
        <f>_xlfn.IFNA(IF(Table3[[#This Row],[To]]&gt;= 2023, (Table3[[#This Row],[IP - Adjusted]]/9)*Table3[[#This Row],[K/9 - Adjusted]], Table3[[#This Row],[SO]]), Table3[[#This Row],[SO]])</f>
        <v>1702</v>
      </c>
      <c r="AA151">
        <v>64</v>
      </c>
      <c r="AB151">
        <v>1</v>
      </c>
      <c r="AC151">
        <v>156</v>
      </c>
      <c r="AD151">
        <v>13069</v>
      </c>
      <c r="AE151">
        <v>109</v>
      </c>
      <c r="AF151">
        <v>2.54</v>
      </c>
      <c r="AG151">
        <v>1.2290000000000001</v>
      </c>
      <c r="AH151">
        <v>8.1999999999999993</v>
      </c>
      <c r="AI151">
        <v>0.1</v>
      </c>
      <c r="AJ151">
        <v>2.9</v>
      </c>
      <c r="AK151">
        <v>4.8</v>
      </c>
      <c r="AL151">
        <f>IF(Table3[[#This Row],[To]]&gt;=2023, Table3[[#This Row],[K/9]]*Adjustments!$N$11, Table3[[#This Row],[K/9]])</f>
        <v>4.8</v>
      </c>
      <c r="AM151">
        <v>1.65</v>
      </c>
      <c r="AN151">
        <v>1</v>
      </c>
      <c r="AO151" t="s">
        <v>1734</v>
      </c>
      <c r="AP151" t="s">
        <v>1735</v>
      </c>
    </row>
    <row r="152" spans="1:42" x14ac:dyDescent="0.45">
      <c r="A152">
        <v>144</v>
      </c>
      <c r="B152" t="s">
        <v>1312</v>
      </c>
      <c r="C152">
        <v>1700</v>
      </c>
      <c r="D152">
        <v>1882</v>
      </c>
      <c r="E152">
        <v>1892</v>
      </c>
      <c r="F152" t="str">
        <f>_xlfn.CONCAT(Table3[[#This Row],[From]], "-",Table3[[#This Row],[To]])</f>
        <v>1882-1892</v>
      </c>
      <c r="G152" t="s">
        <v>1115</v>
      </c>
      <c r="H152">
        <v>233</v>
      </c>
      <c r="I152">
        <v>152</v>
      </c>
      <c r="J152">
        <v>0.60499999999999998</v>
      </c>
      <c r="K152">
        <v>385</v>
      </c>
      <c r="L152">
        <v>2.96</v>
      </c>
      <c r="M152">
        <v>414</v>
      </c>
      <c r="N152">
        <v>396</v>
      </c>
      <c r="O152">
        <v>351</v>
      </c>
      <c r="P152">
        <v>30</v>
      </c>
      <c r="Q152">
        <v>3</v>
      </c>
      <c r="R152">
        <v>3404</v>
      </c>
      <c r="S152">
        <v>3344</v>
      </c>
      <c r="T152">
        <v>1824</v>
      </c>
      <c r="U152">
        <v>1120</v>
      </c>
      <c r="V152">
        <v>87</v>
      </c>
      <c r="W152">
        <v>856</v>
      </c>
      <c r="Y152">
        <f>_xlfn.IFNA(IF(Table3[[#This Row],[To]]&gt;=2023, VLOOKUP(Table3[[#This Row],[Player]], Active!$B$2:$V$201, 21, FALSE), Table3[[#This Row],[IP]]), Table3[[#This Row],[IP]])</f>
        <v>3404</v>
      </c>
      <c r="Z152">
        <f>_xlfn.IFNA(IF(Table3[[#This Row],[To]]&gt;= 2023, (Table3[[#This Row],[IP - Adjusted]]/9)*Table3[[#This Row],[K/9 - Adjusted]], Table3[[#This Row],[SO]]), Table3[[#This Row],[SO]])</f>
        <v>1700</v>
      </c>
      <c r="AA152">
        <v>31</v>
      </c>
      <c r="AB152">
        <v>2</v>
      </c>
      <c r="AC152">
        <v>174</v>
      </c>
      <c r="AD152">
        <v>14465</v>
      </c>
      <c r="AE152">
        <v>115</v>
      </c>
      <c r="AF152">
        <v>3.08</v>
      </c>
      <c r="AG152">
        <v>1.234</v>
      </c>
      <c r="AH152">
        <v>8.8000000000000007</v>
      </c>
      <c r="AI152">
        <v>0.2</v>
      </c>
      <c r="AJ152">
        <v>2.2999999999999998</v>
      </c>
      <c r="AK152">
        <v>4.5</v>
      </c>
      <c r="AL152">
        <f>IF(Table3[[#This Row],[To]]&gt;=2023, Table3[[#This Row],[K/9]]*Adjustments!$N$11, Table3[[#This Row],[K/9]])</f>
        <v>4.5</v>
      </c>
      <c r="AM152">
        <v>1.99</v>
      </c>
      <c r="AN152" t="s">
        <v>1736</v>
      </c>
      <c r="AO152" t="s">
        <v>1737</v>
      </c>
      <c r="AP152" t="s">
        <v>1738</v>
      </c>
    </row>
    <row r="153" spans="1:42" x14ac:dyDescent="0.45">
      <c r="A153">
        <v>145</v>
      </c>
      <c r="B153" t="s">
        <v>189</v>
      </c>
      <c r="C153">
        <v>1697</v>
      </c>
      <c r="D153">
        <v>1997</v>
      </c>
      <c r="E153">
        <v>2012</v>
      </c>
      <c r="F153" t="str">
        <f>_xlfn.CONCAT(Table3[[#This Row],[From]], "-",Table3[[#This Row],[To]])</f>
        <v>1997-2012</v>
      </c>
      <c r="G153" t="s">
        <v>1066</v>
      </c>
      <c r="H153">
        <v>144</v>
      </c>
      <c r="I153">
        <v>94</v>
      </c>
      <c r="J153">
        <v>0.60499999999999998</v>
      </c>
      <c r="K153">
        <v>238</v>
      </c>
      <c r="L153">
        <v>3.76</v>
      </c>
      <c r="M153">
        <v>350</v>
      </c>
      <c r="N153">
        <v>332</v>
      </c>
      <c r="O153">
        <v>33</v>
      </c>
      <c r="P153">
        <v>15</v>
      </c>
      <c r="Q153">
        <v>0</v>
      </c>
      <c r="R153">
        <v>2219.1</v>
      </c>
      <c r="S153">
        <v>2205</v>
      </c>
      <c r="T153">
        <v>1021</v>
      </c>
      <c r="U153">
        <v>927</v>
      </c>
      <c r="V153">
        <v>220</v>
      </c>
      <c r="W153">
        <v>627</v>
      </c>
      <c r="X153">
        <v>23</v>
      </c>
      <c r="Y153">
        <f>_xlfn.IFNA(IF(Table3[[#This Row],[To]]&gt;=2023, VLOOKUP(Table3[[#This Row],[Player]], Active!$B$2:$V$201, 21, FALSE), Table3[[#This Row],[IP]]), Table3[[#This Row],[IP]])</f>
        <v>2219.1</v>
      </c>
      <c r="Z153">
        <f>_xlfn.IFNA(IF(Table3[[#This Row],[To]]&gt;= 2023, (Table3[[#This Row],[IP - Adjusted]]/9)*Table3[[#This Row],[K/9 - Adjusted]], Table3[[#This Row],[SO]]), Table3[[#This Row],[SO]])</f>
        <v>1697</v>
      </c>
      <c r="AA153">
        <v>85</v>
      </c>
      <c r="AB153">
        <v>3</v>
      </c>
      <c r="AC153">
        <v>51</v>
      </c>
      <c r="AD153">
        <v>9305</v>
      </c>
      <c r="AE153">
        <v>116</v>
      </c>
      <c r="AF153">
        <v>3.8</v>
      </c>
      <c r="AG153">
        <v>1.276</v>
      </c>
      <c r="AH153">
        <v>8.9</v>
      </c>
      <c r="AI153">
        <v>0.9</v>
      </c>
      <c r="AJ153">
        <v>2.5</v>
      </c>
      <c r="AK153">
        <v>6.9</v>
      </c>
      <c r="AL153">
        <f>IF(Table3[[#This Row],[To]]&gt;=2023, Table3[[#This Row],[K/9]]*Adjustments!$N$11, Table3[[#This Row],[K/9]])</f>
        <v>6.9</v>
      </c>
      <c r="AM153">
        <v>2.71</v>
      </c>
      <c r="AN153">
        <v>1</v>
      </c>
      <c r="AO153" t="s">
        <v>1739</v>
      </c>
      <c r="AP153" t="s">
        <v>1740</v>
      </c>
    </row>
    <row r="154" spans="1:42" x14ac:dyDescent="0.45">
      <c r="A154">
        <v>146</v>
      </c>
      <c r="B154" t="s">
        <v>1380</v>
      </c>
      <c r="C154">
        <v>1697</v>
      </c>
      <c r="D154">
        <v>1947</v>
      </c>
      <c r="E154">
        <v>1967</v>
      </c>
      <c r="F154" t="str">
        <f>_xlfn.CONCAT(Table3[[#This Row],[From]], "-",Table3[[#This Row],[To]])</f>
        <v>1947-1967</v>
      </c>
      <c r="G154" t="s">
        <v>1307</v>
      </c>
      <c r="H154">
        <v>193</v>
      </c>
      <c r="I154">
        <v>183</v>
      </c>
      <c r="J154">
        <v>0.51300000000000001</v>
      </c>
      <c r="K154">
        <v>376</v>
      </c>
      <c r="L154">
        <v>3.54</v>
      </c>
      <c r="M154">
        <v>569</v>
      </c>
      <c r="N154">
        <v>462</v>
      </c>
      <c r="O154">
        <v>163</v>
      </c>
      <c r="P154">
        <v>36</v>
      </c>
      <c r="Q154">
        <v>5</v>
      </c>
      <c r="R154">
        <v>3348.1</v>
      </c>
      <c r="S154">
        <v>3313</v>
      </c>
      <c r="T154">
        <v>1551</v>
      </c>
      <c r="U154">
        <v>1318</v>
      </c>
      <c r="V154">
        <v>255</v>
      </c>
      <c r="W154">
        <v>1063</v>
      </c>
      <c r="X154">
        <v>86</v>
      </c>
      <c r="Y154">
        <f>_xlfn.IFNA(IF(Table3[[#This Row],[To]]&gt;=2023, VLOOKUP(Table3[[#This Row],[Player]], Active!$B$2:$V$201, 21, FALSE), Table3[[#This Row],[IP]]), Table3[[#This Row],[IP]])</f>
        <v>3348.1</v>
      </c>
      <c r="Z154">
        <f>_xlfn.IFNA(IF(Table3[[#This Row],[To]]&gt;= 2023, (Table3[[#This Row],[IP - Adjusted]]/9)*Table3[[#This Row],[K/9 - Adjusted]], Table3[[#This Row],[SO]]), Table3[[#This Row],[SO]])</f>
        <v>1697</v>
      </c>
      <c r="AA154">
        <v>53</v>
      </c>
      <c r="AB154">
        <v>4</v>
      </c>
      <c r="AC154">
        <v>39</v>
      </c>
      <c r="AD154">
        <v>14144</v>
      </c>
      <c r="AE154">
        <v>111</v>
      </c>
      <c r="AF154">
        <v>3.49</v>
      </c>
      <c r="AG154">
        <v>1.3069999999999999</v>
      </c>
      <c r="AH154">
        <v>8.9</v>
      </c>
      <c r="AI154">
        <v>0.7</v>
      </c>
      <c r="AJ154">
        <v>2.9</v>
      </c>
      <c r="AK154">
        <v>4.5999999999999996</v>
      </c>
      <c r="AL154">
        <f>IF(Table3[[#This Row],[To]]&gt;=2023, Table3[[#This Row],[K/9]]*Adjustments!$N$11, Table3[[#This Row],[K/9]])</f>
        <v>4.5999999999999996</v>
      </c>
      <c r="AM154">
        <v>1.6</v>
      </c>
      <c r="AN154" t="s">
        <v>1440</v>
      </c>
      <c r="AO154" t="s">
        <v>1741</v>
      </c>
      <c r="AP154" t="s">
        <v>1742</v>
      </c>
    </row>
    <row r="155" spans="1:42" x14ac:dyDescent="0.45">
      <c r="A155">
        <v>147</v>
      </c>
      <c r="B155" t="s">
        <v>119</v>
      </c>
      <c r="C155">
        <v>1694</v>
      </c>
      <c r="D155">
        <v>2005</v>
      </c>
      <c r="E155">
        <v>2017</v>
      </c>
      <c r="F155" t="str">
        <f>_xlfn.CONCAT(Table3[[#This Row],[From]], "-",Table3[[#This Row],[To]])</f>
        <v>2005-2017</v>
      </c>
      <c r="G155" t="s">
        <v>1247</v>
      </c>
      <c r="H155">
        <v>104</v>
      </c>
      <c r="I155">
        <v>118</v>
      </c>
      <c r="J155">
        <v>0.46800000000000003</v>
      </c>
      <c r="K155">
        <v>222</v>
      </c>
      <c r="L155">
        <v>3.68</v>
      </c>
      <c r="M155">
        <v>342</v>
      </c>
      <c r="N155">
        <v>331</v>
      </c>
      <c r="O155">
        <v>15</v>
      </c>
      <c r="P155">
        <v>6</v>
      </c>
      <c r="Q155">
        <v>0</v>
      </c>
      <c r="R155">
        <v>2085.1999999999998</v>
      </c>
      <c r="S155">
        <v>1849</v>
      </c>
      <c r="T155">
        <v>910</v>
      </c>
      <c r="U155">
        <v>853</v>
      </c>
      <c r="V155">
        <v>211</v>
      </c>
      <c r="W155">
        <v>712</v>
      </c>
      <c r="X155">
        <v>42</v>
      </c>
      <c r="Y155">
        <f>_xlfn.IFNA(IF(Table3[[#This Row],[To]]&gt;=2023, VLOOKUP(Table3[[#This Row],[Player]], Active!$B$2:$V$201, 21, FALSE), Table3[[#This Row],[IP]]), Table3[[#This Row],[IP]])</f>
        <v>2085.1999999999998</v>
      </c>
      <c r="Z155">
        <f>_xlfn.IFNA(IF(Table3[[#This Row],[To]]&gt;= 2023, (Table3[[#This Row],[IP - Adjusted]]/9)*Table3[[#This Row],[K/9 - Adjusted]], Table3[[#This Row],[SO]]), Table3[[#This Row],[SO]])</f>
        <v>1694</v>
      </c>
      <c r="AA155">
        <v>62</v>
      </c>
      <c r="AB155">
        <v>4</v>
      </c>
      <c r="AC155">
        <v>70</v>
      </c>
      <c r="AD155">
        <v>8699</v>
      </c>
      <c r="AE155">
        <v>108</v>
      </c>
      <c r="AF155">
        <v>3.92</v>
      </c>
      <c r="AG155">
        <v>1.228</v>
      </c>
      <c r="AH155">
        <v>8</v>
      </c>
      <c r="AI155">
        <v>0.9</v>
      </c>
      <c r="AJ155">
        <v>3.1</v>
      </c>
      <c r="AK155">
        <v>7.3</v>
      </c>
      <c r="AL155">
        <f>IF(Table3[[#This Row],[To]]&gt;=2023, Table3[[#This Row],[K/9]]*Adjustments!$N$11, Table3[[#This Row],[K/9]])</f>
        <v>7.3</v>
      </c>
      <c r="AM155">
        <v>2.38</v>
      </c>
      <c r="AN155" t="s">
        <v>1435</v>
      </c>
      <c r="AO155" t="s">
        <v>65</v>
      </c>
      <c r="AP155" t="s">
        <v>1743</v>
      </c>
    </row>
    <row r="156" spans="1:42" x14ac:dyDescent="0.45">
      <c r="A156">
        <v>148</v>
      </c>
      <c r="B156" t="s">
        <v>436</v>
      </c>
      <c r="C156">
        <v>1689</v>
      </c>
      <c r="D156">
        <v>1980</v>
      </c>
      <c r="E156">
        <v>1994</v>
      </c>
      <c r="F156" t="str">
        <f>_xlfn.CONCAT(Table3[[#This Row],[From]], "-",Table3[[#This Row],[To]])</f>
        <v>1980-1994</v>
      </c>
      <c r="G156" t="s">
        <v>1112</v>
      </c>
      <c r="H156">
        <v>145</v>
      </c>
      <c r="I156">
        <v>113</v>
      </c>
      <c r="J156">
        <v>0.56200000000000006</v>
      </c>
      <c r="K156">
        <v>258</v>
      </c>
      <c r="L156">
        <v>3.92</v>
      </c>
      <c r="M156">
        <v>379</v>
      </c>
      <c r="N156">
        <v>359</v>
      </c>
      <c r="O156">
        <v>83</v>
      </c>
      <c r="P156">
        <v>23</v>
      </c>
      <c r="Q156">
        <v>0</v>
      </c>
      <c r="R156">
        <v>2417.1</v>
      </c>
      <c r="S156">
        <v>2463</v>
      </c>
      <c r="T156">
        <v>1143</v>
      </c>
      <c r="U156">
        <v>1052</v>
      </c>
      <c r="V156">
        <v>258</v>
      </c>
      <c r="W156">
        <v>740</v>
      </c>
      <c r="X156">
        <v>42</v>
      </c>
      <c r="Y156">
        <f>_xlfn.IFNA(IF(Table3[[#This Row],[To]]&gt;=2023, VLOOKUP(Table3[[#This Row],[Player]], Active!$B$2:$V$201, 21, FALSE), Table3[[#This Row],[IP]]), Table3[[#This Row],[IP]])</f>
        <v>2417.1</v>
      </c>
      <c r="Z156">
        <f>_xlfn.IFNA(IF(Table3[[#This Row],[To]]&gt;= 2023, (Table3[[#This Row],[IP - Adjusted]]/9)*Table3[[#This Row],[K/9 - Adjusted]], Table3[[#This Row],[SO]]), Table3[[#This Row],[SO]])</f>
        <v>1689</v>
      </c>
      <c r="AA156">
        <v>28</v>
      </c>
      <c r="AB156">
        <v>19</v>
      </c>
      <c r="AC156">
        <v>56</v>
      </c>
      <c r="AD156">
        <v>10204</v>
      </c>
      <c r="AE156">
        <v>104</v>
      </c>
      <c r="AF156">
        <v>3.73</v>
      </c>
      <c r="AG156">
        <v>1.325</v>
      </c>
      <c r="AH156">
        <v>9.1999999999999993</v>
      </c>
      <c r="AI156">
        <v>1</v>
      </c>
      <c r="AJ156">
        <v>2.8</v>
      </c>
      <c r="AK156">
        <v>6.3</v>
      </c>
      <c r="AL156">
        <f>IF(Table3[[#This Row],[To]]&gt;=2023, Table3[[#This Row],[K/9]]*Adjustments!$N$11, Table3[[#This Row],[K/9]])</f>
        <v>6.3</v>
      </c>
      <c r="AM156">
        <v>2.2799999999999998</v>
      </c>
      <c r="AN156" t="s">
        <v>1435</v>
      </c>
      <c r="AO156" t="s">
        <v>1744</v>
      </c>
      <c r="AP156" t="s">
        <v>1745</v>
      </c>
    </row>
    <row r="157" spans="1:42" x14ac:dyDescent="0.45">
      <c r="A157">
        <v>149</v>
      </c>
      <c r="B157" t="s">
        <v>60</v>
      </c>
      <c r="C157">
        <v>1681</v>
      </c>
      <c r="D157">
        <v>1999</v>
      </c>
      <c r="E157">
        <v>2013</v>
      </c>
      <c r="F157" t="str">
        <f>_xlfn.CONCAT(Table3[[#This Row],[From]], "-",Table3[[#This Row],[To]])</f>
        <v>1999-2013</v>
      </c>
      <c r="G157" t="s">
        <v>1350</v>
      </c>
      <c r="H157">
        <v>130</v>
      </c>
      <c r="I157">
        <v>113</v>
      </c>
      <c r="J157">
        <v>0.53500000000000003</v>
      </c>
      <c r="K157">
        <v>243</v>
      </c>
      <c r="L157">
        <v>4.1399999999999997</v>
      </c>
      <c r="M157">
        <v>356</v>
      </c>
      <c r="N157">
        <v>331</v>
      </c>
      <c r="O157">
        <v>5</v>
      </c>
      <c r="P157">
        <v>3</v>
      </c>
      <c r="Q157">
        <v>0</v>
      </c>
      <c r="R157">
        <v>1982.2</v>
      </c>
      <c r="S157">
        <v>1827</v>
      </c>
      <c r="T157">
        <v>974</v>
      </c>
      <c r="U157">
        <v>913</v>
      </c>
      <c r="V157">
        <v>293</v>
      </c>
      <c r="W157">
        <v>661</v>
      </c>
      <c r="X157">
        <v>35</v>
      </c>
      <c r="Y157">
        <f>_xlfn.IFNA(IF(Table3[[#This Row],[To]]&gt;=2023, VLOOKUP(Table3[[#This Row],[Player]], Active!$B$2:$V$201, 21, FALSE), Table3[[#This Row],[IP]]), Table3[[#This Row],[IP]])</f>
        <v>1982.2</v>
      </c>
      <c r="Z157">
        <f>_xlfn.IFNA(IF(Table3[[#This Row],[To]]&gt;= 2023, (Table3[[#This Row],[IP - Adjusted]]/9)*Table3[[#This Row],[K/9 - Adjusted]], Table3[[#This Row],[SO]]), Table3[[#This Row],[SO]])</f>
        <v>1681</v>
      </c>
      <c r="AA157">
        <v>63</v>
      </c>
      <c r="AB157">
        <v>29</v>
      </c>
      <c r="AC157">
        <v>58</v>
      </c>
      <c r="AD157">
        <v>8390</v>
      </c>
      <c r="AE157">
        <v>106</v>
      </c>
      <c r="AF157">
        <v>4.41</v>
      </c>
      <c r="AG157">
        <v>1.2549999999999999</v>
      </c>
      <c r="AH157">
        <v>8.3000000000000007</v>
      </c>
      <c r="AI157">
        <v>1.3</v>
      </c>
      <c r="AJ157">
        <v>3</v>
      </c>
      <c r="AK157">
        <v>7.6</v>
      </c>
      <c r="AL157">
        <f>IF(Table3[[#This Row],[To]]&gt;=2023, Table3[[#This Row],[K/9]]*Adjustments!$N$11, Table3[[#This Row],[K/9]])</f>
        <v>7.6</v>
      </c>
      <c r="AM157">
        <v>2.54</v>
      </c>
      <c r="AN157" t="s">
        <v>1435</v>
      </c>
      <c r="AO157" t="s">
        <v>1746</v>
      </c>
      <c r="AP157" t="s">
        <v>1747</v>
      </c>
    </row>
    <row r="158" spans="1:42" x14ac:dyDescent="0.45">
      <c r="A158">
        <v>150</v>
      </c>
      <c r="B158" t="s">
        <v>426</v>
      </c>
      <c r="C158">
        <v>1679</v>
      </c>
      <c r="D158">
        <v>1976</v>
      </c>
      <c r="E158">
        <v>1994</v>
      </c>
      <c r="F158" t="str">
        <f>_xlfn.CONCAT(Table3[[#This Row],[From]], "-",Table3[[#This Row],[To]])</f>
        <v>1976-1994</v>
      </c>
      <c r="G158" t="s">
        <v>1287</v>
      </c>
      <c r="H158">
        <v>171</v>
      </c>
      <c r="I158">
        <v>139</v>
      </c>
      <c r="J158">
        <v>0.55200000000000005</v>
      </c>
      <c r="K158">
        <v>310</v>
      </c>
      <c r="L158">
        <v>4.08</v>
      </c>
      <c r="M158">
        <v>457</v>
      </c>
      <c r="N158">
        <v>392</v>
      </c>
      <c r="O158">
        <v>72</v>
      </c>
      <c r="P158">
        <v>18</v>
      </c>
      <c r="Q158">
        <v>6</v>
      </c>
      <c r="R158">
        <v>2697.2</v>
      </c>
      <c r="S158">
        <v>2662</v>
      </c>
      <c r="T158">
        <v>1324</v>
      </c>
      <c r="U158">
        <v>1223</v>
      </c>
      <c r="V158">
        <v>236</v>
      </c>
      <c r="W158">
        <v>1081</v>
      </c>
      <c r="X158">
        <v>75</v>
      </c>
      <c r="Y158">
        <f>_xlfn.IFNA(IF(Table3[[#This Row],[To]]&gt;=2023, VLOOKUP(Table3[[#This Row],[Player]], Active!$B$2:$V$201, 21, FALSE), Table3[[#This Row],[IP]]), Table3[[#This Row],[IP]])</f>
        <v>2697.2</v>
      </c>
      <c r="Z158">
        <f>_xlfn.IFNA(IF(Table3[[#This Row],[To]]&gt;= 2023, (Table3[[#This Row],[IP - Adjusted]]/9)*Table3[[#This Row],[K/9 - Adjusted]], Table3[[#This Row],[SO]]), Table3[[#This Row],[SO]])</f>
        <v>1679</v>
      </c>
      <c r="AA158">
        <v>46</v>
      </c>
      <c r="AB158">
        <v>38</v>
      </c>
      <c r="AC158">
        <v>100</v>
      </c>
      <c r="AD158">
        <v>11548</v>
      </c>
      <c r="AE158">
        <v>97</v>
      </c>
      <c r="AF158">
        <v>3.93</v>
      </c>
      <c r="AG158">
        <v>1.387</v>
      </c>
      <c r="AH158">
        <v>8.9</v>
      </c>
      <c r="AI158">
        <v>0.8</v>
      </c>
      <c r="AJ158">
        <v>3.6</v>
      </c>
      <c r="AK158">
        <v>5.6</v>
      </c>
      <c r="AL158">
        <f>IF(Table3[[#This Row],[To]]&gt;=2023, Table3[[#This Row],[K/9]]*Adjustments!$N$11, Table3[[#This Row],[K/9]])</f>
        <v>5.6</v>
      </c>
      <c r="AM158">
        <v>1.55</v>
      </c>
      <c r="AN158" t="s">
        <v>1435</v>
      </c>
      <c r="AO158" t="s">
        <v>1748</v>
      </c>
      <c r="AP158" t="s">
        <v>1749</v>
      </c>
    </row>
    <row r="159" spans="1:42" x14ac:dyDescent="0.45">
      <c r="A159">
        <v>151</v>
      </c>
      <c r="B159" t="s">
        <v>1285</v>
      </c>
      <c r="C159">
        <v>1677</v>
      </c>
      <c r="D159">
        <v>1928</v>
      </c>
      <c r="E159">
        <v>1943</v>
      </c>
      <c r="F159" t="str">
        <f>_xlfn.CONCAT(Table3[[#This Row],[From]], "-",Table3[[#This Row],[To]])</f>
        <v>1928-1943</v>
      </c>
      <c r="G159" t="s">
        <v>1286</v>
      </c>
      <c r="H159">
        <v>253</v>
      </c>
      <c r="I159">
        <v>154</v>
      </c>
      <c r="J159">
        <v>0.622</v>
      </c>
      <c r="K159">
        <v>407</v>
      </c>
      <c r="L159">
        <v>2.98</v>
      </c>
      <c r="M159">
        <v>535</v>
      </c>
      <c r="N159">
        <v>433</v>
      </c>
      <c r="O159">
        <v>260</v>
      </c>
      <c r="P159">
        <v>36</v>
      </c>
      <c r="Q159">
        <v>33</v>
      </c>
      <c r="R159">
        <v>3590.1</v>
      </c>
      <c r="S159">
        <v>3461</v>
      </c>
      <c r="T159">
        <v>1380</v>
      </c>
      <c r="U159">
        <v>1188</v>
      </c>
      <c r="V159">
        <v>227</v>
      </c>
      <c r="W159">
        <v>725</v>
      </c>
      <c r="X159">
        <v>68</v>
      </c>
      <c r="Y159">
        <f>_xlfn.IFNA(IF(Table3[[#This Row],[To]]&gt;=2023, VLOOKUP(Table3[[#This Row],[Player]], Active!$B$2:$V$201, 21, FALSE), Table3[[#This Row],[IP]]), Table3[[#This Row],[IP]])</f>
        <v>3590.1</v>
      </c>
      <c r="Z159">
        <f>_xlfn.IFNA(IF(Table3[[#This Row],[To]]&gt;= 2023, (Table3[[#This Row],[IP - Adjusted]]/9)*Table3[[#This Row],[K/9 - Adjusted]], Table3[[#This Row],[SO]]), Table3[[#This Row],[SO]])</f>
        <v>1677</v>
      </c>
      <c r="AA159">
        <v>53</v>
      </c>
      <c r="AB159">
        <v>1</v>
      </c>
      <c r="AC159">
        <v>53</v>
      </c>
      <c r="AD159">
        <v>14805</v>
      </c>
      <c r="AE159">
        <v>130</v>
      </c>
      <c r="AF159">
        <v>3.5</v>
      </c>
      <c r="AG159">
        <v>1.1659999999999999</v>
      </c>
      <c r="AH159">
        <v>8.6999999999999993</v>
      </c>
      <c r="AI159">
        <v>0.6</v>
      </c>
      <c r="AJ159">
        <v>1.8</v>
      </c>
      <c r="AK159">
        <v>4.2</v>
      </c>
      <c r="AL159">
        <f>IF(Table3[[#This Row],[To]]&gt;=2023, Table3[[#This Row],[K/9]]*Adjustments!$N$11, Table3[[#This Row],[K/9]])</f>
        <v>4.2</v>
      </c>
      <c r="AM159">
        <v>2.31</v>
      </c>
      <c r="AN159">
        <v>1</v>
      </c>
      <c r="AO159" t="s">
        <v>1750</v>
      </c>
      <c r="AP159" t="s">
        <v>1751</v>
      </c>
    </row>
    <row r="160" spans="1:42" x14ac:dyDescent="0.45">
      <c r="A160">
        <v>152</v>
      </c>
      <c r="B160" t="s">
        <v>1374</v>
      </c>
      <c r="C160">
        <v>1674</v>
      </c>
      <c r="D160">
        <v>1930</v>
      </c>
      <c r="E160">
        <v>1946</v>
      </c>
      <c r="F160" t="str">
        <f>_xlfn.CONCAT(Table3[[#This Row],[From]], "-",Table3[[#This Row],[To]])</f>
        <v>1930-1946</v>
      </c>
      <c r="G160" t="s">
        <v>1063</v>
      </c>
      <c r="H160">
        <v>194</v>
      </c>
      <c r="I160">
        <v>138</v>
      </c>
      <c r="J160">
        <v>0.58399999999999996</v>
      </c>
      <c r="K160">
        <v>332</v>
      </c>
      <c r="L160">
        <v>3.57</v>
      </c>
      <c r="M160">
        <v>424</v>
      </c>
      <c r="N160">
        <v>362</v>
      </c>
      <c r="O160">
        <v>200</v>
      </c>
      <c r="P160">
        <v>33</v>
      </c>
      <c r="Q160">
        <v>10</v>
      </c>
      <c r="R160">
        <v>2826.1</v>
      </c>
      <c r="S160">
        <v>2675</v>
      </c>
      <c r="T160">
        <v>1321</v>
      </c>
      <c r="U160">
        <v>1122</v>
      </c>
      <c r="V160">
        <v>181</v>
      </c>
      <c r="W160">
        <v>1192</v>
      </c>
      <c r="X160">
        <v>35</v>
      </c>
      <c r="Y160">
        <f>_xlfn.IFNA(IF(Table3[[#This Row],[To]]&gt;=2023, VLOOKUP(Table3[[#This Row],[Player]], Active!$B$2:$V$201, 21, FALSE), Table3[[#This Row],[IP]]), Table3[[#This Row],[IP]])</f>
        <v>2826.1</v>
      </c>
      <c r="Z160">
        <f>_xlfn.IFNA(IF(Table3[[#This Row],[To]]&gt;= 2023, (Table3[[#This Row],[IP - Adjusted]]/9)*Table3[[#This Row],[K/9 - Adjusted]], Table3[[#This Row],[SO]]), Table3[[#This Row],[SO]])</f>
        <v>1674</v>
      </c>
      <c r="AA160">
        <v>35</v>
      </c>
      <c r="AB160">
        <v>8</v>
      </c>
      <c r="AC160">
        <v>59</v>
      </c>
      <c r="AD160">
        <v>12165</v>
      </c>
      <c r="AE160">
        <v>126</v>
      </c>
      <c r="AF160">
        <v>3.9</v>
      </c>
      <c r="AG160">
        <v>1.3680000000000001</v>
      </c>
      <c r="AH160">
        <v>8.5</v>
      </c>
      <c r="AI160">
        <v>0.6</v>
      </c>
      <c r="AJ160">
        <v>3.8</v>
      </c>
      <c r="AK160">
        <v>5.3</v>
      </c>
      <c r="AL160">
        <f>IF(Table3[[#This Row],[To]]&gt;=2023, Table3[[#This Row],[K/9]]*Adjustments!$N$11, Table3[[#This Row],[K/9]])</f>
        <v>5.3</v>
      </c>
      <c r="AM160">
        <v>1.4</v>
      </c>
      <c r="AN160">
        <v>1</v>
      </c>
      <c r="AO160" t="s">
        <v>79</v>
      </c>
      <c r="AP160" t="s">
        <v>1752</v>
      </c>
    </row>
    <row r="161" spans="1:42" x14ac:dyDescent="0.45">
      <c r="A161">
        <v>153</v>
      </c>
      <c r="B161" t="s">
        <v>561</v>
      </c>
      <c r="C161">
        <v>1673</v>
      </c>
      <c r="D161">
        <v>1975</v>
      </c>
      <c r="E161">
        <v>1993</v>
      </c>
      <c r="F161" t="str">
        <f>_xlfn.CONCAT(Table3[[#This Row],[From]], "-",Table3[[#This Row],[To]])</f>
        <v>1975-1993</v>
      </c>
      <c r="G161" t="s">
        <v>1264</v>
      </c>
      <c r="H161">
        <v>177</v>
      </c>
      <c r="I161">
        <v>122</v>
      </c>
      <c r="J161">
        <v>0.59199999999999997</v>
      </c>
      <c r="K161">
        <v>299</v>
      </c>
      <c r="L161">
        <v>3.33</v>
      </c>
      <c r="M161">
        <v>600</v>
      </c>
      <c r="N161">
        <v>356</v>
      </c>
      <c r="O161">
        <v>54</v>
      </c>
      <c r="P161">
        <v>13</v>
      </c>
      <c r="Q161">
        <v>29</v>
      </c>
      <c r="R161">
        <v>2525.1999999999998</v>
      </c>
      <c r="S161">
        <v>2399</v>
      </c>
      <c r="T161">
        <v>1038</v>
      </c>
      <c r="U161">
        <v>935</v>
      </c>
      <c r="V161">
        <v>245</v>
      </c>
      <c r="W161">
        <v>592</v>
      </c>
      <c r="X161">
        <v>63</v>
      </c>
      <c r="Y161">
        <f>_xlfn.IFNA(IF(Table3[[#This Row],[To]]&gt;=2023, VLOOKUP(Table3[[#This Row],[Player]], Active!$B$2:$V$201, 21, FALSE), Table3[[#This Row],[IP]]), Table3[[#This Row],[IP]])</f>
        <v>2525.1999999999998</v>
      </c>
      <c r="Z161">
        <f>_xlfn.IFNA(IF(Table3[[#This Row],[To]]&gt;= 2023, (Table3[[#This Row],[IP - Adjusted]]/9)*Table3[[#This Row],[K/9 - Adjusted]], Table3[[#This Row],[SO]]), Table3[[#This Row],[SO]])</f>
        <v>1673</v>
      </c>
      <c r="AA161">
        <v>37</v>
      </c>
      <c r="AB161">
        <v>26</v>
      </c>
      <c r="AC161">
        <v>28</v>
      </c>
      <c r="AD161">
        <v>10366</v>
      </c>
      <c r="AE161">
        <v>114</v>
      </c>
      <c r="AF161">
        <v>3.41</v>
      </c>
      <c r="AG161">
        <v>1.1839999999999999</v>
      </c>
      <c r="AH161">
        <v>8.5</v>
      </c>
      <c r="AI161">
        <v>0.9</v>
      </c>
      <c r="AJ161">
        <v>2.1</v>
      </c>
      <c r="AK161">
        <v>6</v>
      </c>
      <c r="AL161">
        <f>IF(Table3[[#This Row],[To]]&gt;=2023, Table3[[#This Row],[K/9]]*Adjustments!$N$11, Table3[[#This Row],[K/9]])</f>
        <v>6</v>
      </c>
      <c r="AM161">
        <v>2.83</v>
      </c>
      <c r="AN161" t="s">
        <v>1435</v>
      </c>
      <c r="AO161" t="s">
        <v>1753</v>
      </c>
      <c r="AP161" t="s">
        <v>1754</v>
      </c>
    </row>
    <row r="162" spans="1:42" x14ac:dyDescent="0.45">
      <c r="A162">
        <v>154</v>
      </c>
      <c r="B162" t="s">
        <v>471</v>
      </c>
      <c r="C162">
        <v>1669</v>
      </c>
      <c r="D162">
        <v>1979</v>
      </c>
      <c r="E162">
        <v>1998</v>
      </c>
      <c r="F162" t="str">
        <f>_xlfn.CONCAT(Table3[[#This Row],[From]], "-",Table3[[#This Row],[To]])</f>
        <v>1979-1998</v>
      </c>
      <c r="G162" t="s">
        <v>1333</v>
      </c>
      <c r="H162">
        <v>176</v>
      </c>
      <c r="I162">
        <v>137</v>
      </c>
      <c r="J162">
        <v>0.56200000000000006</v>
      </c>
      <c r="K162">
        <v>313</v>
      </c>
      <c r="L162">
        <v>3.44</v>
      </c>
      <c r="M162">
        <v>443</v>
      </c>
      <c r="N162">
        <v>412</v>
      </c>
      <c r="O162">
        <v>103</v>
      </c>
      <c r="P162">
        <v>30</v>
      </c>
      <c r="Q162">
        <v>3</v>
      </c>
      <c r="R162">
        <v>2895.1</v>
      </c>
      <c r="S162">
        <v>2572</v>
      </c>
      <c r="T162">
        <v>1225</v>
      </c>
      <c r="U162">
        <v>1106</v>
      </c>
      <c r="V162">
        <v>225</v>
      </c>
      <c r="W162">
        <v>1034</v>
      </c>
      <c r="X162">
        <v>36</v>
      </c>
      <c r="Y162">
        <f>_xlfn.IFNA(IF(Table3[[#This Row],[To]]&gt;=2023, VLOOKUP(Table3[[#This Row],[Player]], Active!$B$2:$V$201, 21, FALSE), Table3[[#This Row],[IP]]), Table3[[#This Row],[IP]])</f>
        <v>2895.1</v>
      </c>
      <c r="Z162">
        <f>_xlfn.IFNA(IF(Table3[[#This Row],[To]]&gt;= 2023, (Table3[[#This Row],[IP - Adjusted]]/9)*Table3[[#This Row],[K/9 - Adjusted]], Table3[[#This Row],[SO]]), Table3[[#This Row],[SO]])</f>
        <v>1669</v>
      </c>
      <c r="AA162">
        <v>129</v>
      </c>
      <c r="AB162">
        <v>14</v>
      </c>
      <c r="AC162">
        <v>51</v>
      </c>
      <c r="AD162">
        <v>12072</v>
      </c>
      <c r="AE162">
        <v>122</v>
      </c>
      <c r="AF162">
        <v>3.82</v>
      </c>
      <c r="AG162">
        <v>1.2450000000000001</v>
      </c>
      <c r="AH162">
        <v>8</v>
      </c>
      <c r="AI162">
        <v>0.7</v>
      </c>
      <c r="AJ162">
        <v>3.2</v>
      </c>
      <c r="AK162">
        <v>5.2</v>
      </c>
      <c r="AL162">
        <f>IF(Table3[[#This Row],[To]]&gt;=2023, Table3[[#This Row],[K/9]]*Adjustments!$N$11, Table3[[#This Row],[K/9]])</f>
        <v>5.2</v>
      </c>
      <c r="AM162">
        <v>1.61</v>
      </c>
      <c r="AN162" t="s">
        <v>1755</v>
      </c>
      <c r="AO162" t="s">
        <v>1756</v>
      </c>
      <c r="AP162" t="s">
        <v>1757</v>
      </c>
    </row>
    <row r="163" spans="1:42" x14ac:dyDescent="0.45">
      <c r="A163">
        <v>155</v>
      </c>
      <c r="B163" t="s">
        <v>290</v>
      </c>
      <c r="C163">
        <v>1668</v>
      </c>
      <c r="D163">
        <v>1991</v>
      </c>
      <c r="E163">
        <v>2002</v>
      </c>
      <c r="F163" t="str">
        <f>_xlfn.CONCAT(Table3[[#This Row],[From]], "-",Table3[[#This Row],[To]])</f>
        <v>1991-2002</v>
      </c>
      <c r="G163" t="s">
        <v>1065</v>
      </c>
      <c r="H163">
        <v>133</v>
      </c>
      <c r="I163">
        <v>119</v>
      </c>
      <c r="J163">
        <v>0.52800000000000002</v>
      </c>
      <c r="K163">
        <v>252</v>
      </c>
      <c r="L163">
        <v>4.12</v>
      </c>
      <c r="M163">
        <v>359</v>
      </c>
      <c r="N163">
        <v>331</v>
      </c>
      <c r="O163">
        <v>28</v>
      </c>
      <c r="P163">
        <v>9</v>
      </c>
      <c r="Q163">
        <v>0</v>
      </c>
      <c r="R163">
        <v>2165.1</v>
      </c>
      <c r="S163">
        <v>2135</v>
      </c>
      <c r="T163">
        <v>1099</v>
      </c>
      <c r="U163">
        <v>992</v>
      </c>
      <c r="V163">
        <v>214</v>
      </c>
      <c r="W163">
        <v>918</v>
      </c>
      <c r="X163">
        <v>41</v>
      </c>
      <c r="Y163">
        <f>_xlfn.IFNA(IF(Table3[[#This Row],[To]]&gt;=2023, VLOOKUP(Table3[[#This Row],[Player]], Active!$B$2:$V$201, 21, FALSE), Table3[[#This Row],[IP]]), Table3[[#This Row],[IP]])</f>
        <v>2165.1</v>
      </c>
      <c r="Z163">
        <f>_xlfn.IFNA(IF(Table3[[#This Row],[To]]&gt;= 2023, (Table3[[#This Row],[IP - Adjusted]]/9)*Table3[[#This Row],[K/9 - Adjusted]], Table3[[#This Row],[SO]]), Table3[[#This Row],[SO]])</f>
        <v>1668</v>
      </c>
      <c r="AA163">
        <v>117</v>
      </c>
      <c r="AB163">
        <v>19</v>
      </c>
      <c r="AC163">
        <v>97</v>
      </c>
      <c r="AD163">
        <v>9429</v>
      </c>
      <c r="AE163">
        <v>104</v>
      </c>
      <c r="AF163">
        <v>4.24</v>
      </c>
      <c r="AG163">
        <v>1.41</v>
      </c>
      <c r="AH163">
        <v>8.9</v>
      </c>
      <c r="AI163">
        <v>0.9</v>
      </c>
      <c r="AJ163">
        <v>3.8</v>
      </c>
      <c r="AK163">
        <v>6.9</v>
      </c>
      <c r="AL163">
        <f>IF(Table3[[#This Row],[To]]&gt;=2023, Table3[[#This Row],[K/9]]*Adjustments!$N$11, Table3[[#This Row],[K/9]])</f>
        <v>6.9</v>
      </c>
      <c r="AM163">
        <v>1.82</v>
      </c>
      <c r="AN163" t="s">
        <v>1435</v>
      </c>
      <c r="AO163" t="s">
        <v>1758</v>
      </c>
      <c r="AP163" t="s">
        <v>1759</v>
      </c>
    </row>
    <row r="164" spans="1:42" x14ac:dyDescent="0.45">
      <c r="A164">
        <v>156</v>
      </c>
      <c r="B164" t="s">
        <v>422</v>
      </c>
      <c r="C164">
        <v>1667</v>
      </c>
      <c r="D164">
        <v>1982</v>
      </c>
      <c r="E164">
        <v>1995</v>
      </c>
      <c r="F164" t="str">
        <f>_xlfn.CONCAT(Table3[[#This Row],[From]], "-",Table3[[#This Row],[To]])</f>
        <v>1982-1995</v>
      </c>
      <c r="G164" t="s">
        <v>1093</v>
      </c>
      <c r="H164">
        <v>161</v>
      </c>
      <c r="I164">
        <v>176</v>
      </c>
      <c r="J164">
        <v>0.47799999999999998</v>
      </c>
      <c r="K164">
        <v>337</v>
      </c>
      <c r="L164">
        <v>4.3899999999999997</v>
      </c>
      <c r="M164">
        <v>450</v>
      </c>
      <c r="N164">
        <v>440</v>
      </c>
      <c r="O164">
        <v>79</v>
      </c>
      <c r="P164">
        <v>16</v>
      </c>
      <c r="Q164">
        <v>2</v>
      </c>
      <c r="R164">
        <v>2831.2</v>
      </c>
      <c r="S164">
        <v>2858</v>
      </c>
      <c r="T164">
        <v>1516</v>
      </c>
      <c r="U164">
        <v>1381</v>
      </c>
      <c r="V164">
        <v>291</v>
      </c>
      <c r="W164">
        <v>1156</v>
      </c>
      <c r="X164">
        <v>61</v>
      </c>
      <c r="Y164">
        <f>_xlfn.IFNA(IF(Table3[[#This Row],[To]]&gt;=2023, VLOOKUP(Table3[[#This Row],[Player]], Active!$B$2:$V$201, 21, FALSE), Table3[[#This Row],[IP]]), Table3[[#This Row],[IP]])</f>
        <v>2831.2</v>
      </c>
      <c r="Z164">
        <f>_xlfn.IFNA(IF(Table3[[#This Row],[To]]&gt;= 2023, (Table3[[#This Row],[IP - Adjusted]]/9)*Table3[[#This Row],[K/9 - Adjusted]], Table3[[#This Row],[SO]]), Table3[[#This Row],[SO]])</f>
        <v>1667</v>
      </c>
      <c r="AA164">
        <v>55</v>
      </c>
      <c r="AB164">
        <v>11</v>
      </c>
      <c r="AC164">
        <v>135</v>
      </c>
      <c r="AD164">
        <v>12203</v>
      </c>
      <c r="AE164">
        <v>95</v>
      </c>
      <c r="AF164">
        <v>4.2699999999999996</v>
      </c>
      <c r="AG164">
        <v>1.4179999999999999</v>
      </c>
      <c r="AH164">
        <v>9.1</v>
      </c>
      <c r="AI164">
        <v>0.9</v>
      </c>
      <c r="AJ164">
        <v>3.7</v>
      </c>
      <c r="AK164">
        <v>5.3</v>
      </c>
      <c r="AL164">
        <f>IF(Table3[[#This Row],[To]]&gt;=2023, Table3[[#This Row],[K/9]]*Adjustments!$N$11, Table3[[#This Row],[K/9]])</f>
        <v>5.3</v>
      </c>
      <c r="AM164">
        <v>1.44</v>
      </c>
      <c r="AN164" t="s">
        <v>1571</v>
      </c>
      <c r="AO164" t="s">
        <v>1760</v>
      </c>
      <c r="AP164" t="s">
        <v>1761</v>
      </c>
    </row>
    <row r="165" spans="1:42" x14ac:dyDescent="0.45">
      <c r="A165">
        <v>157</v>
      </c>
      <c r="B165" t="s">
        <v>1278</v>
      </c>
      <c r="C165">
        <v>1667</v>
      </c>
      <c r="D165">
        <v>1887</v>
      </c>
      <c r="E165">
        <v>1901</v>
      </c>
      <c r="F165" t="str">
        <f>_xlfn.CONCAT(Table3[[#This Row],[From]], "-",Table3[[#This Row],[To]])</f>
        <v>1887-1901</v>
      </c>
      <c r="G165" t="s">
        <v>1279</v>
      </c>
      <c r="H165">
        <v>264</v>
      </c>
      <c r="I165">
        <v>232</v>
      </c>
      <c r="J165">
        <v>0.53200000000000003</v>
      </c>
      <c r="K165">
        <v>496</v>
      </c>
      <c r="L165">
        <v>3.88</v>
      </c>
      <c r="M165">
        <v>540</v>
      </c>
      <c r="N165">
        <v>505</v>
      </c>
      <c r="O165">
        <v>449</v>
      </c>
      <c r="P165">
        <v>28</v>
      </c>
      <c r="Q165">
        <v>4</v>
      </c>
      <c r="R165">
        <v>4337</v>
      </c>
      <c r="S165">
        <v>4576</v>
      </c>
      <c r="T165">
        <v>2796</v>
      </c>
      <c r="U165">
        <v>1872</v>
      </c>
      <c r="V165">
        <v>120</v>
      </c>
      <c r="W165">
        <v>1570</v>
      </c>
      <c r="Y165">
        <f>_xlfn.IFNA(IF(Table3[[#This Row],[To]]&gt;=2023, VLOOKUP(Table3[[#This Row],[Player]], Active!$B$2:$V$201, 21, FALSE), Table3[[#This Row],[IP]]), Table3[[#This Row],[IP]])</f>
        <v>4337</v>
      </c>
      <c r="Z165">
        <f>_xlfn.IFNA(IF(Table3[[#This Row],[To]]&gt;= 2023, (Table3[[#This Row],[IP - Adjusted]]/9)*Table3[[#This Row],[K/9 - Adjusted]], Table3[[#This Row],[SO]]), Table3[[#This Row],[SO]])</f>
        <v>1667</v>
      </c>
      <c r="AA165">
        <v>277</v>
      </c>
      <c r="AB165">
        <v>4</v>
      </c>
      <c r="AC165">
        <v>240</v>
      </c>
      <c r="AD165">
        <v>19188</v>
      </c>
      <c r="AE165">
        <v>102</v>
      </c>
      <c r="AF165">
        <v>3.82</v>
      </c>
      <c r="AG165">
        <v>1.417</v>
      </c>
      <c r="AH165">
        <v>9.5</v>
      </c>
      <c r="AI165">
        <v>0.2</v>
      </c>
      <c r="AJ165">
        <v>3.3</v>
      </c>
      <c r="AK165">
        <v>3.5</v>
      </c>
      <c r="AL165">
        <f>IF(Table3[[#This Row],[To]]&gt;=2023, Table3[[#This Row],[K/9]]*Adjustments!$N$11, Table3[[#This Row],[K/9]])</f>
        <v>3.5</v>
      </c>
      <c r="AM165">
        <v>1.06</v>
      </c>
      <c r="AN165" t="s">
        <v>1653</v>
      </c>
      <c r="AO165" t="s">
        <v>1762</v>
      </c>
      <c r="AP165" t="s">
        <v>1763</v>
      </c>
    </row>
    <row r="166" spans="1:42" x14ac:dyDescent="0.45">
      <c r="A166">
        <v>158</v>
      </c>
      <c r="B166" t="s">
        <v>269</v>
      </c>
      <c r="C166">
        <v>1664</v>
      </c>
      <c r="D166">
        <v>1992</v>
      </c>
      <c r="E166">
        <v>2006</v>
      </c>
      <c r="F166" t="str">
        <f>_xlfn.CONCAT(Table3[[#This Row],[From]], "-",Table3[[#This Row],[To]])</f>
        <v>1992-2006</v>
      </c>
      <c r="G166" t="s">
        <v>1350</v>
      </c>
      <c r="H166">
        <v>129</v>
      </c>
      <c r="I166">
        <v>124</v>
      </c>
      <c r="J166">
        <v>0.51</v>
      </c>
      <c r="K166">
        <v>253</v>
      </c>
      <c r="L166">
        <v>4.67</v>
      </c>
      <c r="M166">
        <v>392</v>
      </c>
      <c r="N166">
        <v>343</v>
      </c>
      <c r="O166">
        <v>31</v>
      </c>
      <c r="P166">
        <v>12</v>
      </c>
      <c r="Q166">
        <v>0</v>
      </c>
      <c r="R166">
        <v>2196.1999999999998</v>
      </c>
      <c r="S166">
        <v>2292</v>
      </c>
      <c r="T166">
        <v>1213</v>
      </c>
      <c r="U166">
        <v>1140</v>
      </c>
      <c r="V166">
        <v>291</v>
      </c>
      <c r="W166">
        <v>726</v>
      </c>
      <c r="X166">
        <v>54</v>
      </c>
      <c r="Y166">
        <f>_xlfn.IFNA(IF(Table3[[#This Row],[To]]&gt;=2023, VLOOKUP(Table3[[#This Row],[Player]], Active!$B$2:$V$201, 21, FALSE), Table3[[#This Row],[IP]]), Table3[[#This Row],[IP]])</f>
        <v>2196.1999999999998</v>
      </c>
      <c r="Z166">
        <f>_xlfn.IFNA(IF(Table3[[#This Row],[To]]&gt;= 2023, (Table3[[#This Row],[IP - Adjusted]]/9)*Table3[[#This Row],[K/9 - Adjusted]], Table3[[#This Row],[SO]]), Table3[[#This Row],[SO]])</f>
        <v>1664</v>
      </c>
      <c r="AA166">
        <v>111</v>
      </c>
      <c r="AB166">
        <v>18</v>
      </c>
      <c r="AC166">
        <v>59</v>
      </c>
      <c r="AD166">
        <v>9472</v>
      </c>
      <c r="AE166">
        <v>97</v>
      </c>
      <c r="AF166">
        <v>4.43</v>
      </c>
      <c r="AG166">
        <v>1.3740000000000001</v>
      </c>
      <c r="AH166">
        <v>9.4</v>
      </c>
      <c r="AI166">
        <v>1.2</v>
      </c>
      <c r="AJ166">
        <v>3</v>
      </c>
      <c r="AK166">
        <v>6.8</v>
      </c>
      <c r="AL166">
        <f>IF(Table3[[#This Row],[To]]&gt;=2023, Table3[[#This Row],[K/9]]*Adjustments!$N$11, Table3[[#This Row],[K/9]])</f>
        <v>6.8</v>
      </c>
      <c r="AM166">
        <v>2.29</v>
      </c>
      <c r="AN166" t="s">
        <v>1435</v>
      </c>
      <c r="AO166" t="s">
        <v>1764</v>
      </c>
      <c r="AP166" t="s">
        <v>1765</v>
      </c>
    </row>
    <row r="167" spans="1:42" x14ac:dyDescent="0.45">
      <c r="A167">
        <v>159</v>
      </c>
      <c r="B167" t="s">
        <v>970</v>
      </c>
      <c r="C167">
        <v>1661</v>
      </c>
      <c r="D167">
        <v>2007</v>
      </c>
      <c r="E167">
        <v>2021</v>
      </c>
      <c r="F167" t="str">
        <f>_xlfn.CONCAT(Table3[[#This Row],[From]], "-",Table3[[#This Row],[To]])</f>
        <v>2007-2021</v>
      </c>
      <c r="G167" t="s">
        <v>1135</v>
      </c>
      <c r="H167">
        <v>133</v>
      </c>
      <c r="I167">
        <v>100</v>
      </c>
      <c r="J167">
        <v>0.57099999999999995</v>
      </c>
      <c r="K167">
        <v>233</v>
      </c>
      <c r="L167">
        <v>4.13</v>
      </c>
      <c r="M167">
        <v>354</v>
      </c>
      <c r="N167">
        <v>328</v>
      </c>
      <c r="O167">
        <v>4</v>
      </c>
      <c r="P167">
        <v>3</v>
      </c>
      <c r="Q167">
        <v>0</v>
      </c>
      <c r="R167">
        <v>1893.2</v>
      </c>
      <c r="S167">
        <v>1822</v>
      </c>
      <c r="T167">
        <v>919</v>
      </c>
      <c r="U167">
        <v>868</v>
      </c>
      <c r="V167">
        <v>261</v>
      </c>
      <c r="W167">
        <v>668</v>
      </c>
      <c r="X167">
        <v>16</v>
      </c>
      <c r="Y167">
        <f>_xlfn.IFNA(IF(Table3[[#This Row],[To]]&gt;=2023, VLOOKUP(Table3[[#This Row],[Player]], Active!$B$2:$V$201, 21, FALSE), Table3[[#This Row],[IP]]), Table3[[#This Row],[IP]])</f>
        <v>1893.2</v>
      </c>
      <c r="Z167">
        <f>_xlfn.IFNA(IF(Table3[[#This Row],[To]]&gt;= 2023, (Table3[[#This Row],[IP - Adjusted]]/9)*Table3[[#This Row],[K/9 - Adjusted]], Table3[[#This Row],[SO]]), Table3[[#This Row],[SO]])</f>
        <v>1661</v>
      </c>
      <c r="AA167">
        <v>41</v>
      </c>
      <c r="AB167">
        <v>5</v>
      </c>
      <c r="AC167">
        <v>47</v>
      </c>
      <c r="AD167">
        <v>8048</v>
      </c>
      <c r="AE167">
        <v>100</v>
      </c>
      <c r="AF167">
        <v>4.29</v>
      </c>
      <c r="AG167">
        <v>1.3149999999999999</v>
      </c>
      <c r="AH167">
        <v>8.6999999999999993</v>
      </c>
      <c r="AI167">
        <v>1.2</v>
      </c>
      <c r="AJ167">
        <v>3.2</v>
      </c>
      <c r="AK167">
        <v>7.9</v>
      </c>
      <c r="AL167">
        <f>IF(Table3[[#This Row],[To]]&gt;=2023, Table3[[#This Row],[K/9]]*Adjustments!$N$11, Table3[[#This Row],[K/9]])</f>
        <v>7.9</v>
      </c>
      <c r="AM167">
        <v>2.4900000000000002</v>
      </c>
      <c r="AN167" t="s">
        <v>1435</v>
      </c>
      <c r="AO167" t="s">
        <v>1766</v>
      </c>
      <c r="AP167" t="s">
        <v>1767</v>
      </c>
    </row>
    <row r="168" spans="1:42" x14ac:dyDescent="0.45">
      <c r="A168">
        <v>160</v>
      </c>
      <c r="B168" t="s">
        <v>1290</v>
      </c>
      <c r="C168">
        <v>1651</v>
      </c>
      <c r="D168">
        <v>1898</v>
      </c>
      <c r="E168">
        <v>1910</v>
      </c>
      <c r="F168" t="str">
        <f>_xlfn.CONCAT(Table3[[#This Row],[From]], "-",Table3[[#This Row],[To]])</f>
        <v>1898-1910</v>
      </c>
      <c r="G168" t="s">
        <v>1075</v>
      </c>
      <c r="H168">
        <v>249</v>
      </c>
      <c r="I168">
        <v>205</v>
      </c>
      <c r="J168">
        <v>0.54800000000000004</v>
      </c>
      <c r="K168">
        <v>454</v>
      </c>
      <c r="L168">
        <v>2.63</v>
      </c>
      <c r="M168">
        <v>513</v>
      </c>
      <c r="N168">
        <v>471</v>
      </c>
      <c r="O168">
        <v>388</v>
      </c>
      <c r="P168">
        <v>50</v>
      </c>
      <c r="Q168">
        <v>11</v>
      </c>
      <c r="R168">
        <v>3996</v>
      </c>
      <c r="S168">
        <v>3621</v>
      </c>
      <c r="T168">
        <v>1620</v>
      </c>
      <c r="U168">
        <v>1167</v>
      </c>
      <c r="V168">
        <v>66</v>
      </c>
      <c r="W168">
        <v>1212</v>
      </c>
      <c r="Y168">
        <f>_xlfn.IFNA(IF(Table3[[#This Row],[To]]&gt;=2023, VLOOKUP(Table3[[#This Row],[Player]], Active!$B$2:$V$201, 21, FALSE), Table3[[#This Row],[IP]]), Table3[[#This Row],[IP]])</f>
        <v>3996</v>
      </c>
      <c r="Z168">
        <f>_xlfn.IFNA(IF(Table3[[#This Row],[To]]&gt;= 2023, (Table3[[#This Row],[IP - Adjusted]]/9)*Table3[[#This Row],[K/9 - Adjusted]], Table3[[#This Row],[SO]]), Table3[[#This Row],[SO]])</f>
        <v>1651</v>
      </c>
      <c r="AA168">
        <v>156</v>
      </c>
      <c r="AB168">
        <v>6</v>
      </c>
      <c r="AC168">
        <v>94</v>
      </c>
      <c r="AD168">
        <v>16279</v>
      </c>
      <c r="AE168">
        <v>117</v>
      </c>
      <c r="AF168">
        <v>2.96</v>
      </c>
      <c r="AG168">
        <v>1.2090000000000001</v>
      </c>
      <c r="AH168">
        <v>8.1999999999999993</v>
      </c>
      <c r="AI168">
        <v>0.1</v>
      </c>
      <c r="AJ168">
        <v>2.7</v>
      </c>
      <c r="AK168">
        <v>3.7</v>
      </c>
      <c r="AL168">
        <f>IF(Table3[[#This Row],[To]]&gt;=2023, Table3[[#This Row],[K/9]]*Adjustments!$N$11, Table3[[#This Row],[K/9]])</f>
        <v>3.7</v>
      </c>
      <c r="AM168">
        <v>1.36</v>
      </c>
      <c r="AN168" t="s">
        <v>1768</v>
      </c>
      <c r="AO168" t="s">
        <v>1769</v>
      </c>
      <c r="AP168" t="s">
        <v>1770</v>
      </c>
    </row>
    <row r="169" spans="1:42" x14ac:dyDescent="0.45">
      <c r="A169">
        <v>161</v>
      </c>
      <c r="B169" t="s">
        <v>654</v>
      </c>
      <c r="C169">
        <v>1647</v>
      </c>
      <c r="D169">
        <v>1964</v>
      </c>
      <c r="E169">
        <v>1982</v>
      </c>
      <c r="F169" t="str">
        <f>_xlfn.CONCAT(Table3[[#This Row],[From]], "-",Table3[[#This Row],[To]])</f>
        <v>1964-1982</v>
      </c>
      <c r="G169" t="s">
        <v>1391</v>
      </c>
      <c r="H169">
        <v>188</v>
      </c>
      <c r="I169">
        <v>181</v>
      </c>
      <c r="J169">
        <v>0.50900000000000001</v>
      </c>
      <c r="K169">
        <v>369</v>
      </c>
      <c r="L169">
        <v>3.69</v>
      </c>
      <c r="M169">
        <v>506</v>
      </c>
      <c r="N169">
        <v>455</v>
      </c>
      <c r="O169">
        <v>138</v>
      </c>
      <c r="P169">
        <v>30</v>
      </c>
      <c r="Q169">
        <v>0</v>
      </c>
      <c r="R169">
        <v>3127.1</v>
      </c>
      <c r="S169">
        <v>3227</v>
      </c>
      <c r="T169">
        <v>1455</v>
      </c>
      <c r="U169">
        <v>1281</v>
      </c>
      <c r="V169">
        <v>261</v>
      </c>
      <c r="W169">
        <v>804</v>
      </c>
      <c r="X169">
        <v>83</v>
      </c>
      <c r="Y169">
        <f>_xlfn.IFNA(IF(Table3[[#This Row],[To]]&gt;=2023, VLOOKUP(Table3[[#This Row],[Player]], Active!$B$2:$V$201, 21, FALSE), Table3[[#This Row],[IP]]), Table3[[#This Row],[IP]])</f>
        <v>3127.1</v>
      </c>
      <c r="Z169">
        <f>_xlfn.IFNA(IF(Table3[[#This Row],[To]]&gt;= 2023, (Table3[[#This Row],[IP - Adjusted]]/9)*Table3[[#This Row],[K/9 - Adjusted]], Table3[[#This Row],[SO]]), Table3[[#This Row],[SO]])</f>
        <v>1647</v>
      </c>
      <c r="AA169">
        <v>44</v>
      </c>
      <c r="AB169">
        <v>9</v>
      </c>
      <c r="AC169">
        <v>49</v>
      </c>
      <c r="AD169">
        <v>13157</v>
      </c>
      <c r="AE169">
        <v>101</v>
      </c>
      <c r="AF169">
        <v>3.41</v>
      </c>
      <c r="AG169">
        <v>1.2889999999999999</v>
      </c>
      <c r="AH169">
        <v>9.3000000000000007</v>
      </c>
      <c r="AI169">
        <v>0.8</v>
      </c>
      <c r="AJ169">
        <v>2.2999999999999998</v>
      </c>
      <c r="AK169">
        <v>4.7</v>
      </c>
      <c r="AL169">
        <f>IF(Table3[[#This Row],[To]]&gt;=2023, Table3[[#This Row],[K/9]]*Adjustments!$N$11, Table3[[#This Row],[K/9]])</f>
        <v>4.7</v>
      </c>
      <c r="AM169">
        <v>2.0499999999999998</v>
      </c>
      <c r="AN169" t="s">
        <v>1435</v>
      </c>
      <c r="AO169" t="s">
        <v>1771</v>
      </c>
      <c r="AP169" t="s">
        <v>1772</v>
      </c>
    </row>
    <row r="170" spans="1:42" x14ac:dyDescent="0.45">
      <c r="A170">
        <v>162</v>
      </c>
      <c r="B170" t="s">
        <v>334</v>
      </c>
      <c r="C170">
        <v>1643</v>
      </c>
      <c r="D170">
        <v>1991</v>
      </c>
      <c r="E170">
        <v>2006</v>
      </c>
      <c r="F170" t="str">
        <f>_xlfn.CONCAT(Table3[[#This Row],[From]], "-",Table3[[#This Row],[To]])</f>
        <v>1991-2006</v>
      </c>
      <c r="G170" t="s">
        <v>1773</v>
      </c>
      <c r="H170">
        <v>121</v>
      </c>
      <c r="I170">
        <v>124</v>
      </c>
      <c r="J170">
        <v>0.49399999999999999</v>
      </c>
      <c r="K170">
        <v>245</v>
      </c>
      <c r="L170">
        <v>4.1100000000000003</v>
      </c>
      <c r="M170">
        <v>720</v>
      </c>
      <c r="N170">
        <v>242</v>
      </c>
      <c r="O170">
        <v>17</v>
      </c>
      <c r="P170">
        <v>2</v>
      </c>
      <c r="Q170">
        <v>25</v>
      </c>
      <c r="R170">
        <v>2033.2</v>
      </c>
      <c r="S170">
        <v>2083</v>
      </c>
      <c r="T170">
        <v>1042</v>
      </c>
      <c r="U170">
        <v>929</v>
      </c>
      <c r="V170">
        <v>214</v>
      </c>
      <c r="W170">
        <v>724</v>
      </c>
      <c r="X170">
        <v>50</v>
      </c>
      <c r="Y170">
        <f>_xlfn.IFNA(IF(Table3[[#This Row],[To]]&gt;=2023, VLOOKUP(Table3[[#This Row],[Player]], Active!$B$2:$V$201, 21, FALSE), Table3[[#This Row],[IP]]), Table3[[#This Row],[IP]])</f>
        <v>2033.2</v>
      </c>
      <c r="Z170">
        <f>_xlfn.IFNA(IF(Table3[[#This Row],[To]]&gt;= 2023, (Table3[[#This Row],[IP - Adjusted]]/9)*Table3[[#This Row],[K/9 - Adjusted]], Table3[[#This Row],[SO]]), Table3[[#This Row],[SO]])</f>
        <v>1643</v>
      </c>
      <c r="AA170">
        <v>37</v>
      </c>
      <c r="AB170">
        <v>8</v>
      </c>
      <c r="AC170">
        <v>86</v>
      </c>
      <c r="AD170">
        <v>8810</v>
      </c>
      <c r="AE170">
        <v>107</v>
      </c>
      <c r="AF170">
        <v>3.95</v>
      </c>
      <c r="AG170">
        <v>1.38</v>
      </c>
      <c r="AH170">
        <v>9.1999999999999993</v>
      </c>
      <c r="AI170">
        <v>0.9</v>
      </c>
      <c r="AJ170">
        <v>3.2</v>
      </c>
      <c r="AK170">
        <v>7.3</v>
      </c>
      <c r="AL170">
        <f>IF(Table3[[#This Row],[To]]&gt;=2023, Table3[[#This Row],[K/9]]*Adjustments!$N$11, Table3[[#This Row],[K/9]])</f>
        <v>7.3</v>
      </c>
      <c r="AM170">
        <v>2.27</v>
      </c>
      <c r="AN170">
        <v>1</v>
      </c>
      <c r="AO170" t="s">
        <v>1774</v>
      </c>
      <c r="AP170" t="s">
        <v>1775</v>
      </c>
    </row>
    <row r="171" spans="1:42" x14ac:dyDescent="0.45">
      <c r="A171">
        <v>163</v>
      </c>
      <c r="B171" t="s">
        <v>744</v>
      </c>
      <c r="C171">
        <v>1639</v>
      </c>
      <c r="D171">
        <v>1961</v>
      </c>
      <c r="E171">
        <v>1977</v>
      </c>
      <c r="F171" t="str">
        <f>_xlfn.CONCAT(Table3[[#This Row],[From]], "-",Table3[[#This Row],[To]])</f>
        <v>1961-1977</v>
      </c>
      <c r="G171" t="s">
        <v>1242</v>
      </c>
      <c r="H171">
        <v>123</v>
      </c>
      <c r="I171">
        <v>107</v>
      </c>
      <c r="J171">
        <v>0.53500000000000003</v>
      </c>
      <c r="K171">
        <v>230</v>
      </c>
      <c r="L171">
        <v>3.22</v>
      </c>
      <c r="M171">
        <v>405</v>
      </c>
      <c r="N171">
        <v>317</v>
      </c>
      <c r="O171">
        <v>73</v>
      </c>
      <c r="P171">
        <v>24</v>
      </c>
      <c r="Q171">
        <v>3</v>
      </c>
      <c r="R171">
        <v>2268.1</v>
      </c>
      <c r="S171">
        <v>1946</v>
      </c>
      <c r="T171">
        <v>938</v>
      </c>
      <c r="U171">
        <v>811</v>
      </c>
      <c r="V171">
        <v>177</v>
      </c>
      <c r="W171">
        <v>933</v>
      </c>
      <c r="X171">
        <v>32</v>
      </c>
      <c r="Y171">
        <f>_xlfn.IFNA(IF(Table3[[#This Row],[To]]&gt;=2023, VLOOKUP(Table3[[#This Row],[Player]], Active!$B$2:$V$201, 21, FALSE), Table3[[#This Row],[IP]]), Table3[[#This Row],[IP]])</f>
        <v>2268.1</v>
      </c>
      <c r="Z171">
        <f>_xlfn.IFNA(IF(Table3[[#This Row],[To]]&gt;= 2023, (Table3[[#This Row],[IP - Adjusted]]/9)*Table3[[#This Row],[K/9 - Adjusted]], Table3[[#This Row],[SO]]), Table3[[#This Row],[SO]])</f>
        <v>1639</v>
      </c>
      <c r="AA171">
        <v>31</v>
      </c>
      <c r="AB171">
        <v>11</v>
      </c>
      <c r="AC171">
        <v>77</v>
      </c>
      <c r="AD171">
        <v>9539</v>
      </c>
      <c r="AE171">
        <v>106</v>
      </c>
      <c r="AF171">
        <v>3.37</v>
      </c>
      <c r="AG171">
        <v>1.2689999999999999</v>
      </c>
      <c r="AH171">
        <v>7.7</v>
      </c>
      <c r="AI171">
        <v>0.7</v>
      </c>
      <c r="AJ171">
        <v>3.7</v>
      </c>
      <c r="AK171">
        <v>6.5</v>
      </c>
      <c r="AL171">
        <f>IF(Table3[[#This Row],[To]]&gt;=2023, Table3[[#This Row],[K/9]]*Adjustments!$N$11, Table3[[#This Row],[K/9]])</f>
        <v>6.5</v>
      </c>
      <c r="AM171">
        <v>1.76</v>
      </c>
      <c r="AN171" t="s">
        <v>1435</v>
      </c>
      <c r="AO171" t="s">
        <v>1776</v>
      </c>
      <c r="AP171" t="s">
        <v>1777</v>
      </c>
    </row>
    <row r="172" spans="1:42" x14ac:dyDescent="0.45">
      <c r="A172">
        <v>164</v>
      </c>
      <c r="B172" t="s">
        <v>40</v>
      </c>
      <c r="C172">
        <v>1637</v>
      </c>
      <c r="D172">
        <v>2001</v>
      </c>
      <c r="E172">
        <v>2012</v>
      </c>
      <c r="F172" t="str">
        <f>_xlfn.CONCAT(Table3[[#This Row],[From]], "-",Table3[[#This Row],[To]])</f>
        <v>2001-2012</v>
      </c>
      <c r="G172" t="s">
        <v>1088</v>
      </c>
      <c r="H172">
        <v>132</v>
      </c>
      <c r="I172">
        <v>91</v>
      </c>
      <c r="J172">
        <v>0.59199999999999997</v>
      </c>
      <c r="K172">
        <v>223</v>
      </c>
      <c r="L172">
        <v>3.66</v>
      </c>
      <c r="M172">
        <v>354</v>
      </c>
      <c r="N172">
        <v>302</v>
      </c>
      <c r="O172">
        <v>10</v>
      </c>
      <c r="P172">
        <v>5</v>
      </c>
      <c r="Q172">
        <v>0</v>
      </c>
      <c r="R172">
        <v>1959</v>
      </c>
      <c r="S172">
        <v>1709</v>
      </c>
      <c r="T172">
        <v>879</v>
      </c>
      <c r="U172">
        <v>797</v>
      </c>
      <c r="V172">
        <v>161</v>
      </c>
      <c r="W172">
        <v>898</v>
      </c>
      <c r="X172">
        <v>41</v>
      </c>
      <c r="Y172">
        <f>_xlfn.IFNA(IF(Table3[[#This Row],[To]]&gt;=2023, VLOOKUP(Table3[[#This Row],[Player]], Active!$B$2:$V$201, 21, FALSE), Table3[[#This Row],[IP]]), Table3[[#This Row],[IP]])</f>
        <v>1959</v>
      </c>
      <c r="Z172">
        <f>_xlfn.IFNA(IF(Table3[[#This Row],[To]]&gt;= 2023, (Table3[[#This Row],[IP - Adjusted]]/9)*Table3[[#This Row],[K/9 - Adjusted]], Table3[[#This Row],[SO]]), Table3[[#This Row],[SO]])</f>
        <v>1637</v>
      </c>
      <c r="AA172">
        <v>102</v>
      </c>
      <c r="AB172">
        <v>5</v>
      </c>
      <c r="AC172">
        <v>58</v>
      </c>
      <c r="AD172">
        <v>8389</v>
      </c>
      <c r="AE172">
        <v>120</v>
      </c>
      <c r="AF172">
        <v>4.01</v>
      </c>
      <c r="AG172">
        <v>1.331</v>
      </c>
      <c r="AH172">
        <v>7.9</v>
      </c>
      <c r="AI172">
        <v>0.7</v>
      </c>
      <c r="AJ172">
        <v>4.0999999999999996</v>
      </c>
      <c r="AK172">
        <v>7.5</v>
      </c>
      <c r="AL172">
        <f>IF(Table3[[#This Row],[To]]&gt;=2023, Table3[[#This Row],[K/9]]*Adjustments!$N$11, Table3[[#This Row],[K/9]])</f>
        <v>7.5</v>
      </c>
      <c r="AM172">
        <v>1.82</v>
      </c>
      <c r="AN172" t="s">
        <v>1440</v>
      </c>
      <c r="AO172" t="s">
        <v>1778</v>
      </c>
      <c r="AP172" t="s">
        <v>1779</v>
      </c>
    </row>
    <row r="173" spans="1:42" x14ac:dyDescent="0.45">
      <c r="A173">
        <v>10</v>
      </c>
      <c r="B173" t="s">
        <v>836</v>
      </c>
      <c r="C173">
        <v>1704</v>
      </c>
      <c r="D173">
        <v>2013</v>
      </c>
      <c r="E173">
        <v>2024</v>
      </c>
      <c r="F173" t="str">
        <f>_xlfn.CONCAT(Table3[[#This Row],[From]], "-",Table3[[#This Row],[To]])</f>
        <v>2013-2024</v>
      </c>
      <c r="G173" t="s">
        <v>1065</v>
      </c>
      <c r="H173">
        <v>94</v>
      </c>
      <c r="I173">
        <v>99</v>
      </c>
      <c r="J173">
        <v>0.48699999999999999</v>
      </c>
      <c r="K173">
        <v>193</v>
      </c>
      <c r="L173">
        <v>3.89</v>
      </c>
      <c r="M173">
        <v>316</v>
      </c>
      <c r="N173">
        <v>277</v>
      </c>
      <c r="O173">
        <v>2</v>
      </c>
      <c r="P173">
        <v>1</v>
      </c>
      <c r="Q173">
        <v>0</v>
      </c>
      <c r="R173">
        <v>1634</v>
      </c>
      <c r="S173">
        <v>1618</v>
      </c>
      <c r="T173">
        <v>758</v>
      </c>
      <c r="U173">
        <v>706</v>
      </c>
      <c r="V173">
        <v>206</v>
      </c>
      <c r="W173">
        <v>456</v>
      </c>
      <c r="X173">
        <v>9</v>
      </c>
      <c r="Y173">
        <f>_xlfn.IFNA(IF(Table3[[#This Row],[To]]&gt;=2023, VLOOKUP(Table3[[#This Row],[Player]], Active!$B$2:$V$201, 21, FALSE), Table3[[#This Row],[IP]]), Table3[[#This Row],[IP]])</f>
        <v>1878.5890150224518</v>
      </c>
      <c r="Z173">
        <f>_xlfn.IFNA(IF(Table3[[#This Row],[To]]&gt;= 2023, (Table3[[#This Row],[IP - Adjusted]]/9)*Table3[[#This Row],[K/9 - Adjusted]], Table3[[#This Row],[SO]]), Table3[[#This Row],[SO]])</f>
        <v>1662.4248376318485</v>
      </c>
      <c r="AA173">
        <v>35</v>
      </c>
      <c r="AB173">
        <v>7</v>
      </c>
      <c r="AC173">
        <v>60</v>
      </c>
      <c r="AD173">
        <v>6876</v>
      </c>
      <c r="AE173">
        <v>108</v>
      </c>
      <c r="AF173">
        <v>3.62</v>
      </c>
      <c r="AG173">
        <v>1.2689999999999999</v>
      </c>
      <c r="AH173">
        <v>8.9</v>
      </c>
      <c r="AI173">
        <v>1.1000000000000001</v>
      </c>
      <c r="AJ173">
        <v>2.5</v>
      </c>
      <c r="AK173">
        <v>9.4</v>
      </c>
      <c r="AL173">
        <f>IF(Table3[[#This Row],[To]]&gt;=2023, Table3[[#This Row],[K/9]]*Adjustments!$N$11, Table3[[#This Row],[K/9]])</f>
        <v>7.9643942443194913</v>
      </c>
      <c r="AM173">
        <v>3.74</v>
      </c>
      <c r="AN173" t="s">
        <v>1435</v>
      </c>
      <c r="AO173" t="s">
        <v>1886</v>
      </c>
      <c r="AP173" t="s">
        <v>1887</v>
      </c>
    </row>
    <row r="174" spans="1:42" x14ac:dyDescent="0.45">
      <c r="A174">
        <v>165</v>
      </c>
      <c r="B174" t="s">
        <v>714</v>
      </c>
      <c r="C174">
        <v>1632</v>
      </c>
      <c r="D174">
        <v>1959</v>
      </c>
      <c r="E174">
        <v>1977</v>
      </c>
      <c r="F174" t="str">
        <f>_xlfn.CONCAT(Table3[[#This Row],[From]], "-",Table3[[#This Row],[To]])</f>
        <v>1959-1977</v>
      </c>
      <c r="G174" t="s">
        <v>1265</v>
      </c>
      <c r="H174">
        <v>185</v>
      </c>
      <c r="I174">
        <v>130</v>
      </c>
      <c r="J174">
        <v>0.58699999999999997</v>
      </c>
      <c r="K174">
        <v>315</v>
      </c>
      <c r="L174">
        <v>3.14</v>
      </c>
      <c r="M174">
        <v>453</v>
      </c>
      <c r="N174">
        <v>379</v>
      </c>
      <c r="O174">
        <v>172</v>
      </c>
      <c r="P174">
        <v>36</v>
      </c>
      <c r="Q174">
        <v>11</v>
      </c>
      <c r="R174">
        <v>2808</v>
      </c>
      <c r="S174">
        <v>2538</v>
      </c>
      <c r="T174">
        <v>1130</v>
      </c>
      <c r="U174">
        <v>979</v>
      </c>
      <c r="V174">
        <v>222</v>
      </c>
      <c r="W174">
        <v>822</v>
      </c>
      <c r="X174">
        <v>61</v>
      </c>
      <c r="Y174">
        <f>_xlfn.IFNA(IF(Table3[[#This Row],[To]]&gt;=2023, VLOOKUP(Table3[[#This Row],[Player]], Active!$B$2:$V$201, 21, FALSE), Table3[[#This Row],[IP]]), Table3[[#This Row],[IP]])</f>
        <v>2808</v>
      </c>
      <c r="Z174">
        <f>_xlfn.IFNA(IF(Table3[[#This Row],[To]]&gt;= 2023, (Table3[[#This Row],[IP - Adjusted]]/9)*Table3[[#This Row],[K/9 - Adjusted]], Table3[[#This Row],[SO]]), Table3[[#This Row],[SO]])</f>
        <v>1632</v>
      </c>
      <c r="AA174">
        <v>12</v>
      </c>
      <c r="AB174">
        <v>6</v>
      </c>
      <c r="AC174">
        <v>53</v>
      </c>
      <c r="AD174">
        <v>11505</v>
      </c>
      <c r="AE174">
        <v>109</v>
      </c>
      <c r="AF174">
        <v>3.29</v>
      </c>
      <c r="AG174">
        <v>1.1970000000000001</v>
      </c>
      <c r="AH174">
        <v>8.1</v>
      </c>
      <c r="AI174">
        <v>0.7</v>
      </c>
      <c r="AJ174">
        <v>2.6</v>
      </c>
      <c r="AK174">
        <v>5.2</v>
      </c>
      <c r="AL174">
        <f>IF(Table3[[#This Row],[To]]&gt;=2023, Table3[[#This Row],[K/9]]*Adjustments!$N$11, Table3[[#This Row],[K/9]])</f>
        <v>5.2</v>
      </c>
      <c r="AM174">
        <v>1.99</v>
      </c>
      <c r="AN174" t="s">
        <v>1435</v>
      </c>
      <c r="AO174" t="s">
        <v>1780</v>
      </c>
      <c r="AP174" t="s">
        <v>1781</v>
      </c>
    </row>
    <row r="175" spans="1:42" x14ac:dyDescent="0.45">
      <c r="A175">
        <v>166</v>
      </c>
      <c r="B175" t="s">
        <v>789</v>
      </c>
      <c r="C175">
        <v>1629</v>
      </c>
      <c r="D175">
        <v>1959</v>
      </c>
      <c r="E175">
        <v>1973</v>
      </c>
      <c r="F175" t="str">
        <f>_xlfn.CONCAT(Table3[[#This Row],[From]], "-",Table3[[#This Row],[To]])</f>
        <v>1959-1973</v>
      </c>
      <c r="G175" t="s">
        <v>1069</v>
      </c>
      <c r="H175">
        <v>135</v>
      </c>
      <c r="I175">
        <v>132</v>
      </c>
      <c r="J175">
        <v>0.50600000000000001</v>
      </c>
      <c r="K175">
        <v>267</v>
      </c>
      <c r="L175">
        <v>3.43</v>
      </c>
      <c r="M175">
        <v>501</v>
      </c>
      <c r="N175">
        <v>308</v>
      </c>
      <c r="O175">
        <v>88</v>
      </c>
      <c r="P175">
        <v>24</v>
      </c>
      <c r="Q175">
        <v>18</v>
      </c>
      <c r="R175">
        <v>2325</v>
      </c>
      <c r="S175">
        <v>2215</v>
      </c>
      <c r="T175">
        <v>991</v>
      </c>
      <c r="U175">
        <v>886</v>
      </c>
      <c r="V175">
        <v>183</v>
      </c>
      <c r="W175">
        <v>806</v>
      </c>
      <c r="X175">
        <v>74</v>
      </c>
      <c r="Y175">
        <f>_xlfn.IFNA(IF(Table3[[#This Row],[To]]&gt;=2023, VLOOKUP(Table3[[#This Row],[Player]], Active!$B$2:$V$201, 21, FALSE), Table3[[#This Row],[IP]]), Table3[[#This Row],[IP]])</f>
        <v>2325</v>
      </c>
      <c r="Z175">
        <f>_xlfn.IFNA(IF(Table3[[#This Row],[To]]&gt;= 2023, (Table3[[#This Row],[IP - Adjusted]]/9)*Table3[[#This Row],[K/9 - Adjusted]], Table3[[#This Row],[SO]]), Table3[[#This Row],[SO]])</f>
        <v>1629</v>
      </c>
      <c r="AA175">
        <v>61</v>
      </c>
      <c r="AB175">
        <v>6</v>
      </c>
      <c r="AC175">
        <v>73</v>
      </c>
      <c r="AD175">
        <v>9801</v>
      </c>
      <c r="AE175">
        <v>104</v>
      </c>
      <c r="AF175">
        <v>3.27</v>
      </c>
      <c r="AG175">
        <v>1.2989999999999999</v>
      </c>
      <c r="AH175">
        <v>8.6</v>
      </c>
      <c r="AI175">
        <v>0.7</v>
      </c>
      <c r="AJ175">
        <v>3.1</v>
      </c>
      <c r="AK175">
        <v>6.3</v>
      </c>
      <c r="AL175">
        <f>IF(Table3[[#This Row],[To]]&gt;=2023, Table3[[#This Row],[K/9]]*Adjustments!$N$11, Table3[[#This Row],[K/9]])</f>
        <v>6.3</v>
      </c>
      <c r="AM175">
        <v>2.02</v>
      </c>
      <c r="AN175" t="s">
        <v>1782</v>
      </c>
      <c r="AO175" t="s">
        <v>1783</v>
      </c>
      <c r="AP175" t="s">
        <v>1784</v>
      </c>
    </row>
    <row r="176" spans="1:42" x14ac:dyDescent="0.45">
      <c r="A176">
        <v>167</v>
      </c>
      <c r="B176" t="s">
        <v>703</v>
      </c>
      <c r="C176">
        <v>1625</v>
      </c>
      <c r="D176">
        <v>1968</v>
      </c>
      <c r="E176">
        <v>1979</v>
      </c>
      <c r="F176" t="str">
        <f>_xlfn.CONCAT(Table3[[#This Row],[From]], "-",Table3[[#This Row],[To]])</f>
        <v>1968-1979</v>
      </c>
      <c r="G176" t="s">
        <v>1065</v>
      </c>
      <c r="H176">
        <v>130</v>
      </c>
      <c r="I176">
        <v>99</v>
      </c>
      <c r="J176">
        <v>0.56799999999999995</v>
      </c>
      <c r="K176">
        <v>229</v>
      </c>
      <c r="L176">
        <v>2.86</v>
      </c>
      <c r="M176">
        <v>344</v>
      </c>
      <c r="N176">
        <v>295</v>
      </c>
      <c r="O176">
        <v>98</v>
      </c>
      <c r="P176">
        <v>27</v>
      </c>
      <c r="Q176">
        <v>14</v>
      </c>
      <c r="R176">
        <v>2230.1</v>
      </c>
      <c r="S176">
        <v>1719</v>
      </c>
      <c r="T176">
        <v>812</v>
      </c>
      <c r="U176">
        <v>709</v>
      </c>
      <c r="V176">
        <v>174</v>
      </c>
      <c r="W176">
        <v>831</v>
      </c>
      <c r="X176">
        <v>44</v>
      </c>
      <c r="Y176">
        <f>_xlfn.IFNA(IF(Table3[[#This Row],[To]]&gt;=2023, VLOOKUP(Table3[[#This Row],[Player]], Active!$B$2:$V$201, 21, FALSE), Table3[[#This Row],[IP]]), Table3[[#This Row],[IP]])</f>
        <v>2230.1</v>
      </c>
      <c r="Z176">
        <f>_xlfn.IFNA(IF(Table3[[#This Row],[To]]&gt;= 2023, (Table3[[#This Row],[IP - Adjusted]]/9)*Table3[[#This Row],[K/9 - Adjusted]], Table3[[#This Row],[SO]]), Table3[[#This Row],[SO]])</f>
        <v>1625</v>
      </c>
      <c r="AA176">
        <v>40</v>
      </c>
      <c r="AB176">
        <v>7</v>
      </c>
      <c r="AC176">
        <v>70</v>
      </c>
      <c r="AD176">
        <v>9120</v>
      </c>
      <c r="AE176">
        <v>121</v>
      </c>
      <c r="AF176">
        <v>3.28</v>
      </c>
      <c r="AG176">
        <v>1.143</v>
      </c>
      <c r="AH176">
        <v>6.9</v>
      </c>
      <c r="AI176">
        <v>0.7</v>
      </c>
      <c r="AJ176">
        <v>3.4</v>
      </c>
      <c r="AK176">
        <v>6.6</v>
      </c>
      <c r="AL176">
        <f>IF(Table3[[#This Row],[To]]&gt;=2023, Table3[[#This Row],[K/9]]*Adjustments!$N$11, Table3[[#This Row],[K/9]])</f>
        <v>6.6</v>
      </c>
      <c r="AM176">
        <v>1.96</v>
      </c>
      <c r="AN176" t="s">
        <v>1435</v>
      </c>
      <c r="AO176" t="s">
        <v>1785</v>
      </c>
      <c r="AP176" t="s">
        <v>1786</v>
      </c>
    </row>
    <row r="177" spans="1:42" x14ac:dyDescent="0.45">
      <c r="A177">
        <v>168</v>
      </c>
      <c r="B177" t="s">
        <v>1787</v>
      </c>
      <c r="C177">
        <v>1621</v>
      </c>
      <c r="D177">
        <v>1999</v>
      </c>
      <c r="E177">
        <v>2013</v>
      </c>
      <c r="F177" t="str">
        <f>_xlfn.CONCAT(Table3[[#This Row],[From]], "-",Table3[[#This Row],[To]])</f>
        <v>1999-2013</v>
      </c>
      <c r="G177" t="s">
        <v>1112</v>
      </c>
      <c r="H177">
        <v>156</v>
      </c>
      <c r="I177">
        <v>108</v>
      </c>
      <c r="J177">
        <v>0.59099999999999997</v>
      </c>
      <c r="K177">
        <v>264</v>
      </c>
      <c r="L177">
        <v>4.1500000000000004</v>
      </c>
      <c r="M177">
        <v>376</v>
      </c>
      <c r="N177">
        <v>357</v>
      </c>
      <c r="O177">
        <v>12</v>
      </c>
      <c r="P177">
        <v>4</v>
      </c>
      <c r="Q177">
        <v>0</v>
      </c>
      <c r="R177">
        <v>2264</v>
      </c>
      <c r="S177">
        <v>2243</v>
      </c>
      <c r="T177">
        <v>1101</v>
      </c>
      <c r="U177">
        <v>1045</v>
      </c>
      <c r="V177">
        <v>285</v>
      </c>
      <c r="W177">
        <v>708</v>
      </c>
      <c r="X177">
        <v>42</v>
      </c>
      <c r="Y177">
        <f>_xlfn.IFNA(IF(Table3[[#This Row],[To]]&gt;=2023, VLOOKUP(Table3[[#This Row],[Player]], Active!$B$2:$V$201, 21, FALSE), Table3[[#This Row],[IP]]), Table3[[#This Row],[IP]])</f>
        <v>2264</v>
      </c>
      <c r="Z177">
        <f>_xlfn.IFNA(IF(Table3[[#This Row],[To]]&gt;= 2023, (Table3[[#This Row],[IP - Adjusted]]/9)*Table3[[#This Row],[K/9 - Adjusted]], Table3[[#This Row],[SO]]), Table3[[#This Row],[SO]])</f>
        <v>1621</v>
      </c>
      <c r="AA177">
        <v>67</v>
      </c>
      <c r="AB177">
        <v>9</v>
      </c>
      <c r="AC177">
        <v>95</v>
      </c>
      <c r="AD177">
        <v>9595</v>
      </c>
      <c r="AE177">
        <v>107</v>
      </c>
      <c r="AF177">
        <v>4.3</v>
      </c>
      <c r="AG177">
        <v>1.3029999999999999</v>
      </c>
      <c r="AH177">
        <v>8.9</v>
      </c>
      <c r="AI177">
        <v>1.1000000000000001</v>
      </c>
      <c r="AJ177">
        <v>2.8</v>
      </c>
      <c r="AK177">
        <v>6.4</v>
      </c>
      <c r="AL177">
        <f>IF(Table3[[#This Row],[To]]&gt;=2023, Table3[[#This Row],[K/9]]*Adjustments!$N$11, Table3[[#This Row],[K/9]])</f>
        <v>6.4</v>
      </c>
      <c r="AM177">
        <v>2.29</v>
      </c>
      <c r="AN177" t="s">
        <v>1435</v>
      </c>
      <c r="AO177" t="s">
        <v>1788</v>
      </c>
      <c r="AP177" t="s">
        <v>1789</v>
      </c>
    </row>
    <row r="178" spans="1:42" x14ac:dyDescent="0.45">
      <c r="A178">
        <v>169</v>
      </c>
      <c r="B178" t="s">
        <v>1299</v>
      </c>
      <c r="C178">
        <v>1621</v>
      </c>
      <c r="D178">
        <v>1897</v>
      </c>
      <c r="E178">
        <v>1912</v>
      </c>
      <c r="F178" t="str">
        <f>_xlfn.CONCAT(Table3[[#This Row],[From]], "-",Table3[[#This Row],[To]])</f>
        <v>1897-1912</v>
      </c>
      <c r="G178" t="s">
        <v>1066</v>
      </c>
      <c r="H178">
        <v>245</v>
      </c>
      <c r="I178">
        <v>255</v>
      </c>
      <c r="J178">
        <v>0.49</v>
      </c>
      <c r="K178">
        <v>500</v>
      </c>
      <c r="L178">
        <v>2.97</v>
      </c>
      <c r="M178">
        <v>578</v>
      </c>
      <c r="N178">
        <v>516</v>
      </c>
      <c r="O178">
        <v>422</v>
      </c>
      <c r="P178">
        <v>46</v>
      </c>
      <c r="Q178">
        <v>15</v>
      </c>
      <c r="R178">
        <v>4389</v>
      </c>
      <c r="S178">
        <v>4319</v>
      </c>
      <c r="T178">
        <v>1991</v>
      </c>
      <c r="U178">
        <v>1450</v>
      </c>
      <c r="V178">
        <v>110</v>
      </c>
      <c r="W178">
        <v>1021</v>
      </c>
      <c r="Y178">
        <f>_xlfn.IFNA(IF(Table3[[#This Row],[To]]&gt;=2023, VLOOKUP(Table3[[#This Row],[Player]], Active!$B$2:$V$201, 21, FALSE), Table3[[#This Row],[IP]]), Table3[[#This Row],[IP]])</f>
        <v>4389</v>
      </c>
      <c r="Z178">
        <f>_xlfn.IFNA(IF(Table3[[#This Row],[To]]&gt;= 2023, (Table3[[#This Row],[IP - Adjusted]]/9)*Table3[[#This Row],[K/9 - Adjusted]], Table3[[#This Row],[SO]]), Table3[[#This Row],[SO]])</f>
        <v>1621</v>
      </c>
      <c r="AA178">
        <v>120</v>
      </c>
      <c r="AB178">
        <v>2</v>
      </c>
      <c r="AC178">
        <v>67</v>
      </c>
      <c r="AD178">
        <v>17896</v>
      </c>
      <c r="AE178">
        <v>106</v>
      </c>
      <c r="AF178">
        <v>3.01</v>
      </c>
      <c r="AG178">
        <v>1.2170000000000001</v>
      </c>
      <c r="AH178">
        <v>8.9</v>
      </c>
      <c r="AI178">
        <v>0.2</v>
      </c>
      <c r="AJ178">
        <v>2.1</v>
      </c>
      <c r="AK178">
        <v>3.3</v>
      </c>
      <c r="AL178">
        <f>IF(Table3[[#This Row],[To]]&gt;=2023, Table3[[#This Row],[K/9]]*Adjustments!$N$11, Table3[[#This Row],[K/9]])</f>
        <v>3.3</v>
      </c>
      <c r="AM178">
        <v>1.59</v>
      </c>
      <c r="AN178" t="s">
        <v>1790</v>
      </c>
      <c r="AO178" t="s">
        <v>1791</v>
      </c>
      <c r="AP178" t="s">
        <v>1792</v>
      </c>
    </row>
    <row r="179" spans="1:42" x14ac:dyDescent="0.45">
      <c r="A179">
        <v>170</v>
      </c>
      <c r="B179" t="s">
        <v>574</v>
      </c>
      <c r="C179">
        <v>1621</v>
      </c>
      <c r="D179">
        <v>1973</v>
      </c>
      <c r="E179">
        <v>1985</v>
      </c>
      <c r="F179" t="str">
        <f>_xlfn.CONCAT(Table3[[#This Row],[From]], "-",Table3[[#This Row],[To]])</f>
        <v>1973-1985</v>
      </c>
      <c r="G179" t="s">
        <v>1076</v>
      </c>
      <c r="H179">
        <v>158</v>
      </c>
      <c r="I179">
        <v>152</v>
      </c>
      <c r="J179">
        <v>0.51</v>
      </c>
      <c r="K179">
        <v>310</v>
      </c>
      <c r="L179">
        <v>3.17</v>
      </c>
      <c r="M179">
        <v>399</v>
      </c>
      <c r="N179">
        <v>393</v>
      </c>
      <c r="O179">
        <v>129</v>
      </c>
      <c r="P179">
        <v>37</v>
      </c>
      <c r="Q179">
        <v>2</v>
      </c>
      <c r="R179">
        <v>2837.2</v>
      </c>
      <c r="S179">
        <v>2619</v>
      </c>
      <c r="T179">
        <v>1122</v>
      </c>
      <c r="U179">
        <v>1001</v>
      </c>
      <c r="V179">
        <v>151</v>
      </c>
      <c r="W179">
        <v>876</v>
      </c>
      <c r="X179">
        <v>75</v>
      </c>
      <c r="Y179">
        <f>_xlfn.IFNA(IF(Table3[[#This Row],[To]]&gt;=2023, VLOOKUP(Table3[[#This Row],[Player]], Active!$B$2:$V$201, 21, FALSE), Table3[[#This Row],[IP]]), Table3[[#This Row],[IP]])</f>
        <v>2837.2</v>
      </c>
      <c r="Z179">
        <f>_xlfn.IFNA(IF(Table3[[#This Row],[To]]&gt;= 2023, (Table3[[#This Row],[IP - Adjusted]]/9)*Table3[[#This Row],[K/9 - Adjusted]], Table3[[#This Row],[SO]]), Table3[[#This Row],[SO]])</f>
        <v>1621</v>
      </c>
      <c r="AA179">
        <v>43</v>
      </c>
      <c r="AB179">
        <v>8</v>
      </c>
      <c r="AC179">
        <v>87</v>
      </c>
      <c r="AD179">
        <v>11702</v>
      </c>
      <c r="AE179">
        <v>116</v>
      </c>
      <c r="AF179">
        <v>3.2</v>
      </c>
      <c r="AG179">
        <v>1.232</v>
      </c>
      <c r="AH179">
        <v>8.3000000000000007</v>
      </c>
      <c r="AI179">
        <v>0.5</v>
      </c>
      <c r="AJ179">
        <v>2.8</v>
      </c>
      <c r="AK179">
        <v>5.0999999999999996</v>
      </c>
      <c r="AL179">
        <f>IF(Table3[[#This Row],[To]]&gt;=2023, Table3[[#This Row],[K/9]]*Adjustments!$N$11, Table3[[#This Row],[K/9]])</f>
        <v>5.0999999999999996</v>
      </c>
      <c r="AM179">
        <v>1.85</v>
      </c>
      <c r="AN179" t="s">
        <v>1435</v>
      </c>
      <c r="AO179" t="s">
        <v>233</v>
      </c>
      <c r="AP179" t="s">
        <v>1793</v>
      </c>
    </row>
    <row r="180" spans="1:42" x14ac:dyDescent="0.45">
      <c r="A180">
        <v>171</v>
      </c>
      <c r="B180" t="s">
        <v>113</v>
      </c>
      <c r="C180">
        <v>1621</v>
      </c>
      <c r="D180">
        <v>2006</v>
      </c>
      <c r="E180">
        <v>2017</v>
      </c>
      <c r="F180" t="str">
        <f>_xlfn.CONCAT(Table3[[#This Row],[From]], "-",Table3[[#This Row],[To]])</f>
        <v>2006-2017</v>
      </c>
      <c r="G180" t="s">
        <v>1072</v>
      </c>
      <c r="H180">
        <v>150</v>
      </c>
      <c r="I180">
        <v>98</v>
      </c>
      <c r="J180">
        <v>0.60499999999999998</v>
      </c>
      <c r="K180">
        <v>248</v>
      </c>
      <c r="L180">
        <v>3.63</v>
      </c>
      <c r="M180">
        <v>331</v>
      </c>
      <c r="N180">
        <v>331</v>
      </c>
      <c r="O180">
        <v>14</v>
      </c>
      <c r="P180">
        <v>8</v>
      </c>
      <c r="Q180">
        <v>0</v>
      </c>
      <c r="R180">
        <v>2067.1</v>
      </c>
      <c r="S180">
        <v>1912</v>
      </c>
      <c r="T180">
        <v>879</v>
      </c>
      <c r="U180">
        <v>833</v>
      </c>
      <c r="V180">
        <v>262</v>
      </c>
      <c r="W180">
        <v>551</v>
      </c>
      <c r="X180">
        <v>17</v>
      </c>
      <c r="Y180">
        <f>_xlfn.IFNA(IF(Table3[[#This Row],[To]]&gt;=2023, VLOOKUP(Table3[[#This Row],[Player]], Active!$B$2:$V$201, 21, FALSE), Table3[[#This Row],[IP]]), Table3[[#This Row],[IP]])</f>
        <v>2067.1</v>
      </c>
      <c r="Z180">
        <f>_xlfn.IFNA(IF(Table3[[#This Row],[To]]&gt;= 2023, (Table3[[#This Row],[IP - Adjusted]]/9)*Table3[[#This Row],[K/9 - Adjusted]], Table3[[#This Row],[SO]]), Table3[[#This Row],[SO]])</f>
        <v>1621</v>
      </c>
      <c r="AA180">
        <v>55</v>
      </c>
      <c r="AB180">
        <v>3</v>
      </c>
      <c r="AC180">
        <v>37</v>
      </c>
      <c r="AD180">
        <v>8531</v>
      </c>
      <c r="AE180">
        <v>111</v>
      </c>
      <c r="AF180">
        <v>4.07</v>
      </c>
      <c r="AG180">
        <v>1.1910000000000001</v>
      </c>
      <c r="AH180">
        <v>8.3000000000000007</v>
      </c>
      <c r="AI180">
        <v>1.1000000000000001</v>
      </c>
      <c r="AJ180">
        <v>2.4</v>
      </c>
      <c r="AK180">
        <v>7.1</v>
      </c>
      <c r="AL180">
        <f>IF(Table3[[#This Row],[To]]&gt;=2023, Table3[[#This Row],[K/9]]*Adjustments!$N$11, Table3[[#This Row],[K/9]])</f>
        <v>7.1</v>
      </c>
      <c r="AM180">
        <v>2.94</v>
      </c>
      <c r="AN180">
        <v>1</v>
      </c>
      <c r="AO180" t="s">
        <v>1794</v>
      </c>
      <c r="AP180" t="s">
        <v>1795</v>
      </c>
    </row>
    <row r="181" spans="1:42" x14ac:dyDescent="0.45">
      <c r="A181">
        <v>172</v>
      </c>
      <c r="B181" t="s">
        <v>169</v>
      </c>
      <c r="C181">
        <v>1618</v>
      </c>
      <c r="D181">
        <v>2004</v>
      </c>
      <c r="E181">
        <v>2021</v>
      </c>
      <c r="F181" t="str">
        <f>_xlfn.CONCAT(Table3[[#This Row],[From]], "-",Table3[[#This Row],[To]])</f>
        <v>2004-2021</v>
      </c>
      <c r="G181" t="s">
        <v>1326</v>
      </c>
      <c r="H181">
        <v>108</v>
      </c>
      <c r="I181">
        <v>97</v>
      </c>
      <c r="J181">
        <v>0.52700000000000002</v>
      </c>
      <c r="K181">
        <v>205</v>
      </c>
      <c r="L181">
        <v>4.0199999999999996</v>
      </c>
      <c r="M181">
        <v>303</v>
      </c>
      <c r="N181">
        <v>301</v>
      </c>
      <c r="O181">
        <v>3</v>
      </c>
      <c r="P181">
        <v>1</v>
      </c>
      <c r="Q181">
        <v>0</v>
      </c>
      <c r="R181">
        <v>1701</v>
      </c>
      <c r="S181">
        <v>1611</v>
      </c>
      <c r="T181">
        <v>830</v>
      </c>
      <c r="U181">
        <v>760</v>
      </c>
      <c r="V181">
        <v>193</v>
      </c>
      <c r="W181">
        <v>687</v>
      </c>
      <c r="X181">
        <v>17</v>
      </c>
      <c r="Y181">
        <f>_xlfn.IFNA(IF(Table3[[#This Row],[To]]&gt;=2023, VLOOKUP(Table3[[#This Row],[Player]], Active!$B$2:$V$201, 21, FALSE), Table3[[#This Row],[IP]]), Table3[[#This Row],[IP]])</f>
        <v>1701</v>
      </c>
      <c r="Z181">
        <f>_xlfn.IFNA(IF(Table3[[#This Row],[To]]&gt;= 2023, (Table3[[#This Row],[IP - Adjusted]]/9)*Table3[[#This Row],[K/9 - Adjusted]], Table3[[#This Row],[SO]]), Table3[[#This Row],[SO]])</f>
        <v>1618</v>
      </c>
      <c r="AA181">
        <v>68</v>
      </c>
      <c r="AB181">
        <v>6</v>
      </c>
      <c r="AC181">
        <v>74</v>
      </c>
      <c r="AD181">
        <v>7308</v>
      </c>
      <c r="AE181">
        <v>104</v>
      </c>
      <c r="AF181">
        <v>4.0199999999999996</v>
      </c>
      <c r="AG181">
        <v>1.351</v>
      </c>
      <c r="AH181">
        <v>8.5</v>
      </c>
      <c r="AI181">
        <v>1</v>
      </c>
      <c r="AJ181">
        <v>3.6</v>
      </c>
      <c r="AK181">
        <v>8.6</v>
      </c>
      <c r="AL181">
        <f>IF(Table3[[#This Row],[To]]&gt;=2023, Table3[[#This Row],[K/9]]*Adjustments!$N$11, Table3[[#This Row],[K/9]])</f>
        <v>8.6</v>
      </c>
      <c r="AM181">
        <v>2.36</v>
      </c>
      <c r="AN181" t="s">
        <v>1435</v>
      </c>
      <c r="AO181" t="s">
        <v>1796</v>
      </c>
      <c r="AP181" t="s">
        <v>1797</v>
      </c>
    </row>
    <row r="182" spans="1:42" x14ac:dyDescent="0.45">
      <c r="A182">
        <v>11</v>
      </c>
      <c r="B182" t="s">
        <v>843</v>
      </c>
      <c r="C182">
        <v>1689</v>
      </c>
      <c r="D182">
        <v>2015</v>
      </c>
      <c r="E182">
        <v>2024</v>
      </c>
      <c r="F182" t="str">
        <f>_xlfn.CONCAT(Table3[[#This Row],[From]], "-",Table3[[#This Row],[To]])</f>
        <v>2015-2024</v>
      </c>
      <c r="G182" t="s">
        <v>1074</v>
      </c>
      <c r="H182">
        <v>100</v>
      </c>
      <c r="I182">
        <v>75</v>
      </c>
      <c r="J182">
        <v>0.57099999999999995</v>
      </c>
      <c r="K182">
        <v>175</v>
      </c>
      <c r="L182">
        <v>3.7</v>
      </c>
      <c r="M182">
        <v>253</v>
      </c>
      <c r="N182">
        <v>253</v>
      </c>
      <c r="O182">
        <v>6</v>
      </c>
      <c r="P182">
        <v>4</v>
      </c>
      <c r="Q182">
        <v>0</v>
      </c>
      <c r="R182">
        <v>1535.2</v>
      </c>
      <c r="S182">
        <v>1326</v>
      </c>
      <c r="T182">
        <v>667</v>
      </c>
      <c r="U182">
        <v>632</v>
      </c>
      <c r="V182">
        <v>185</v>
      </c>
      <c r="W182">
        <v>396</v>
      </c>
      <c r="X182">
        <v>16</v>
      </c>
      <c r="Y182">
        <f>_xlfn.IFNA(IF(Table3[[#This Row],[To]]&gt;=2023, VLOOKUP(Table3[[#This Row],[Player]], Active!$B$2:$V$201, 21, FALSE), Table3[[#This Row],[IP]]), Table3[[#This Row],[IP]])</f>
        <v>1764.9999117885361</v>
      </c>
      <c r="Z182">
        <f>_xlfn.IFNA(IF(Table3[[#This Row],[To]]&gt;= 2023, (Table3[[#This Row],[IP - Adjusted]]/9)*Table3[[#This Row],[K/9 - Adjusted]], Table3[[#This Row],[SO]]), Table3[[#This Row],[SO]])</f>
        <v>1644.98623963195</v>
      </c>
      <c r="AA182">
        <v>50</v>
      </c>
      <c r="AB182">
        <v>2</v>
      </c>
      <c r="AC182">
        <v>16</v>
      </c>
      <c r="AD182">
        <v>6265</v>
      </c>
      <c r="AE182">
        <v>114</v>
      </c>
      <c r="AF182">
        <v>3.41</v>
      </c>
      <c r="AG182">
        <v>1.121</v>
      </c>
      <c r="AH182">
        <v>7.8</v>
      </c>
      <c r="AI182">
        <v>1.1000000000000001</v>
      </c>
      <c r="AJ182">
        <v>2.2999999999999998</v>
      </c>
      <c r="AK182">
        <v>9.9</v>
      </c>
      <c r="AL182">
        <f>IF(Table3[[#This Row],[To]]&gt;=2023, Table3[[#This Row],[K/9]]*Adjustments!$N$11, Table3[[#This Row],[K/9]])</f>
        <v>8.3880322360386135</v>
      </c>
      <c r="AM182">
        <v>4.2699999999999996</v>
      </c>
      <c r="AN182" t="s">
        <v>1435</v>
      </c>
      <c r="AO182" t="s">
        <v>67</v>
      </c>
      <c r="AP182" t="s">
        <v>1888</v>
      </c>
    </row>
    <row r="183" spans="1:42" x14ac:dyDescent="0.45">
      <c r="A183">
        <v>173</v>
      </c>
      <c r="B183" t="s">
        <v>56</v>
      </c>
      <c r="C183">
        <v>1615</v>
      </c>
      <c r="D183">
        <v>2001</v>
      </c>
      <c r="E183">
        <v>2016</v>
      </c>
      <c r="F183" t="str">
        <f>_xlfn.CONCAT(Table3[[#This Row],[From]], "-",Table3[[#This Row],[To]])</f>
        <v>2001-2016</v>
      </c>
      <c r="G183" t="s">
        <v>1066</v>
      </c>
      <c r="H183">
        <v>147</v>
      </c>
      <c r="I183">
        <v>143</v>
      </c>
      <c r="J183">
        <v>0.50700000000000001</v>
      </c>
      <c r="K183">
        <v>290</v>
      </c>
      <c r="L183">
        <v>4.4000000000000004</v>
      </c>
      <c r="M183">
        <v>457</v>
      </c>
      <c r="N183">
        <v>418</v>
      </c>
      <c r="O183">
        <v>12</v>
      </c>
      <c r="P183">
        <v>9</v>
      </c>
      <c r="Q183">
        <v>2</v>
      </c>
      <c r="R183">
        <v>2531.1999999999998</v>
      </c>
      <c r="S183">
        <v>2711</v>
      </c>
      <c r="T183">
        <v>1327</v>
      </c>
      <c r="U183">
        <v>1239</v>
      </c>
      <c r="V183">
        <v>316</v>
      </c>
      <c r="W183">
        <v>694</v>
      </c>
      <c r="X183">
        <v>34</v>
      </c>
      <c r="Y183">
        <f>_xlfn.IFNA(IF(Table3[[#This Row],[To]]&gt;=2023, VLOOKUP(Table3[[#This Row],[Player]], Active!$B$2:$V$201, 21, FALSE), Table3[[#This Row],[IP]]), Table3[[#This Row],[IP]])</f>
        <v>2531.1999999999998</v>
      </c>
      <c r="Z183">
        <f>_xlfn.IFNA(IF(Table3[[#This Row],[To]]&gt;= 2023, (Table3[[#This Row],[IP - Adjusted]]/9)*Table3[[#This Row],[K/9 - Adjusted]], Table3[[#This Row],[SO]]), Table3[[#This Row],[SO]])</f>
        <v>1615</v>
      </c>
      <c r="AA183">
        <v>87</v>
      </c>
      <c r="AB183">
        <v>4</v>
      </c>
      <c r="AC183">
        <v>57</v>
      </c>
      <c r="AD183">
        <v>10839</v>
      </c>
      <c r="AE183">
        <v>96</v>
      </c>
      <c r="AF183">
        <v>4.3499999999999996</v>
      </c>
      <c r="AG183">
        <v>1.345</v>
      </c>
      <c r="AH183">
        <v>9.6</v>
      </c>
      <c r="AI183">
        <v>1.1000000000000001</v>
      </c>
      <c r="AJ183">
        <v>2.5</v>
      </c>
      <c r="AK183">
        <v>5.7</v>
      </c>
      <c r="AL183">
        <f>IF(Table3[[#This Row],[To]]&gt;=2023, Table3[[#This Row],[K/9]]*Adjustments!$N$11, Table3[[#This Row],[K/9]])</f>
        <v>5.7</v>
      </c>
      <c r="AM183">
        <v>2.33</v>
      </c>
      <c r="AN183" t="s">
        <v>1798</v>
      </c>
      <c r="AO183" t="s">
        <v>1799</v>
      </c>
      <c r="AP183" t="s">
        <v>1800</v>
      </c>
    </row>
    <row r="184" spans="1:42" x14ac:dyDescent="0.45">
      <c r="A184">
        <v>174</v>
      </c>
      <c r="B184" t="s">
        <v>788</v>
      </c>
      <c r="C184">
        <v>1614</v>
      </c>
      <c r="D184">
        <v>1960</v>
      </c>
      <c r="E184">
        <v>1977</v>
      </c>
      <c r="F184" t="str">
        <f>_xlfn.CONCAT(Table3[[#This Row],[From]], "-",Table3[[#This Row],[To]])</f>
        <v>1960-1977</v>
      </c>
      <c r="G184" t="s">
        <v>1343</v>
      </c>
      <c r="H184">
        <v>135</v>
      </c>
      <c r="I184">
        <v>131</v>
      </c>
      <c r="J184">
        <v>0.50800000000000001</v>
      </c>
      <c r="K184">
        <v>266</v>
      </c>
      <c r="L184">
        <v>3.78</v>
      </c>
      <c r="M184">
        <v>563</v>
      </c>
      <c r="N184">
        <v>328</v>
      </c>
      <c r="O184">
        <v>85</v>
      </c>
      <c r="P184">
        <v>20</v>
      </c>
      <c r="Q184">
        <v>7</v>
      </c>
      <c r="R184">
        <v>2500.1</v>
      </c>
      <c r="S184">
        <v>2456</v>
      </c>
      <c r="T184">
        <v>1206</v>
      </c>
      <c r="U184">
        <v>1051</v>
      </c>
      <c r="V184">
        <v>240</v>
      </c>
      <c r="W184">
        <v>922</v>
      </c>
      <c r="X184">
        <v>82</v>
      </c>
      <c r="Y184">
        <f>_xlfn.IFNA(IF(Table3[[#This Row],[To]]&gt;=2023, VLOOKUP(Table3[[#This Row],[Player]], Active!$B$2:$V$201, 21, FALSE), Table3[[#This Row],[IP]]), Table3[[#This Row],[IP]])</f>
        <v>2500.1</v>
      </c>
      <c r="Z184">
        <f>_xlfn.IFNA(IF(Table3[[#This Row],[To]]&gt;= 2023, (Table3[[#This Row],[IP - Adjusted]]/9)*Table3[[#This Row],[K/9 - Adjusted]], Table3[[#This Row],[SO]]), Table3[[#This Row],[SO]])</f>
        <v>1614</v>
      </c>
      <c r="AA184">
        <v>41</v>
      </c>
      <c r="AB184">
        <v>6</v>
      </c>
      <c r="AC184">
        <v>94</v>
      </c>
      <c r="AD184">
        <v>10694</v>
      </c>
      <c r="AE184">
        <v>98</v>
      </c>
      <c r="AF184">
        <v>3.64</v>
      </c>
      <c r="AG184">
        <v>1.351</v>
      </c>
      <c r="AH184">
        <v>8.8000000000000007</v>
      </c>
      <c r="AI184">
        <v>0.9</v>
      </c>
      <c r="AJ184">
        <v>3.3</v>
      </c>
      <c r="AK184">
        <v>5.8</v>
      </c>
      <c r="AL184">
        <f>IF(Table3[[#This Row],[To]]&gt;=2023, Table3[[#This Row],[K/9]]*Adjustments!$N$11, Table3[[#This Row],[K/9]])</f>
        <v>5.8</v>
      </c>
      <c r="AM184">
        <v>1.75</v>
      </c>
      <c r="AN184" t="s">
        <v>1440</v>
      </c>
      <c r="AO184" t="s">
        <v>1801</v>
      </c>
      <c r="AP184" t="s">
        <v>1802</v>
      </c>
    </row>
    <row r="185" spans="1:42" x14ac:dyDescent="0.45">
      <c r="A185">
        <v>175</v>
      </c>
      <c r="B185" t="s">
        <v>722</v>
      </c>
      <c r="C185">
        <v>1612</v>
      </c>
      <c r="D185">
        <v>1957</v>
      </c>
      <c r="E185">
        <v>1975</v>
      </c>
      <c r="F185" t="str">
        <f>_xlfn.CONCAT(Table3[[#This Row],[From]], "-",Table3[[#This Row],[To]])</f>
        <v>1957-1975</v>
      </c>
      <c r="G185" t="s">
        <v>1370</v>
      </c>
      <c r="H185">
        <v>196</v>
      </c>
      <c r="I185">
        <v>195</v>
      </c>
      <c r="J185">
        <v>0.501</v>
      </c>
      <c r="K185">
        <v>391</v>
      </c>
      <c r="L185">
        <v>3.3</v>
      </c>
      <c r="M185">
        <v>541</v>
      </c>
      <c r="N185">
        <v>488</v>
      </c>
      <c r="O185">
        <v>140</v>
      </c>
      <c r="P185">
        <v>40</v>
      </c>
      <c r="Q185">
        <v>1</v>
      </c>
      <c r="R185">
        <v>3460.2</v>
      </c>
      <c r="S185">
        <v>3471</v>
      </c>
      <c r="T185">
        <v>1435</v>
      </c>
      <c r="U185">
        <v>1268</v>
      </c>
      <c r="V185">
        <v>249</v>
      </c>
      <c r="W185">
        <v>940</v>
      </c>
      <c r="X185">
        <v>93</v>
      </c>
      <c r="Y185">
        <f>_xlfn.IFNA(IF(Table3[[#This Row],[To]]&gt;=2023, VLOOKUP(Table3[[#This Row],[Player]], Active!$B$2:$V$201, 21, FALSE), Table3[[#This Row],[IP]]), Table3[[#This Row],[IP]])</f>
        <v>3460.2</v>
      </c>
      <c r="Z185">
        <f>_xlfn.IFNA(IF(Table3[[#This Row],[To]]&gt;= 2023, (Table3[[#This Row],[IP - Adjusted]]/9)*Table3[[#This Row],[K/9 - Adjusted]], Table3[[#This Row],[SO]]), Table3[[#This Row],[SO]])</f>
        <v>1612</v>
      </c>
      <c r="AA185">
        <v>45</v>
      </c>
      <c r="AB185">
        <v>6</v>
      </c>
      <c r="AC185">
        <v>67</v>
      </c>
      <c r="AD185">
        <v>14433</v>
      </c>
      <c r="AE185">
        <v>104</v>
      </c>
      <c r="AF185">
        <v>3.38</v>
      </c>
      <c r="AG185">
        <v>1.2749999999999999</v>
      </c>
      <c r="AH185">
        <v>9</v>
      </c>
      <c r="AI185">
        <v>0.6</v>
      </c>
      <c r="AJ185">
        <v>2.4</v>
      </c>
      <c r="AK185">
        <v>4.2</v>
      </c>
      <c r="AL185">
        <f>IF(Table3[[#This Row],[To]]&gt;=2023, Table3[[#This Row],[K/9]]*Adjustments!$N$11, Table3[[#This Row],[K/9]])</f>
        <v>4.2</v>
      </c>
      <c r="AM185">
        <v>1.71</v>
      </c>
      <c r="AN185" t="s">
        <v>1798</v>
      </c>
      <c r="AO185" t="s">
        <v>1803</v>
      </c>
      <c r="AP185" t="s">
        <v>1804</v>
      </c>
    </row>
    <row r="186" spans="1:42" x14ac:dyDescent="0.45">
      <c r="A186">
        <v>176</v>
      </c>
      <c r="B186" t="s">
        <v>424</v>
      </c>
      <c r="C186">
        <v>1611</v>
      </c>
      <c r="D186">
        <v>1978</v>
      </c>
      <c r="E186">
        <v>1996</v>
      </c>
      <c r="F186" t="str">
        <f>_xlfn.CONCAT(Table3[[#This Row],[From]], "-",Table3[[#This Row],[To]])</f>
        <v>1978-1996</v>
      </c>
      <c r="G186" t="s">
        <v>1264</v>
      </c>
      <c r="H186">
        <v>163</v>
      </c>
      <c r="I186">
        <v>143</v>
      </c>
      <c r="J186">
        <v>0.53300000000000003</v>
      </c>
      <c r="K186">
        <v>306</v>
      </c>
      <c r="L186">
        <v>3.84</v>
      </c>
      <c r="M186">
        <v>472</v>
      </c>
      <c r="N186">
        <v>407</v>
      </c>
      <c r="O186">
        <v>43</v>
      </c>
      <c r="P186">
        <v>14</v>
      </c>
      <c r="Q186">
        <v>5</v>
      </c>
      <c r="R186">
        <v>2561.1999999999998</v>
      </c>
      <c r="S186">
        <v>2590</v>
      </c>
      <c r="T186">
        <v>1209</v>
      </c>
      <c r="U186">
        <v>1093</v>
      </c>
      <c r="V186">
        <v>297</v>
      </c>
      <c r="W186">
        <v>625</v>
      </c>
      <c r="X186">
        <v>51</v>
      </c>
      <c r="Y186">
        <f>_xlfn.IFNA(IF(Table3[[#This Row],[To]]&gt;=2023, VLOOKUP(Table3[[#This Row],[Player]], Active!$B$2:$V$201, 21, FALSE), Table3[[#This Row],[IP]]), Table3[[#This Row],[IP]])</f>
        <v>2561.1999999999998</v>
      </c>
      <c r="Z186">
        <f>_xlfn.IFNA(IF(Table3[[#This Row],[To]]&gt;= 2023, (Table3[[#This Row],[IP - Adjusted]]/9)*Table3[[#This Row],[K/9 - Adjusted]], Table3[[#This Row],[SO]]), Table3[[#This Row],[SO]])</f>
        <v>1611</v>
      </c>
      <c r="AA186">
        <v>43</v>
      </c>
      <c r="AB186">
        <v>22</v>
      </c>
      <c r="AC186">
        <v>39</v>
      </c>
      <c r="AD186">
        <v>10709</v>
      </c>
      <c r="AE186">
        <v>102</v>
      </c>
      <c r="AF186">
        <v>3.83</v>
      </c>
      <c r="AG186">
        <v>1.2549999999999999</v>
      </c>
      <c r="AH186">
        <v>9.1</v>
      </c>
      <c r="AI186">
        <v>1</v>
      </c>
      <c r="AJ186">
        <v>2.2000000000000002</v>
      </c>
      <c r="AK186">
        <v>5.7</v>
      </c>
      <c r="AL186">
        <f>IF(Table3[[#This Row],[To]]&gt;=2023, Table3[[#This Row],[K/9]]*Adjustments!$N$11, Table3[[#This Row],[K/9]])</f>
        <v>5.7</v>
      </c>
      <c r="AM186">
        <v>2.58</v>
      </c>
      <c r="AN186" t="s">
        <v>1435</v>
      </c>
      <c r="AO186" t="s">
        <v>1805</v>
      </c>
      <c r="AP186" t="s">
        <v>1806</v>
      </c>
    </row>
    <row r="187" spans="1:42" x14ac:dyDescent="0.45">
      <c r="A187">
        <v>177</v>
      </c>
      <c r="B187" t="s">
        <v>1807</v>
      </c>
      <c r="C187">
        <v>1610</v>
      </c>
      <c r="D187">
        <v>1952</v>
      </c>
      <c r="E187">
        <v>1972</v>
      </c>
      <c r="F187" t="str">
        <f>_xlfn.CONCAT(Table3[[#This Row],[From]], "-",Table3[[#This Row],[To]])</f>
        <v>1952-1972</v>
      </c>
      <c r="G187" t="s">
        <v>1808</v>
      </c>
      <c r="H187">
        <v>143</v>
      </c>
      <c r="I187">
        <v>122</v>
      </c>
      <c r="J187">
        <v>0.54</v>
      </c>
      <c r="K187">
        <v>265</v>
      </c>
      <c r="L187">
        <v>2.52</v>
      </c>
      <c r="M187">
        <v>1070</v>
      </c>
      <c r="N187">
        <v>52</v>
      </c>
      <c r="O187">
        <v>20</v>
      </c>
      <c r="P187">
        <v>5</v>
      </c>
      <c r="Q187">
        <v>228</v>
      </c>
      <c r="R187">
        <v>2254.1</v>
      </c>
      <c r="S187">
        <v>1757</v>
      </c>
      <c r="T187">
        <v>773</v>
      </c>
      <c r="U187">
        <v>632</v>
      </c>
      <c r="V187">
        <v>150</v>
      </c>
      <c r="W187">
        <v>778</v>
      </c>
      <c r="X187">
        <v>79</v>
      </c>
      <c r="Y187">
        <f>_xlfn.IFNA(IF(Table3[[#This Row],[To]]&gt;=2023, VLOOKUP(Table3[[#This Row],[Player]], Active!$B$2:$V$201, 21, FALSE), Table3[[#This Row],[IP]]), Table3[[#This Row],[IP]])</f>
        <v>2254.1</v>
      </c>
      <c r="Z187">
        <f>_xlfn.IFNA(IF(Table3[[#This Row],[To]]&gt;= 2023, (Table3[[#This Row],[IP - Adjusted]]/9)*Table3[[#This Row],[K/9 - Adjusted]], Table3[[#This Row],[SO]]), Table3[[#This Row],[SO]])</f>
        <v>1610</v>
      </c>
      <c r="AA187">
        <v>62</v>
      </c>
      <c r="AB187">
        <v>4</v>
      </c>
      <c r="AC187">
        <v>90</v>
      </c>
      <c r="AD187">
        <v>9164</v>
      </c>
      <c r="AE187">
        <v>147</v>
      </c>
      <c r="AF187">
        <v>3.06</v>
      </c>
      <c r="AG187">
        <v>1.125</v>
      </c>
      <c r="AH187">
        <v>7</v>
      </c>
      <c r="AI187">
        <v>0.6</v>
      </c>
      <c r="AJ187">
        <v>3.1</v>
      </c>
      <c r="AK187">
        <v>6.4</v>
      </c>
      <c r="AL187">
        <f>IF(Table3[[#This Row],[To]]&gt;=2023, Table3[[#This Row],[K/9]]*Adjustments!$N$11, Table3[[#This Row],[K/9]])</f>
        <v>6.4</v>
      </c>
      <c r="AM187">
        <v>2.0699999999999998</v>
      </c>
      <c r="AN187">
        <v>1</v>
      </c>
      <c r="AO187" t="s">
        <v>1809</v>
      </c>
      <c r="AP187" t="s">
        <v>1810</v>
      </c>
    </row>
    <row r="188" spans="1:42" x14ac:dyDescent="0.45">
      <c r="A188">
        <v>178</v>
      </c>
      <c r="B188" t="s">
        <v>1811</v>
      </c>
      <c r="C188">
        <v>1606</v>
      </c>
      <c r="D188">
        <v>1984</v>
      </c>
      <c r="E188">
        <v>2002</v>
      </c>
      <c r="F188" t="str">
        <f>_xlfn.CONCAT(Table3[[#This Row],[From]], "-",Table3[[#This Row],[To]])</f>
        <v>1984-2002</v>
      </c>
      <c r="G188" t="s">
        <v>1812</v>
      </c>
      <c r="H188">
        <v>116</v>
      </c>
      <c r="I188">
        <v>91</v>
      </c>
      <c r="J188">
        <v>0.56000000000000005</v>
      </c>
      <c r="K188">
        <v>207</v>
      </c>
      <c r="L188">
        <v>3.24</v>
      </c>
      <c r="M188">
        <v>376</v>
      </c>
      <c r="N188">
        <v>269</v>
      </c>
      <c r="O188">
        <v>22</v>
      </c>
      <c r="P188">
        <v>4</v>
      </c>
      <c r="Q188">
        <v>3</v>
      </c>
      <c r="R188">
        <v>1880</v>
      </c>
      <c r="S188">
        <v>1710</v>
      </c>
      <c r="T188">
        <v>772</v>
      </c>
      <c r="U188">
        <v>676</v>
      </c>
      <c r="V188">
        <v>147</v>
      </c>
      <c r="W188">
        <v>663</v>
      </c>
      <c r="X188">
        <v>34</v>
      </c>
      <c r="Y188">
        <f>_xlfn.IFNA(IF(Table3[[#This Row],[To]]&gt;=2023, VLOOKUP(Table3[[#This Row],[Player]], Active!$B$2:$V$201, 21, FALSE), Table3[[#This Row],[IP]]), Table3[[#This Row],[IP]])</f>
        <v>1880</v>
      </c>
      <c r="Z188">
        <f>_xlfn.IFNA(IF(Table3[[#This Row],[To]]&gt;= 2023, (Table3[[#This Row],[IP - Adjusted]]/9)*Table3[[#This Row],[K/9 - Adjusted]], Table3[[#This Row],[SO]]), Table3[[#This Row],[SO]])</f>
        <v>1606</v>
      </c>
      <c r="AA188">
        <v>28</v>
      </c>
      <c r="AB188">
        <v>28</v>
      </c>
      <c r="AC188">
        <v>30</v>
      </c>
      <c r="AD188">
        <v>7867</v>
      </c>
      <c r="AE188">
        <v>121</v>
      </c>
      <c r="AF188">
        <v>3.28</v>
      </c>
      <c r="AG188">
        <v>1.262</v>
      </c>
      <c r="AH188">
        <v>8.1999999999999993</v>
      </c>
      <c r="AI188">
        <v>0.7</v>
      </c>
      <c r="AJ188">
        <v>3.2</v>
      </c>
      <c r="AK188">
        <v>7.7</v>
      </c>
      <c r="AL188">
        <f>IF(Table3[[#This Row],[To]]&gt;=2023, Table3[[#This Row],[K/9]]*Adjustments!$N$11, Table3[[#This Row],[K/9]])</f>
        <v>7.7</v>
      </c>
      <c r="AM188">
        <v>2.42</v>
      </c>
      <c r="AN188" t="s">
        <v>1435</v>
      </c>
      <c r="AO188" t="s">
        <v>1813</v>
      </c>
      <c r="AP188" t="s">
        <v>1814</v>
      </c>
    </row>
    <row r="189" spans="1:42" x14ac:dyDescent="0.45">
      <c r="A189">
        <v>179</v>
      </c>
      <c r="B189" t="s">
        <v>811</v>
      </c>
      <c r="C189">
        <v>1605</v>
      </c>
      <c r="D189">
        <v>1960</v>
      </c>
      <c r="E189">
        <v>1971</v>
      </c>
      <c r="F189" t="str">
        <f>_xlfn.CONCAT(Table3[[#This Row],[From]], "-",Table3[[#This Row],[To]])</f>
        <v>1960-1971</v>
      </c>
      <c r="G189" t="s">
        <v>1088</v>
      </c>
      <c r="H189">
        <v>134</v>
      </c>
      <c r="I189">
        <v>84</v>
      </c>
      <c r="J189">
        <v>0.61499999999999999</v>
      </c>
      <c r="K189">
        <v>218</v>
      </c>
      <c r="L189">
        <v>3.19</v>
      </c>
      <c r="M189">
        <v>302</v>
      </c>
      <c r="N189">
        <v>262</v>
      </c>
      <c r="O189">
        <v>74</v>
      </c>
      <c r="P189">
        <v>30</v>
      </c>
      <c r="Q189">
        <v>4</v>
      </c>
      <c r="R189">
        <v>1849</v>
      </c>
      <c r="S189">
        <v>1518</v>
      </c>
      <c r="T189">
        <v>729</v>
      </c>
      <c r="U189">
        <v>655</v>
      </c>
      <c r="V189">
        <v>138</v>
      </c>
      <c r="W189">
        <v>810</v>
      </c>
      <c r="X189">
        <v>39</v>
      </c>
      <c r="Y189">
        <f>_xlfn.IFNA(IF(Table3[[#This Row],[To]]&gt;=2023, VLOOKUP(Table3[[#This Row],[Player]], Active!$B$2:$V$201, 21, FALSE), Table3[[#This Row],[IP]]), Table3[[#This Row],[IP]])</f>
        <v>1849</v>
      </c>
      <c r="Z189">
        <f>_xlfn.IFNA(IF(Table3[[#This Row],[To]]&gt;= 2023, (Table3[[#This Row],[IP - Adjusted]]/9)*Table3[[#This Row],[K/9 - Adjusted]], Table3[[#This Row],[SO]]), Table3[[#This Row],[SO]])</f>
        <v>1605</v>
      </c>
      <c r="AA189">
        <v>36</v>
      </c>
      <c r="AB189">
        <v>2</v>
      </c>
      <c r="AC189">
        <v>124</v>
      </c>
      <c r="AD189">
        <v>7745</v>
      </c>
      <c r="AE189">
        <v>115</v>
      </c>
      <c r="AF189">
        <v>3.13</v>
      </c>
      <c r="AG189">
        <v>1.2589999999999999</v>
      </c>
      <c r="AH189">
        <v>7.4</v>
      </c>
      <c r="AI189">
        <v>0.7</v>
      </c>
      <c r="AJ189">
        <v>3.9</v>
      </c>
      <c r="AK189">
        <v>7.8</v>
      </c>
      <c r="AL189">
        <f>IF(Table3[[#This Row],[To]]&gt;=2023, Table3[[#This Row],[K/9]]*Adjustments!$N$11, Table3[[#This Row],[K/9]])</f>
        <v>7.8</v>
      </c>
      <c r="AM189">
        <v>1.98</v>
      </c>
      <c r="AN189" t="s">
        <v>1798</v>
      </c>
      <c r="AO189" t="s">
        <v>1815</v>
      </c>
      <c r="AP189" t="s">
        <v>1816</v>
      </c>
    </row>
    <row r="190" spans="1:42" x14ac:dyDescent="0.45">
      <c r="A190">
        <v>180</v>
      </c>
      <c r="B190" t="s">
        <v>697</v>
      </c>
      <c r="C190">
        <v>1601</v>
      </c>
      <c r="D190">
        <v>1965</v>
      </c>
      <c r="E190">
        <v>1979</v>
      </c>
      <c r="F190" t="str">
        <f>_xlfn.CONCAT(Table3[[#This Row],[From]], "-",Table3[[#This Row],[To]])</f>
        <v>1965-1979</v>
      </c>
      <c r="G190" t="s">
        <v>1317</v>
      </c>
      <c r="H190">
        <v>174</v>
      </c>
      <c r="I190">
        <v>150</v>
      </c>
      <c r="J190">
        <v>0.53700000000000003</v>
      </c>
      <c r="K190">
        <v>324</v>
      </c>
      <c r="L190">
        <v>3.49</v>
      </c>
      <c r="M190">
        <v>451</v>
      </c>
      <c r="N190">
        <v>410</v>
      </c>
      <c r="O190">
        <v>127</v>
      </c>
      <c r="P190">
        <v>31</v>
      </c>
      <c r="Q190">
        <v>3</v>
      </c>
      <c r="R190">
        <v>2867.1</v>
      </c>
      <c r="S190">
        <v>2787</v>
      </c>
      <c r="T190">
        <v>1273</v>
      </c>
      <c r="U190">
        <v>1111</v>
      </c>
      <c r="V190">
        <v>249</v>
      </c>
      <c r="W190">
        <v>910</v>
      </c>
      <c r="X190">
        <v>70</v>
      </c>
      <c r="Y190">
        <f>_xlfn.IFNA(IF(Table3[[#This Row],[To]]&gt;=2023, VLOOKUP(Table3[[#This Row],[Player]], Active!$B$2:$V$201, 21, FALSE), Table3[[#This Row],[IP]]), Table3[[#This Row],[IP]])</f>
        <v>2867.1</v>
      </c>
      <c r="Z190">
        <f>_xlfn.IFNA(IF(Table3[[#This Row],[To]]&gt;= 2023, (Table3[[#This Row],[IP - Adjusted]]/9)*Table3[[#This Row],[K/9 - Adjusted]], Table3[[#This Row],[SO]]), Table3[[#This Row],[SO]])</f>
        <v>1601</v>
      </c>
      <c r="AA190">
        <v>49</v>
      </c>
      <c r="AB190">
        <v>2</v>
      </c>
      <c r="AC190">
        <v>98</v>
      </c>
      <c r="AD190">
        <v>12069</v>
      </c>
      <c r="AE190">
        <v>105</v>
      </c>
      <c r="AF190">
        <v>3.57</v>
      </c>
      <c r="AG190">
        <v>1.2889999999999999</v>
      </c>
      <c r="AH190">
        <v>8.6999999999999993</v>
      </c>
      <c r="AI190">
        <v>0.8</v>
      </c>
      <c r="AJ190">
        <v>2.9</v>
      </c>
      <c r="AK190">
        <v>5</v>
      </c>
      <c r="AL190">
        <f>IF(Table3[[#This Row],[To]]&gt;=2023, Table3[[#This Row],[K/9]]*Adjustments!$N$11, Table3[[#This Row],[K/9]])</f>
        <v>5</v>
      </c>
      <c r="AM190">
        <v>1.76</v>
      </c>
      <c r="AN190" t="s">
        <v>1435</v>
      </c>
      <c r="AO190" t="s">
        <v>1817</v>
      </c>
      <c r="AP190" t="s">
        <v>1818</v>
      </c>
    </row>
    <row r="191" spans="1:42" x14ac:dyDescent="0.45">
      <c r="A191">
        <v>181</v>
      </c>
      <c r="B191" t="s">
        <v>1819</v>
      </c>
      <c r="C191">
        <v>1594</v>
      </c>
      <c r="D191">
        <v>1983</v>
      </c>
      <c r="E191">
        <v>1995</v>
      </c>
      <c r="F191" t="str">
        <f>_xlfn.CONCAT(Table3[[#This Row],[From]], "-",Table3[[#This Row],[To]])</f>
        <v>1983-1995</v>
      </c>
      <c r="G191" t="s">
        <v>1075</v>
      </c>
      <c r="H191">
        <v>86</v>
      </c>
      <c r="I191">
        <v>119</v>
      </c>
      <c r="J191">
        <v>0.42</v>
      </c>
      <c r="K191">
        <v>205</v>
      </c>
      <c r="L191">
        <v>3.76</v>
      </c>
      <c r="M191">
        <v>415</v>
      </c>
      <c r="N191">
        <v>264</v>
      </c>
      <c r="O191">
        <v>21</v>
      </c>
      <c r="P191">
        <v>7</v>
      </c>
      <c r="Q191">
        <v>6</v>
      </c>
      <c r="R191">
        <v>1897.1</v>
      </c>
      <c r="S191">
        <v>1556</v>
      </c>
      <c r="T191">
        <v>877</v>
      </c>
      <c r="U191">
        <v>793</v>
      </c>
      <c r="V191">
        <v>153</v>
      </c>
      <c r="W191">
        <v>841</v>
      </c>
      <c r="X191">
        <v>50</v>
      </c>
      <c r="Y191">
        <f>_xlfn.IFNA(IF(Table3[[#This Row],[To]]&gt;=2023, VLOOKUP(Table3[[#This Row],[Player]], Active!$B$2:$V$201, 21, FALSE), Table3[[#This Row],[IP]]), Table3[[#This Row],[IP]])</f>
        <v>1897.1</v>
      </c>
      <c r="Z191">
        <f>_xlfn.IFNA(IF(Table3[[#This Row],[To]]&gt;= 2023, (Table3[[#This Row],[IP - Adjusted]]/9)*Table3[[#This Row],[K/9 - Adjusted]], Table3[[#This Row],[SO]]), Table3[[#This Row],[SO]])</f>
        <v>1594</v>
      </c>
      <c r="AA191">
        <v>62</v>
      </c>
      <c r="AB191">
        <v>8</v>
      </c>
      <c r="AC191">
        <v>60</v>
      </c>
      <c r="AD191">
        <v>7985</v>
      </c>
      <c r="AE191">
        <v>102</v>
      </c>
      <c r="AF191">
        <v>3.61</v>
      </c>
      <c r="AG191">
        <v>1.2629999999999999</v>
      </c>
      <c r="AH191">
        <v>7.4</v>
      </c>
      <c r="AI191">
        <v>0.7</v>
      </c>
      <c r="AJ191">
        <v>4</v>
      </c>
      <c r="AK191">
        <v>7.6</v>
      </c>
      <c r="AL191">
        <f>IF(Table3[[#This Row],[To]]&gt;=2023, Table3[[#This Row],[K/9]]*Adjustments!$N$11, Table3[[#This Row],[K/9]])</f>
        <v>7.6</v>
      </c>
      <c r="AM191">
        <v>1.9</v>
      </c>
      <c r="AN191" s="17">
        <v>28856</v>
      </c>
      <c r="AO191" t="s">
        <v>1820</v>
      </c>
      <c r="AP191" t="s">
        <v>1821</v>
      </c>
    </row>
    <row r="192" spans="1:42" x14ac:dyDescent="0.45">
      <c r="A192">
        <v>182</v>
      </c>
      <c r="B192" t="s">
        <v>359</v>
      </c>
      <c r="C192">
        <v>1594</v>
      </c>
      <c r="D192">
        <v>1986</v>
      </c>
      <c r="E192">
        <v>1998</v>
      </c>
      <c r="F192" t="str">
        <f>_xlfn.CONCAT(Table3[[#This Row],[From]], "-",Table3[[#This Row],[To]])</f>
        <v>1986-1998</v>
      </c>
      <c r="G192" t="s">
        <v>1076</v>
      </c>
      <c r="H192">
        <v>155</v>
      </c>
      <c r="I192">
        <v>134</v>
      </c>
      <c r="J192">
        <v>0.53600000000000003</v>
      </c>
      <c r="K192">
        <v>289</v>
      </c>
      <c r="L192">
        <v>3.73</v>
      </c>
      <c r="M192">
        <v>398</v>
      </c>
      <c r="N192">
        <v>387</v>
      </c>
      <c r="O192">
        <v>53</v>
      </c>
      <c r="P192">
        <v>21</v>
      </c>
      <c r="Q192">
        <v>0</v>
      </c>
      <c r="R192">
        <v>2535</v>
      </c>
      <c r="S192">
        <v>2448</v>
      </c>
      <c r="T192">
        <v>1141</v>
      </c>
      <c r="U192">
        <v>1052</v>
      </c>
      <c r="V192">
        <v>246</v>
      </c>
      <c r="W192">
        <v>704</v>
      </c>
      <c r="X192">
        <v>56</v>
      </c>
      <c r="Y192">
        <f>_xlfn.IFNA(IF(Table3[[#This Row],[To]]&gt;=2023, VLOOKUP(Table3[[#This Row],[Player]], Active!$B$2:$V$201, 21, FALSE), Table3[[#This Row],[IP]]), Table3[[#This Row],[IP]])</f>
        <v>2535</v>
      </c>
      <c r="Z192">
        <f>_xlfn.IFNA(IF(Table3[[#This Row],[To]]&gt;= 2023, (Table3[[#This Row],[IP - Adjusted]]/9)*Table3[[#This Row],[K/9 - Adjusted]], Table3[[#This Row],[SO]]), Table3[[#This Row],[SO]])</f>
        <v>1594</v>
      </c>
      <c r="AA192">
        <v>53</v>
      </c>
      <c r="AB192">
        <v>6</v>
      </c>
      <c r="AC192">
        <v>80</v>
      </c>
      <c r="AD192">
        <v>10518</v>
      </c>
      <c r="AE192">
        <v>101</v>
      </c>
      <c r="AF192">
        <v>3.82</v>
      </c>
      <c r="AG192">
        <v>1.2430000000000001</v>
      </c>
      <c r="AH192">
        <v>8.6999999999999993</v>
      </c>
      <c r="AI192">
        <v>0.9</v>
      </c>
      <c r="AJ192">
        <v>2.5</v>
      </c>
      <c r="AK192">
        <v>5.7</v>
      </c>
      <c r="AL192">
        <f>IF(Table3[[#This Row],[To]]&gt;=2023, Table3[[#This Row],[K/9]]*Adjustments!$N$11, Table3[[#This Row],[K/9]])</f>
        <v>5.7</v>
      </c>
      <c r="AM192">
        <v>2.2599999999999998</v>
      </c>
      <c r="AN192" t="s">
        <v>1440</v>
      </c>
      <c r="AO192" t="s">
        <v>1822</v>
      </c>
      <c r="AP192" t="s">
        <v>1823</v>
      </c>
    </row>
    <row r="193" spans="1:42" x14ac:dyDescent="0.45">
      <c r="A193">
        <v>13</v>
      </c>
      <c r="B193" t="s">
        <v>828</v>
      </c>
      <c r="C193">
        <v>1663</v>
      </c>
      <c r="D193">
        <v>2012</v>
      </c>
      <c r="E193">
        <v>2024</v>
      </c>
      <c r="F193" t="str">
        <f>_xlfn.CONCAT(Table3[[#This Row],[From]], "-",Table3[[#This Row],[To]])</f>
        <v>2012-2024</v>
      </c>
      <c r="G193" t="s">
        <v>1076</v>
      </c>
      <c r="H193">
        <v>96</v>
      </c>
      <c r="I193">
        <v>98</v>
      </c>
      <c r="J193">
        <v>0.495</v>
      </c>
      <c r="K193">
        <v>194</v>
      </c>
      <c r="L193">
        <v>3.75</v>
      </c>
      <c r="M193">
        <v>346</v>
      </c>
      <c r="N193">
        <v>320</v>
      </c>
      <c r="O193">
        <v>2</v>
      </c>
      <c r="P193">
        <v>2</v>
      </c>
      <c r="Q193">
        <v>0</v>
      </c>
      <c r="R193">
        <v>1896</v>
      </c>
      <c r="S193">
        <v>1862</v>
      </c>
      <c r="T193">
        <v>854</v>
      </c>
      <c r="U193">
        <v>790</v>
      </c>
      <c r="V193">
        <v>192</v>
      </c>
      <c r="W193">
        <v>561</v>
      </c>
      <c r="X193">
        <v>23</v>
      </c>
      <c r="Y193">
        <f>_xlfn.IFNA(IF(Table3[[#This Row],[To]]&gt;=2023, VLOOKUP(Table3[[#This Row],[Player]], Active!$B$2:$V$201, 21, FALSE), Table3[[#This Row],[IP]]), Table3[[#This Row],[IP]])</f>
        <v>2179.8070823026733</v>
      </c>
      <c r="Z193">
        <f>_xlfn.IFNA(IF(Table3[[#This Row],[To]]&gt;= 2023, (Table3[[#This Row],[IP - Adjusted]]/9)*Table3[[#This Row],[K/9 - Adjusted]], Table3[[#This Row],[SO]]), Table3[[#This Row],[SO]])</f>
        <v>1621.1661884414227</v>
      </c>
      <c r="AA193">
        <v>50</v>
      </c>
      <c r="AB193">
        <v>6</v>
      </c>
      <c r="AC193">
        <v>69</v>
      </c>
      <c r="AD193">
        <v>7950</v>
      </c>
      <c r="AE193">
        <v>110</v>
      </c>
      <c r="AF193">
        <v>3.67</v>
      </c>
      <c r="AG193">
        <v>1.278</v>
      </c>
      <c r="AH193">
        <v>8.8000000000000007</v>
      </c>
      <c r="AI193">
        <v>0.9</v>
      </c>
      <c r="AJ193">
        <v>2.7</v>
      </c>
      <c r="AK193">
        <v>7.9</v>
      </c>
      <c r="AL193">
        <f>IF(Table3[[#This Row],[To]]&gt;=2023, Table3[[#This Row],[K/9]]*Adjustments!$N$11, Table3[[#This Row],[K/9]])</f>
        <v>6.6934802691621256</v>
      </c>
      <c r="AM193">
        <v>2.96</v>
      </c>
      <c r="AN193">
        <v>1</v>
      </c>
      <c r="AO193" t="s">
        <v>1891</v>
      </c>
      <c r="AP193" t="s">
        <v>1892</v>
      </c>
    </row>
    <row r="194" spans="1:42" x14ac:dyDescent="0.45">
      <c r="A194">
        <v>183</v>
      </c>
      <c r="B194" t="s">
        <v>1359</v>
      </c>
      <c r="C194">
        <v>1593</v>
      </c>
      <c r="D194">
        <v>1908</v>
      </c>
      <c r="E194">
        <v>1925</v>
      </c>
      <c r="F194" t="str">
        <f>_xlfn.CONCAT(Table3[[#This Row],[From]], "-",Table3[[#This Row],[To]])</f>
        <v>1908-1925</v>
      </c>
      <c r="G194" t="s">
        <v>1309</v>
      </c>
      <c r="H194">
        <v>201</v>
      </c>
      <c r="I194">
        <v>177</v>
      </c>
      <c r="J194">
        <v>0.53200000000000003</v>
      </c>
      <c r="K194">
        <v>378</v>
      </c>
      <c r="L194">
        <v>3.08</v>
      </c>
      <c r="M194">
        <v>536</v>
      </c>
      <c r="N194">
        <v>408</v>
      </c>
      <c r="O194">
        <v>197</v>
      </c>
      <c r="P194">
        <v>30</v>
      </c>
      <c r="Q194">
        <v>20</v>
      </c>
      <c r="R194">
        <v>3306.2</v>
      </c>
      <c r="S194">
        <v>3233</v>
      </c>
      <c r="T194">
        <v>1443</v>
      </c>
      <c r="U194">
        <v>1130</v>
      </c>
      <c r="V194">
        <v>107</v>
      </c>
      <c r="W194">
        <v>858</v>
      </c>
      <c r="Y194">
        <f>_xlfn.IFNA(IF(Table3[[#This Row],[To]]&gt;=2023, VLOOKUP(Table3[[#This Row],[Player]], Active!$B$2:$V$201, 21, FALSE), Table3[[#This Row],[IP]]), Table3[[#This Row],[IP]])</f>
        <v>3306.2</v>
      </c>
      <c r="Z194">
        <f>_xlfn.IFNA(IF(Table3[[#This Row],[To]]&gt;= 2023, (Table3[[#This Row],[IP - Adjusted]]/9)*Table3[[#This Row],[K/9 - Adjusted]], Table3[[#This Row],[SO]]), Table3[[#This Row],[SO]])</f>
        <v>1593</v>
      </c>
      <c r="AA194">
        <v>39</v>
      </c>
      <c r="AB194">
        <v>5</v>
      </c>
      <c r="AC194">
        <v>81</v>
      </c>
      <c r="AD194">
        <v>13641</v>
      </c>
      <c r="AE194">
        <v>103</v>
      </c>
      <c r="AF194">
        <v>2.89</v>
      </c>
      <c r="AG194">
        <v>1.2370000000000001</v>
      </c>
      <c r="AH194">
        <v>8.8000000000000007</v>
      </c>
      <c r="AI194">
        <v>0.3</v>
      </c>
      <c r="AJ194">
        <v>2.2999999999999998</v>
      </c>
      <c r="AK194">
        <v>4.3</v>
      </c>
      <c r="AL194">
        <f>IF(Table3[[#This Row],[To]]&gt;=2023, Table3[[#This Row],[K/9]]*Adjustments!$N$11, Table3[[#This Row],[K/9]])</f>
        <v>4.3</v>
      </c>
      <c r="AM194">
        <v>1.86</v>
      </c>
      <c r="AN194">
        <v>1</v>
      </c>
      <c r="AO194" t="s">
        <v>1824</v>
      </c>
      <c r="AP194" t="s">
        <v>1825</v>
      </c>
    </row>
    <row r="195" spans="1:42" x14ac:dyDescent="0.45">
      <c r="A195">
        <v>184</v>
      </c>
      <c r="B195" t="s">
        <v>184</v>
      </c>
      <c r="C195">
        <v>1591</v>
      </c>
      <c r="D195">
        <v>1993</v>
      </c>
      <c r="E195">
        <v>2008</v>
      </c>
      <c r="F195" t="str">
        <f>_xlfn.CONCAT(Table3[[#This Row],[From]], "-",Table3[[#This Row],[To]])</f>
        <v>1993-2008</v>
      </c>
      <c r="G195" t="s">
        <v>1066</v>
      </c>
      <c r="H195">
        <v>143</v>
      </c>
      <c r="I195">
        <v>159</v>
      </c>
      <c r="J195">
        <v>0.47399999999999998</v>
      </c>
      <c r="K195">
        <v>302</v>
      </c>
      <c r="L195">
        <v>4.3899999999999997</v>
      </c>
      <c r="M195">
        <v>420</v>
      </c>
      <c r="N195">
        <v>417</v>
      </c>
      <c r="O195">
        <v>20</v>
      </c>
      <c r="P195">
        <v>7</v>
      </c>
      <c r="Q195">
        <v>0</v>
      </c>
      <c r="R195">
        <v>2501</v>
      </c>
      <c r="S195">
        <v>2587</v>
      </c>
      <c r="T195">
        <v>1327</v>
      </c>
      <c r="U195">
        <v>1219</v>
      </c>
      <c r="V195">
        <v>348</v>
      </c>
      <c r="W195">
        <v>943</v>
      </c>
      <c r="X195">
        <v>63</v>
      </c>
      <c r="Y195">
        <f>_xlfn.IFNA(IF(Table3[[#This Row],[To]]&gt;=2023, VLOOKUP(Table3[[#This Row],[Player]], Active!$B$2:$V$201, 21, FALSE), Table3[[#This Row],[IP]]), Table3[[#This Row],[IP]])</f>
        <v>2501</v>
      </c>
      <c r="Z195">
        <f>_xlfn.IFNA(IF(Table3[[#This Row],[To]]&gt;= 2023, (Table3[[#This Row],[IP - Adjusted]]/9)*Table3[[#This Row],[K/9 - Adjusted]], Table3[[#This Row],[SO]]), Table3[[#This Row],[SO]])</f>
        <v>1591</v>
      </c>
      <c r="AA195">
        <v>52</v>
      </c>
      <c r="AB195">
        <v>16</v>
      </c>
      <c r="AC195">
        <v>64</v>
      </c>
      <c r="AD195">
        <v>10799</v>
      </c>
      <c r="AE195">
        <v>99</v>
      </c>
      <c r="AF195">
        <v>4.83</v>
      </c>
      <c r="AG195">
        <v>1.411</v>
      </c>
      <c r="AH195">
        <v>9.3000000000000007</v>
      </c>
      <c r="AI195">
        <v>1.3</v>
      </c>
      <c r="AJ195">
        <v>3.4</v>
      </c>
      <c r="AK195">
        <v>5.7</v>
      </c>
      <c r="AL195">
        <f>IF(Table3[[#This Row],[To]]&gt;=2023, Table3[[#This Row],[K/9]]*Adjustments!$N$11, Table3[[#This Row],[K/9]])</f>
        <v>5.7</v>
      </c>
      <c r="AM195">
        <v>1.69</v>
      </c>
      <c r="AN195" t="s">
        <v>1435</v>
      </c>
      <c r="AO195" t="s">
        <v>1826</v>
      </c>
      <c r="AP195" t="s">
        <v>1827</v>
      </c>
    </row>
    <row r="196" spans="1:42" x14ac:dyDescent="0.45">
      <c r="A196">
        <v>185</v>
      </c>
      <c r="B196" t="s">
        <v>410</v>
      </c>
      <c r="C196">
        <v>1590</v>
      </c>
      <c r="D196">
        <v>1983</v>
      </c>
      <c r="E196">
        <v>1995</v>
      </c>
      <c r="F196" t="str">
        <f>_xlfn.CONCAT(Table3[[#This Row],[From]], "-",Table3[[#This Row],[To]])</f>
        <v>1983-1995</v>
      </c>
      <c r="G196" t="s">
        <v>1075</v>
      </c>
      <c r="H196">
        <v>136</v>
      </c>
      <c r="I196">
        <v>116</v>
      </c>
      <c r="J196">
        <v>0.54</v>
      </c>
      <c r="K196">
        <v>252</v>
      </c>
      <c r="L196">
        <v>3.87</v>
      </c>
      <c r="M196">
        <v>382</v>
      </c>
      <c r="N196">
        <v>364</v>
      </c>
      <c r="O196">
        <v>37</v>
      </c>
      <c r="P196">
        <v>13</v>
      </c>
      <c r="Q196">
        <v>0</v>
      </c>
      <c r="R196">
        <v>2360.1</v>
      </c>
      <c r="S196">
        <v>2244</v>
      </c>
      <c r="T196">
        <v>1139</v>
      </c>
      <c r="U196">
        <v>1016</v>
      </c>
      <c r="V196">
        <v>239</v>
      </c>
      <c r="W196">
        <v>906</v>
      </c>
      <c r="X196">
        <v>40</v>
      </c>
      <c r="Y196">
        <f>_xlfn.IFNA(IF(Table3[[#This Row],[To]]&gt;=2023, VLOOKUP(Table3[[#This Row],[Player]], Active!$B$2:$V$201, 21, FALSE), Table3[[#This Row],[IP]]), Table3[[#This Row],[IP]])</f>
        <v>2360.1</v>
      </c>
      <c r="Z196">
        <f>_xlfn.IFNA(IF(Table3[[#This Row],[To]]&gt;= 2023, (Table3[[#This Row],[IP - Adjusted]]/9)*Table3[[#This Row],[K/9 - Adjusted]], Table3[[#This Row],[SO]]), Table3[[#This Row],[SO]])</f>
        <v>1590</v>
      </c>
      <c r="AA196">
        <v>59</v>
      </c>
      <c r="AB196">
        <v>24</v>
      </c>
      <c r="AC196">
        <v>97</v>
      </c>
      <c r="AD196">
        <v>10032</v>
      </c>
      <c r="AE196">
        <v>95</v>
      </c>
      <c r="AF196">
        <v>4.03</v>
      </c>
      <c r="AG196">
        <v>1.335</v>
      </c>
      <c r="AH196">
        <v>8.6</v>
      </c>
      <c r="AI196">
        <v>0.9</v>
      </c>
      <c r="AJ196">
        <v>3.5</v>
      </c>
      <c r="AK196">
        <v>6.1</v>
      </c>
      <c r="AL196">
        <f>IF(Table3[[#This Row],[To]]&gt;=2023, Table3[[#This Row],[K/9]]*Adjustments!$N$11, Table3[[#This Row],[K/9]])</f>
        <v>6.1</v>
      </c>
      <c r="AM196">
        <v>1.75</v>
      </c>
      <c r="AN196" t="s">
        <v>1509</v>
      </c>
      <c r="AO196" t="s">
        <v>1828</v>
      </c>
      <c r="AP196" t="s">
        <v>1829</v>
      </c>
    </row>
    <row r="197" spans="1:42" x14ac:dyDescent="0.45">
      <c r="A197">
        <v>14</v>
      </c>
      <c r="B197" t="s">
        <v>952</v>
      </c>
      <c r="C197">
        <v>1652</v>
      </c>
      <c r="D197">
        <v>2014</v>
      </c>
      <c r="E197">
        <v>2023</v>
      </c>
      <c r="F197" t="str">
        <f>_xlfn.CONCAT(Table3[[#This Row],[From]], "-",Table3[[#This Row],[To]])</f>
        <v>2014-2023</v>
      </c>
      <c r="G197" t="s">
        <v>1082</v>
      </c>
      <c r="H197">
        <v>84</v>
      </c>
      <c r="I197">
        <v>57</v>
      </c>
      <c r="J197">
        <v>0.59599999999999997</v>
      </c>
      <c r="K197">
        <v>141</v>
      </c>
      <c r="L197">
        <v>2.5299999999999998</v>
      </c>
      <c r="M197">
        <v>215</v>
      </c>
      <c r="N197">
        <v>215</v>
      </c>
      <c r="O197">
        <v>4</v>
      </c>
      <c r="P197">
        <v>2</v>
      </c>
      <c r="Q197">
        <v>0</v>
      </c>
      <c r="R197">
        <v>1356.1</v>
      </c>
      <c r="S197">
        <v>1040</v>
      </c>
      <c r="T197">
        <v>418</v>
      </c>
      <c r="U197">
        <v>381</v>
      </c>
      <c r="V197">
        <v>119</v>
      </c>
      <c r="W197">
        <v>307</v>
      </c>
      <c r="X197">
        <v>13</v>
      </c>
      <c r="Y197">
        <f>_xlfn.IFNA(IF(Table3[[#This Row],[To]]&gt;=2023, VLOOKUP(Table3[[#This Row],[Player]], Active!$B$2:$V$201, 21, FALSE), Table3[[#This Row],[IP]]), Table3[[#This Row],[IP]])</f>
        <v>1559.0909199950713</v>
      </c>
      <c r="Z197">
        <f>_xlfn.IFNA(IF(Table3[[#This Row],[To]]&gt;= 2023, (Table3[[#This Row],[IP - Adjusted]]/9)*Table3[[#This Row],[K/9 - Adjusted]], Table3[[#This Row],[SO]]), Table3[[#This Row],[SO]])</f>
        <v>1614.5314686214513</v>
      </c>
      <c r="AA197">
        <v>21</v>
      </c>
      <c r="AB197">
        <v>0</v>
      </c>
      <c r="AC197">
        <v>27</v>
      </c>
      <c r="AD197">
        <v>5332</v>
      </c>
      <c r="AE197">
        <v>155</v>
      </c>
      <c r="AF197">
        <v>2.59</v>
      </c>
      <c r="AG197">
        <v>0.99299999999999999</v>
      </c>
      <c r="AH197">
        <v>6.9</v>
      </c>
      <c r="AI197">
        <v>0.8</v>
      </c>
      <c r="AJ197">
        <v>2</v>
      </c>
      <c r="AK197">
        <v>11</v>
      </c>
      <c r="AL197">
        <f>IF(Table3[[#This Row],[To]]&gt;=2023, Table3[[#This Row],[K/9]]*Adjustments!$N$11, Table3[[#This Row],[K/9]])</f>
        <v>9.3200358178206812</v>
      </c>
      <c r="AM197">
        <v>5.38</v>
      </c>
      <c r="AN197" t="s">
        <v>1440</v>
      </c>
      <c r="AO197" t="s">
        <v>1893</v>
      </c>
      <c r="AP197" t="s">
        <v>1894</v>
      </c>
    </row>
    <row r="198" spans="1:42" x14ac:dyDescent="0.45">
      <c r="A198">
        <v>186</v>
      </c>
      <c r="B198" t="s">
        <v>695</v>
      </c>
      <c r="C198">
        <v>1587</v>
      </c>
      <c r="D198">
        <v>1966</v>
      </c>
      <c r="E198">
        <v>1983</v>
      </c>
      <c r="F198" t="str">
        <f>_xlfn.CONCAT(Table3[[#This Row],[From]], "-",Table3[[#This Row],[To]])</f>
        <v>1966-1983</v>
      </c>
      <c r="G198" t="s">
        <v>1830</v>
      </c>
      <c r="H198">
        <v>141</v>
      </c>
      <c r="I198">
        <v>155</v>
      </c>
      <c r="J198">
        <v>0.47599999999999998</v>
      </c>
      <c r="K198">
        <v>296</v>
      </c>
      <c r="L198">
        <v>3.77</v>
      </c>
      <c r="M198">
        <v>625</v>
      </c>
      <c r="N198">
        <v>322</v>
      </c>
      <c r="O198">
        <v>68</v>
      </c>
      <c r="P198">
        <v>27</v>
      </c>
      <c r="Q198">
        <v>58</v>
      </c>
      <c r="R198">
        <v>2411.1</v>
      </c>
      <c r="S198">
        <v>2367</v>
      </c>
      <c r="T198">
        <v>1136</v>
      </c>
      <c r="U198">
        <v>1010</v>
      </c>
      <c r="V198">
        <v>187</v>
      </c>
      <c r="W198">
        <v>890</v>
      </c>
      <c r="X198">
        <v>79</v>
      </c>
      <c r="Y198">
        <f>_xlfn.IFNA(IF(Table3[[#This Row],[To]]&gt;=2023, VLOOKUP(Table3[[#This Row],[Player]], Active!$B$2:$V$201, 21, FALSE), Table3[[#This Row],[IP]]), Table3[[#This Row],[IP]])</f>
        <v>2411.1</v>
      </c>
      <c r="Z198">
        <f>_xlfn.IFNA(IF(Table3[[#This Row],[To]]&gt;= 2023, (Table3[[#This Row],[IP - Adjusted]]/9)*Table3[[#This Row],[K/9 - Adjusted]], Table3[[#This Row],[SO]]), Table3[[#This Row],[SO]])</f>
        <v>1587</v>
      </c>
      <c r="AA198">
        <v>68</v>
      </c>
      <c r="AB198">
        <v>16</v>
      </c>
      <c r="AC198">
        <v>68</v>
      </c>
      <c r="AD198">
        <v>10291</v>
      </c>
      <c r="AE198">
        <v>96</v>
      </c>
      <c r="AF198">
        <v>3.44</v>
      </c>
      <c r="AG198">
        <v>1.351</v>
      </c>
      <c r="AH198">
        <v>8.8000000000000007</v>
      </c>
      <c r="AI198">
        <v>0.7</v>
      </c>
      <c r="AJ198">
        <v>3.3</v>
      </c>
      <c r="AK198">
        <v>5.9</v>
      </c>
      <c r="AL198">
        <f>IF(Table3[[#This Row],[To]]&gt;=2023, Table3[[#This Row],[K/9]]*Adjustments!$N$11, Table3[[#This Row],[K/9]])</f>
        <v>5.9</v>
      </c>
      <c r="AM198">
        <v>1.78</v>
      </c>
      <c r="AN198">
        <v>1</v>
      </c>
      <c r="AO198" t="s">
        <v>1831</v>
      </c>
      <c r="AP198" t="s">
        <v>1832</v>
      </c>
    </row>
    <row r="199" spans="1:42" x14ac:dyDescent="0.45">
      <c r="A199">
        <v>187</v>
      </c>
      <c r="B199" t="s">
        <v>333</v>
      </c>
      <c r="C199">
        <v>1587</v>
      </c>
      <c r="D199">
        <v>1988</v>
      </c>
      <c r="E199">
        <v>2002</v>
      </c>
      <c r="F199" t="str">
        <f>_xlfn.CONCAT(Table3[[#This Row],[From]], "-",Table3[[#This Row],[To]])</f>
        <v>1988-2002</v>
      </c>
      <c r="G199" t="s">
        <v>1350</v>
      </c>
      <c r="H199">
        <v>138</v>
      </c>
      <c r="I199">
        <v>121</v>
      </c>
      <c r="J199">
        <v>0.53300000000000003</v>
      </c>
      <c r="K199">
        <v>259</v>
      </c>
      <c r="L199">
        <v>4.28</v>
      </c>
      <c r="M199">
        <v>372</v>
      </c>
      <c r="N199">
        <v>339</v>
      </c>
      <c r="O199">
        <v>25</v>
      </c>
      <c r="P199">
        <v>6</v>
      </c>
      <c r="Q199">
        <v>1</v>
      </c>
      <c r="R199">
        <v>2191.1999999999998</v>
      </c>
      <c r="S199">
        <v>2200</v>
      </c>
      <c r="T199">
        <v>1130</v>
      </c>
      <c r="U199">
        <v>1042</v>
      </c>
      <c r="V199">
        <v>246</v>
      </c>
      <c r="W199">
        <v>816</v>
      </c>
      <c r="X199">
        <v>49</v>
      </c>
      <c r="Y199">
        <f>_xlfn.IFNA(IF(Table3[[#This Row],[To]]&gt;=2023, VLOOKUP(Table3[[#This Row],[Player]], Active!$B$2:$V$201, 21, FALSE), Table3[[#This Row],[IP]]), Table3[[#This Row],[IP]])</f>
        <v>2191.1999999999998</v>
      </c>
      <c r="Z199">
        <f>_xlfn.IFNA(IF(Table3[[#This Row],[To]]&gt;= 2023, (Table3[[#This Row],[IP - Adjusted]]/9)*Table3[[#This Row],[K/9 - Adjusted]], Table3[[#This Row],[SO]]), Table3[[#This Row],[SO]])</f>
        <v>1587</v>
      </c>
      <c r="AA199">
        <v>83</v>
      </c>
      <c r="AB199">
        <v>10</v>
      </c>
      <c r="AC199">
        <v>64</v>
      </c>
      <c r="AD199">
        <v>9441</v>
      </c>
      <c r="AE199">
        <v>100</v>
      </c>
      <c r="AF199">
        <v>4.24</v>
      </c>
      <c r="AG199">
        <v>1.3759999999999999</v>
      </c>
      <c r="AH199">
        <v>9</v>
      </c>
      <c r="AI199">
        <v>1</v>
      </c>
      <c r="AJ199">
        <v>3.4</v>
      </c>
      <c r="AK199">
        <v>6.5</v>
      </c>
      <c r="AL199">
        <f>IF(Table3[[#This Row],[To]]&gt;=2023, Table3[[#This Row],[K/9]]*Adjustments!$N$11, Table3[[#This Row],[K/9]])</f>
        <v>6.5</v>
      </c>
      <c r="AM199">
        <v>1.94</v>
      </c>
      <c r="AN199" t="s">
        <v>1435</v>
      </c>
      <c r="AO199" t="s">
        <v>1833</v>
      </c>
      <c r="AP199" t="s">
        <v>1834</v>
      </c>
    </row>
    <row r="200" spans="1:42" x14ac:dyDescent="0.45">
      <c r="A200">
        <v>12</v>
      </c>
      <c r="B200" t="s">
        <v>823</v>
      </c>
      <c r="C200">
        <v>1663</v>
      </c>
      <c r="D200">
        <v>2012</v>
      </c>
      <c r="E200">
        <v>2024</v>
      </c>
      <c r="F200" t="str">
        <f>_xlfn.CONCAT(Table3[[#This Row],[From]], "-",Table3[[#This Row],[To]])</f>
        <v>2012-2024</v>
      </c>
      <c r="G200" t="s">
        <v>1075</v>
      </c>
      <c r="H200">
        <v>98</v>
      </c>
      <c r="I200">
        <v>127</v>
      </c>
      <c r="J200">
        <v>0.436</v>
      </c>
      <c r="K200">
        <v>225</v>
      </c>
      <c r="L200">
        <v>4.47</v>
      </c>
      <c r="M200">
        <v>329</v>
      </c>
      <c r="N200">
        <v>311</v>
      </c>
      <c r="O200">
        <v>6</v>
      </c>
      <c r="P200">
        <v>2</v>
      </c>
      <c r="Q200">
        <v>2</v>
      </c>
      <c r="R200">
        <v>1822.2</v>
      </c>
      <c r="S200">
        <v>1936</v>
      </c>
      <c r="T200">
        <v>978</v>
      </c>
      <c r="U200">
        <v>905</v>
      </c>
      <c r="V200">
        <v>253</v>
      </c>
      <c r="W200">
        <v>561</v>
      </c>
      <c r="X200">
        <v>23</v>
      </c>
      <c r="Y200">
        <f>_xlfn.IFNA(IF(Table3[[#This Row],[To]]&gt;=2023, VLOOKUP(Table3[[#This Row],[Player]], Active!$B$2:$V$201, 21, FALSE), Table3[[#This Row],[IP]]), Table3[[#This Row],[IP]])</f>
        <v>2089.2117246626681</v>
      </c>
      <c r="Z200">
        <f>_xlfn.IFNA(IF(Table3[[#This Row],[To]]&gt;= 2023, (Table3[[#This Row],[IP - Adjusted]]/9)*Table3[[#This Row],[K/9 - Adjusted]], Table3[[#This Row],[SO]]), Table3[[#This Row],[SO]])</f>
        <v>1612.7932369687805</v>
      </c>
      <c r="AA200">
        <v>47</v>
      </c>
      <c r="AB200">
        <v>1</v>
      </c>
      <c r="AC200">
        <v>60</v>
      </c>
      <c r="AD200">
        <v>7841</v>
      </c>
      <c r="AE200">
        <v>95</v>
      </c>
      <c r="AF200">
        <v>4.1399999999999997</v>
      </c>
      <c r="AG200">
        <v>1.37</v>
      </c>
      <c r="AH200">
        <v>9.6</v>
      </c>
      <c r="AI200">
        <v>1.2</v>
      </c>
      <c r="AJ200">
        <v>2.8</v>
      </c>
      <c r="AK200">
        <v>8.1999999999999993</v>
      </c>
      <c r="AL200">
        <f>IF(Table3[[#This Row],[To]]&gt;=2023, Table3[[#This Row],[K/9]]*Adjustments!$N$11, Table3[[#This Row],[K/9]])</f>
        <v>6.9476630641935984</v>
      </c>
      <c r="AM200">
        <v>2.96</v>
      </c>
      <c r="AN200" t="s">
        <v>1435</v>
      </c>
      <c r="AO200" t="s">
        <v>1889</v>
      </c>
      <c r="AP200" t="s">
        <v>1890</v>
      </c>
    </row>
    <row r="201" spans="1:42" x14ac:dyDescent="0.45">
      <c r="A201">
        <v>188</v>
      </c>
      <c r="B201" t="s">
        <v>1835</v>
      </c>
      <c r="C201">
        <v>1584</v>
      </c>
      <c r="D201">
        <v>2007</v>
      </c>
      <c r="E201">
        <v>2018</v>
      </c>
      <c r="F201" t="str">
        <f>_xlfn.CONCAT(Table3[[#This Row],[From]], "-",Table3[[#This Row],[To]])</f>
        <v>2007-2018</v>
      </c>
      <c r="G201" t="s">
        <v>1078</v>
      </c>
      <c r="H201">
        <v>121</v>
      </c>
      <c r="I201">
        <v>101</v>
      </c>
      <c r="J201">
        <v>0.54500000000000004</v>
      </c>
      <c r="K201">
        <v>222</v>
      </c>
      <c r="L201">
        <v>4.0599999999999996</v>
      </c>
      <c r="M201">
        <v>319</v>
      </c>
      <c r="N201">
        <v>307</v>
      </c>
      <c r="O201">
        <v>4</v>
      </c>
      <c r="P201">
        <v>3</v>
      </c>
      <c r="Q201">
        <v>1</v>
      </c>
      <c r="R201">
        <v>1816.2</v>
      </c>
      <c r="S201">
        <v>1770</v>
      </c>
      <c r="T201">
        <v>878</v>
      </c>
      <c r="U201">
        <v>820</v>
      </c>
      <c r="V201">
        <v>205</v>
      </c>
      <c r="W201">
        <v>710</v>
      </c>
      <c r="X201">
        <v>26</v>
      </c>
      <c r="Y201">
        <f>_xlfn.IFNA(IF(Table3[[#This Row],[To]]&gt;=2023, VLOOKUP(Table3[[#This Row],[Player]], Active!$B$2:$V$201, 21, FALSE), Table3[[#This Row],[IP]]), Table3[[#This Row],[IP]])</f>
        <v>1816.2</v>
      </c>
      <c r="Z201">
        <f>_xlfn.IFNA(IF(Table3[[#This Row],[To]]&gt;= 2023, (Table3[[#This Row],[IP - Adjusted]]/9)*Table3[[#This Row],[K/9 - Adjusted]], Table3[[#This Row],[SO]]), Table3[[#This Row],[SO]])</f>
        <v>1584</v>
      </c>
      <c r="AA201">
        <v>24</v>
      </c>
      <c r="AB201">
        <v>1</v>
      </c>
      <c r="AC201">
        <v>78</v>
      </c>
      <c r="AD201">
        <v>7793</v>
      </c>
      <c r="AE201">
        <v>101</v>
      </c>
      <c r="AF201">
        <v>4.04</v>
      </c>
      <c r="AG201">
        <v>1.365</v>
      </c>
      <c r="AH201">
        <v>8.8000000000000007</v>
      </c>
      <c r="AI201">
        <v>1</v>
      </c>
      <c r="AJ201">
        <v>3.5</v>
      </c>
      <c r="AK201">
        <v>7.8</v>
      </c>
      <c r="AL201">
        <f>IF(Table3[[#This Row],[To]]&gt;=2023, Table3[[#This Row],[K/9]]*Adjustments!$N$11, Table3[[#This Row],[K/9]])</f>
        <v>7.8</v>
      </c>
      <c r="AM201">
        <v>2.23</v>
      </c>
      <c r="AN201" t="s">
        <v>1435</v>
      </c>
      <c r="AO201" t="s">
        <v>1836</v>
      </c>
      <c r="AP201" t="s">
        <v>1837</v>
      </c>
    </row>
    <row r="202" spans="1:42" x14ac:dyDescent="0.45">
      <c r="A202">
        <v>189</v>
      </c>
      <c r="B202" t="s">
        <v>243</v>
      </c>
      <c r="C202">
        <v>1582</v>
      </c>
      <c r="D202">
        <v>1998</v>
      </c>
      <c r="E202">
        <v>2012</v>
      </c>
      <c r="F202" t="str">
        <f>_xlfn.CONCAT(Table3[[#This Row],[From]], "-",Table3[[#This Row],[To]])</f>
        <v>1998-2012</v>
      </c>
      <c r="G202" t="s">
        <v>1069</v>
      </c>
      <c r="H202">
        <v>86</v>
      </c>
      <c r="I202">
        <v>75</v>
      </c>
      <c r="J202">
        <v>0.53400000000000003</v>
      </c>
      <c r="K202">
        <v>161</v>
      </c>
      <c r="L202">
        <v>3.67</v>
      </c>
      <c r="M202">
        <v>446</v>
      </c>
      <c r="N202">
        <v>178</v>
      </c>
      <c r="O202">
        <v>11</v>
      </c>
      <c r="P202">
        <v>5</v>
      </c>
      <c r="Q202">
        <v>63</v>
      </c>
      <c r="R202">
        <v>1380</v>
      </c>
      <c r="S202">
        <v>1083</v>
      </c>
      <c r="T202">
        <v>599</v>
      </c>
      <c r="U202">
        <v>563</v>
      </c>
      <c r="V202">
        <v>148</v>
      </c>
      <c r="W202">
        <v>666</v>
      </c>
      <c r="X202">
        <v>22</v>
      </c>
      <c r="Y202">
        <f>_xlfn.IFNA(IF(Table3[[#This Row],[To]]&gt;=2023, VLOOKUP(Table3[[#This Row],[Player]], Active!$B$2:$V$201, 21, FALSE), Table3[[#This Row],[IP]]), Table3[[#This Row],[IP]])</f>
        <v>1380</v>
      </c>
      <c r="Z202">
        <f>_xlfn.IFNA(IF(Table3[[#This Row],[To]]&gt;= 2023, (Table3[[#This Row],[IP - Adjusted]]/9)*Table3[[#This Row],[K/9 - Adjusted]], Table3[[#This Row],[SO]]), Table3[[#This Row],[SO]])</f>
        <v>1582</v>
      </c>
      <c r="AA202">
        <v>99</v>
      </c>
      <c r="AB202">
        <v>6</v>
      </c>
      <c r="AC202">
        <v>64</v>
      </c>
      <c r="AD202">
        <v>5863</v>
      </c>
      <c r="AE202">
        <v>117</v>
      </c>
      <c r="AF202">
        <v>3.83</v>
      </c>
      <c r="AG202">
        <v>1.2669999999999999</v>
      </c>
      <c r="AH202">
        <v>7.1</v>
      </c>
      <c r="AI202">
        <v>1</v>
      </c>
      <c r="AJ202">
        <v>4.3</v>
      </c>
      <c r="AK202">
        <v>10.3</v>
      </c>
      <c r="AL202">
        <f>IF(Table3[[#This Row],[To]]&gt;=2023, Table3[[#This Row],[K/9]]*Adjustments!$N$11, Table3[[#This Row],[K/9]])</f>
        <v>10.3</v>
      </c>
      <c r="AM202">
        <v>2.38</v>
      </c>
      <c r="AN202" t="s">
        <v>1435</v>
      </c>
      <c r="AO202" t="s">
        <v>1838</v>
      </c>
      <c r="AP202" t="s">
        <v>1839</v>
      </c>
    </row>
    <row r="203" spans="1:42" x14ac:dyDescent="0.45">
      <c r="A203">
        <v>190</v>
      </c>
      <c r="B203" t="s">
        <v>735</v>
      </c>
      <c r="C203">
        <v>1576</v>
      </c>
      <c r="D203">
        <v>1959</v>
      </c>
      <c r="E203">
        <v>1975</v>
      </c>
      <c r="F203" t="str">
        <f>_xlfn.CONCAT(Table3[[#This Row],[From]], "-",Table3[[#This Row],[To]])</f>
        <v>1959-1975</v>
      </c>
      <c r="G203" t="s">
        <v>1063</v>
      </c>
      <c r="H203">
        <v>215</v>
      </c>
      <c r="I203">
        <v>174</v>
      </c>
      <c r="J203">
        <v>0.55300000000000005</v>
      </c>
      <c r="K203">
        <v>389</v>
      </c>
      <c r="L203">
        <v>3.45</v>
      </c>
      <c r="M203">
        <v>630</v>
      </c>
      <c r="N203">
        <v>447</v>
      </c>
      <c r="O203">
        <v>109</v>
      </c>
      <c r="P203">
        <v>32</v>
      </c>
      <c r="Q203">
        <v>10</v>
      </c>
      <c r="R203">
        <v>3285.2</v>
      </c>
      <c r="S203">
        <v>3127</v>
      </c>
      <c r="T203">
        <v>1407</v>
      </c>
      <c r="U203">
        <v>1258</v>
      </c>
      <c r="V203">
        <v>308</v>
      </c>
      <c r="W203">
        <v>998</v>
      </c>
      <c r="X203">
        <v>93</v>
      </c>
      <c r="Y203">
        <f>_xlfn.IFNA(IF(Table3[[#This Row],[To]]&gt;=2023, VLOOKUP(Table3[[#This Row],[Player]], Active!$B$2:$V$201, 21, FALSE), Table3[[#This Row],[IP]]), Table3[[#This Row],[IP]])</f>
        <v>3285.2</v>
      </c>
      <c r="Z203">
        <f>_xlfn.IFNA(IF(Table3[[#This Row],[To]]&gt;= 2023, (Table3[[#This Row],[IP - Adjusted]]/9)*Table3[[#This Row],[K/9 - Adjusted]], Table3[[#This Row],[SO]]), Table3[[#This Row],[SO]])</f>
        <v>1576</v>
      </c>
      <c r="AA203">
        <v>80</v>
      </c>
      <c r="AB203">
        <v>3</v>
      </c>
      <c r="AC203">
        <v>55</v>
      </c>
      <c r="AD203">
        <v>13732</v>
      </c>
      <c r="AE203">
        <v>106</v>
      </c>
      <c r="AF203">
        <v>3.78</v>
      </c>
      <c r="AG203">
        <v>1.2549999999999999</v>
      </c>
      <c r="AH203">
        <v>8.6</v>
      </c>
      <c r="AI203">
        <v>0.8</v>
      </c>
      <c r="AJ203">
        <v>2.7</v>
      </c>
      <c r="AK203">
        <v>4.3</v>
      </c>
      <c r="AL203">
        <f>IF(Table3[[#This Row],[To]]&gt;=2023, Table3[[#This Row],[K/9]]*Adjustments!$N$11, Table3[[#This Row],[K/9]])</f>
        <v>4.3</v>
      </c>
      <c r="AM203">
        <v>1.58</v>
      </c>
      <c r="AN203" t="s">
        <v>1562</v>
      </c>
      <c r="AO203" t="s">
        <v>1840</v>
      </c>
      <c r="AP203" t="s">
        <v>1841</v>
      </c>
    </row>
    <row r="204" spans="1:42" x14ac:dyDescent="0.45">
      <c r="A204">
        <v>191</v>
      </c>
      <c r="B204" t="s">
        <v>1842</v>
      </c>
      <c r="C204">
        <v>1575</v>
      </c>
      <c r="D204">
        <v>1952</v>
      </c>
      <c r="E204">
        <v>1965</v>
      </c>
      <c r="F204" t="str">
        <f>_xlfn.CONCAT(Table3[[#This Row],[From]], "-",Table3[[#This Row],[To]])</f>
        <v>1952-1965</v>
      </c>
      <c r="G204" t="s">
        <v>1303</v>
      </c>
      <c r="H204">
        <v>136</v>
      </c>
      <c r="I204">
        <v>113</v>
      </c>
      <c r="J204">
        <v>0.54600000000000004</v>
      </c>
      <c r="K204">
        <v>249</v>
      </c>
      <c r="L204">
        <v>3.63</v>
      </c>
      <c r="M204">
        <v>453</v>
      </c>
      <c r="N204">
        <v>286</v>
      </c>
      <c r="O204">
        <v>99</v>
      </c>
      <c r="P204">
        <v>20</v>
      </c>
      <c r="Q204">
        <v>20</v>
      </c>
      <c r="R204">
        <v>2235</v>
      </c>
      <c r="S204">
        <v>2154</v>
      </c>
      <c r="T204">
        <v>1012</v>
      </c>
      <c r="U204">
        <v>901</v>
      </c>
      <c r="V204">
        <v>240</v>
      </c>
      <c r="W204">
        <v>601</v>
      </c>
      <c r="X204">
        <v>83</v>
      </c>
      <c r="Y204">
        <f>_xlfn.IFNA(IF(Table3[[#This Row],[To]]&gt;=2023, VLOOKUP(Table3[[#This Row],[Player]], Active!$B$2:$V$201, 21, FALSE), Table3[[#This Row],[IP]]), Table3[[#This Row],[IP]])</f>
        <v>2235</v>
      </c>
      <c r="Z204">
        <f>_xlfn.IFNA(IF(Table3[[#This Row],[To]]&gt;= 2023, (Table3[[#This Row],[IP - Adjusted]]/9)*Table3[[#This Row],[K/9 - Adjusted]], Table3[[#This Row],[SO]]), Table3[[#This Row],[SO]])</f>
        <v>1575</v>
      </c>
      <c r="AA204">
        <v>43</v>
      </c>
      <c r="AB204">
        <v>3</v>
      </c>
      <c r="AC204">
        <v>58</v>
      </c>
      <c r="AD204">
        <v>9330</v>
      </c>
      <c r="AE204">
        <v>108</v>
      </c>
      <c r="AF204">
        <v>3.34</v>
      </c>
      <c r="AG204">
        <v>1.2330000000000001</v>
      </c>
      <c r="AH204">
        <v>8.6999999999999993</v>
      </c>
      <c r="AI204">
        <v>1</v>
      </c>
      <c r="AJ204">
        <v>2.4</v>
      </c>
      <c r="AK204">
        <v>6.3</v>
      </c>
      <c r="AL204">
        <f>IF(Table3[[#This Row],[To]]&gt;=2023, Table3[[#This Row],[K/9]]*Adjustments!$N$11, Table3[[#This Row],[K/9]])</f>
        <v>6.3</v>
      </c>
      <c r="AM204">
        <v>2.62</v>
      </c>
      <c r="AN204" t="s">
        <v>1843</v>
      </c>
      <c r="AO204" t="s">
        <v>1844</v>
      </c>
      <c r="AP204" t="s">
        <v>1845</v>
      </c>
    </row>
    <row r="205" spans="1:42" x14ac:dyDescent="0.45">
      <c r="A205">
        <v>16</v>
      </c>
      <c r="B205" t="s">
        <v>831</v>
      </c>
      <c r="C205">
        <v>1636</v>
      </c>
      <c r="D205">
        <v>2013</v>
      </c>
      <c r="E205">
        <v>2024</v>
      </c>
      <c r="F205" t="str">
        <f>_xlfn.CONCAT(Table3[[#This Row],[From]], "-",Table3[[#This Row],[To]])</f>
        <v>2013-2024</v>
      </c>
      <c r="G205" t="s">
        <v>1072</v>
      </c>
      <c r="H205">
        <v>107</v>
      </c>
      <c r="I205">
        <v>90</v>
      </c>
      <c r="J205">
        <v>0.54300000000000004</v>
      </c>
      <c r="K205">
        <v>197</v>
      </c>
      <c r="L205">
        <v>3.46</v>
      </c>
      <c r="M205">
        <v>295</v>
      </c>
      <c r="N205">
        <v>286</v>
      </c>
      <c r="O205">
        <v>6</v>
      </c>
      <c r="P205">
        <v>4</v>
      </c>
      <c r="Q205">
        <v>0</v>
      </c>
      <c r="R205">
        <v>1663.2</v>
      </c>
      <c r="S205">
        <v>1420</v>
      </c>
      <c r="T205">
        <v>706</v>
      </c>
      <c r="U205">
        <v>640</v>
      </c>
      <c r="V205">
        <v>154</v>
      </c>
      <c r="W205">
        <v>568</v>
      </c>
      <c r="X205">
        <v>5</v>
      </c>
      <c r="Y205">
        <f>_xlfn.IFNA(IF(Table3[[#This Row],[To]]&gt;=2023, VLOOKUP(Table3[[#This Row],[Player]], Active!$B$2:$V$201, 21, FALSE), Table3[[#This Row],[IP]]), Table3[[#This Row],[IP]])</f>
        <v>1912.1598835895604</v>
      </c>
      <c r="Z205">
        <f>_xlfn.IFNA(IF(Table3[[#This Row],[To]]&gt;= 2023, (Table3[[#This Row],[IP - Adjusted]]/9)*Table3[[#This Row],[K/9 - Adjusted]], Table3[[#This Row],[SO]]), Table3[[#This Row],[SO]])</f>
        <v>1602.1257331277302</v>
      </c>
      <c r="AA205">
        <v>53</v>
      </c>
      <c r="AB205">
        <v>6</v>
      </c>
      <c r="AC205">
        <v>103</v>
      </c>
      <c r="AD205">
        <v>6898</v>
      </c>
      <c r="AE205">
        <v>121</v>
      </c>
      <c r="AF205">
        <v>3.52</v>
      </c>
      <c r="AG205">
        <v>1.1950000000000001</v>
      </c>
      <c r="AH205">
        <v>7.7</v>
      </c>
      <c r="AI205">
        <v>0.8</v>
      </c>
      <c r="AJ205">
        <v>3.1</v>
      </c>
      <c r="AK205">
        <v>8.9</v>
      </c>
      <c r="AL205">
        <f>IF(Table3[[#This Row],[To]]&gt;=2023, Table3[[#This Row],[K/9]]*Adjustments!$N$11, Table3[[#This Row],[K/9]])</f>
        <v>7.5407562526003691</v>
      </c>
      <c r="AM205">
        <v>2.88</v>
      </c>
      <c r="AN205" t="s">
        <v>1435</v>
      </c>
      <c r="AO205" t="s">
        <v>1897</v>
      </c>
      <c r="AP205" t="s">
        <v>1898</v>
      </c>
    </row>
    <row r="206" spans="1:42" x14ac:dyDescent="0.45">
      <c r="A206">
        <v>192</v>
      </c>
      <c r="B206" t="s">
        <v>70</v>
      </c>
      <c r="C206">
        <v>1571</v>
      </c>
      <c r="D206">
        <v>2000</v>
      </c>
      <c r="E206">
        <v>2017</v>
      </c>
      <c r="F206" t="str">
        <f>_xlfn.CONCAT(Table3[[#This Row],[From]], "-",Table3[[#This Row],[To]])</f>
        <v>2000-2017</v>
      </c>
      <c r="G206" t="s">
        <v>1355</v>
      </c>
      <c r="H206">
        <v>148</v>
      </c>
      <c r="I206">
        <v>137</v>
      </c>
      <c r="J206">
        <v>0.51900000000000002</v>
      </c>
      <c r="K206">
        <v>285</v>
      </c>
      <c r="L206">
        <v>4.28</v>
      </c>
      <c r="M206">
        <v>419</v>
      </c>
      <c r="N206">
        <v>383</v>
      </c>
      <c r="O206">
        <v>16</v>
      </c>
      <c r="P206">
        <v>6</v>
      </c>
      <c r="Q206">
        <v>1</v>
      </c>
      <c r="R206">
        <v>2435.1999999999998</v>
      </c>
      <c r="S206">
        <v>2507</v>
      </c>
      <c r="T206">
        <v>1260</v>
      </c>
      <c r="U206">
        <v>1158</v>
      </c>
      <c r="V206">
        <v>347</v>
      </c>
      <c r="W206">
        <v>661</v>
      </c>
      <c r="X206">
        <v>60</v>
      </c>
      <c r="Y206">
        <f>_xlfn.IFNA(IF(Table3[[#This Row],[To]]&gt;=2023, VLOOKUP(Table3[[#This Row],[Player]], Active!$B$2:$V$201, 21, FALSE), Table3[[#This Row],[IP]]), Table3[[#This Row],[IP]])</f>
        <v>2435.1999999999998</v>
      </c>
      <c r="Z206">
        <f>_xlfn.IFNA(IF(Table3[[#This Row],[To]]&gt;= 2023, (Table3[[#This Row],[IP - Adjusted]]/9)*Table3[[#This Row],[K/9 - Adjusted]], Table3[[#This Row],[SO]]), Table3[[#This Row],[SO]])</f>
        <v>1571</v>
      </c>
      <c r="AA206">
        <v>105</v>
      </c>
      <c r="AB206">
        <v>6</v>
      </c>
      <c r="AC206">
        <v>42</v>
      </c>
      <c r="AD206">
        <v>10338</v>
      </c>
      <c r="AE206">
        <v>101</v>
      </c>
      <c r="AF206">
        <v>4.5999999999999996</v>
      </c>
      <c r="AG206">
        <v>1.3009999999999999</v>
      </c>
      <c r="AH206">
        <v>9.3000000000000007</v>
      </c>
      <c r="AI206">
        <v>1.3</v>
      </c>
      <c r="AJ206">
        <v>2.4</v>
      </c>
      <c r="AK206">
        <v>5.8</v>
      </c>
      <c r="AL206">
        <f>IF(Table3[[#This Row],[To]]&gt;=2023, Table3[[#This Row],[K/9]]*Adjustments!$N$11, Table3[[#This Row],[K/9]])</f>
        <v>5.8</v>
      </c>
      <c r="AM206">
        <v>2.38</v>
      </c>
      <c r="AN206" t="s">
        <v>1440</v>
      </c>
      <c r="AO206" t="s">
        <v>1846</v>
      </c>
      <c r="AP206" t="s">
        <v>1847</v>
      </c>
    </row>
    <row r="207" spans="1:42" x14ac:dyDescent="0.45">
      <c r="A207">
        <v>193</v>
      </c>
      <c r="B207" t="s">
        <v>1384</v>
      </c>
      <c r="C207">
        <v>1571</v>
      </c>
      <c r="D207">
        <v>1881</v>
      </c>
      <c r="E207">
        <v>1890</v>
      </c>
      <c r="F207" t="str">
        <f>_xlfn.CONCAT(Table3[[#This Row],[From]], "-",Table3[[#This Row],[To]])</f>
        <v>1881-1890</v>
      </c>
      <c r="G207" t="s">
        <v>1087</v>
      </c>
      <c r="H207">
        <v>191</v>
      </c>
      <c r="I207">
        <v>204</v>
      </c>
      <c r="J207">
        <v>0.48399999999999999</v>
      </c>
      <c r="K207">
        <v>395</v>
      </c>
      <c r="L207">
        <v>2.97</v>
      </c>
      <c r="M207">
        <v>413</v>
      </c>
      <c r="N207">
        <v>396</v>
      </c>
      <c r="O207">
        <v>377</v>
      </c>
      <c r="P207">
        <v>26</v>
      </c>
      <c r="Q207">
        <v>2</v>
      </c>
      <c r="R207">
        <v>3496.1</v>
      </c>
      <c r="S207">
        <v>3598</v>
      </c>
      <c r="T207">
        <v>2026</v>
      </c>
      <c r="U207">
        <v>1154</v>
      </c>
      <c r="V207">
        <v>79</v>
      </c>
      <c r="W207">
        <v>411</v>
      </c>
      <c r="Y207">
        <f>_xlfn.IFNA(IF(Table3[[#This Row],[To]]&gt;=2023, VLOOKUP(Table3[[#This Row],[Player]], Active!$B$2:$V$201, 21, FALSE), Table3[[#This Row],[IP]]), Table3[[#This Row],[IP]])</f>
        <v>3496.1</v>
      </c>
      <c r="Z207">
        <f>_xlfn.IFNA(IF(Table3[[#This Row],[To]]&gt;= 2023, (Table3[[#This Row],[IP - Adjusted]]/9)*Table3[[#This Row],[K/9 - Adjusted]], Table3[[#This Row],[SO]]), Table3[[#This Row],[SO]])</f>
        <v>1571</v>
      </c>
      <c r="AA207">
        <v>28</v>
      </c>
      <c r="AB207">
        <v>2</v>
      </c>
      <c r="AC207">
        <v>214</v>
      </c>
      <c r="AD207">
        <v>14666</v>
      </c>
      <c r="AE207">
        <v>105</v>
      </c>
      <c r="AF207">
        <v>2.75</v>
      </c>
      <c r="AG207">
        <v>1.147</v>
      </c>
      <c r="AH207">
        <v>9.3000000000000007</v>
      </c>
      <c r="AI207">
        <v>0.2</v>
      </c>
      <c r="AJ207">
        <v>1.1000000000000001</v>
      </c>
      <c r="AK207">
        <v>4</v>
      </c>
      <c r="AL207">
        <f>IF(Table3[[#This Row],[To]]&gt;=2023, Table3[[#This Row],[K/9]]*Adjustments!$N$11, Table3[[#This Row],[K/9]])</f>
        <v>4</v>
      </c>
      <c r="AM207">
        <v>3.82</v>
      </c>
      <c r="AN207" t="s">
        <v>1848</v>
      </c>
      <c r="AO207" t="s">
        <v>1849</v>
      </c>
      <c r="AP207" t="s">
        <v>1850</v>
      </c>
    </row>
    <row r="208" spans="1:42" x14ac:dyDescent="0.45">
      <c r="A208">
        <v>15</v>
      </c>
      <c r="B208" t="s">
        <v>969</v>
      </c>
      <c r="C208">
        <v>1638</v>
      </c>
      <c r="D208">
        <v>2009</v>
      </c>
      <c r="E208">
        <v>2024</v>
      </c>
      <c r="F208" t="str">
        <f>_xlfn.CONCAT(Table3[[#This Row],[From]], "-",Table3[[#This Row],[To]])</f>
        <v>2009-2024</v>
      </c>
      <c r="G208" t="s">
        <v>1066</v>
      </c>
      <c r="H208">
        <v>110</v>
      </c>
      <c r="I208">
        <v>99</v>
      </c>
      <c r="J208">
        <v>0.52600000000000002</v>
      </c>
      <c r="K208">
        <v>209</v>
      </c>
      <c r="L208">
        <v>4.0999999999999996</v>
      </c>
      <c r="M208">
        <v>319</v>
      </c>
      <c r="N208">
        <v>272</v>
      </c>
      <c r="O208">
        <v>11</v>
      </c>
      <c r="P208">
        <v>4</v>
      </c>
      <c r="Q208">
        <v>2</v>
      </c>
      <c r="R208">
        <v>1619</v>
      </c>
      <c r="S208">
        <v>1585</v>
      </c>
      <c r="T208">
        <v>777</v>
      </c>
      <c r="U208">
        <v>738</v>
      </c>
      <c r="V208">
        <v>206</v>
      </c>
      <c r="W208">
        <v>443</v>
      </c>
      <c r="X208">
        <v>21</v>
      </c>
      <c r="Y208">
        <f>_xlfn.IFNA(IF(Table3[[#This Row],[To]]&gt;=2023, VLOOKUP(Table3[[#This Row],[Player]], Active!$B$2:$V$201, 21, FALSE), Table3[[#This Row],[IP]]), Table3[[#This Row],[IP]])</f>
        <v>1861.3437058270192</v>
      </c>
      <c r="Z208">
        <f>_xlfn.IFNA(IF(Table3[[#This Row],[To]]&gt;= 2023, (Table3[[#This Row],[IP - Adjusted]]/9)*Table3[[#This Row],[K/9 - Adjusted]], Table3[[#This Row],[SO]]), Table3[[#This Row],[SO]])</f>
        <v>1594.5948390808524</v>
      </c>
      <c r="AA208">
        <v>56</v>
      </c>
      <c r="AB208">
        <v>3</v>
      </c>
      <c r="AC208">
        <v>59</v>
      </c>
      <c r="AD208">
        <v>6759</v>
      </c>
      <c r="AE208">
        <v>103</v>
      </c>
      <c r="AF208">
        <v>3.7</v>
      </c>
      <c r="AG208">
        <v>1.2529999999999999</v>
      </c>
      <c r="AH208">
        <v>8.8000000000000007</v>
      </c>
      <c r="AI208">
        <v>1.1000000000000001</v>
      </c>
      <c r="AJ208">
        <v>2.5</v>
      </c>
      <c r="AK208">
        <v>9.1</v>
      </c>
      <c r="AL208">
        <f>IF(Table3[[#This Row],[To]]&gt;=2023, Table3[[#This Row],[K/9]]*Adjustments!$N$11, Table3[[#This Row],[K/9]])</f>
        <v>7.7102114492880176</v>
      </c>
      <c r="AM208">
        <v>3.7</v>
      </c>
      <c r="AN208">
        <v>1</v>
      </c>
      <c r="AO208" t="s">
        <v>1895</v>
      </c>
      <c r="AP208" t="s">
        <v>1896</v>
      </c>
    </row>
    <row r="209" spans="1:42" x14ac:dyDescent="0.45">
      <c r="A209">
        <v>194</v>
      </c>
      <c r="B209" t="s">
        <v>940</v>
      </c>
      <c r="C209">
        <v>1561</v>
      </c>
      <c r="D209">
        <v>2009</v>
      </c>
      <c r="E209">
        <v>2020</v>
      </c>
      <c r="F209" t="str">
        <f>_xlfn.CONCAT(Table3[[#This Row],[From]], "-",Table3[[#This Row],[To]])</f>
        <v>2009-2020</v>
      </c>
      <c r="G209" t="s">
        <v>1088</v>
      </c>
      <c r="H209">
        <v>150</v>
      </c>
      <c r="I209">
        <v>125</v>
      </c>
      <c r="J209">
        <v>0.54500000000000004</v>
      </c>
      <c r="K209">
        <v>275</v>
      </c>
      <c r="L209">
        <v>4.4000000000000004</v>
      </c>
      <c r="M209">
        <v>355</v>
      </c>
      <c r="N209">
        <v>351</v>
      </c>
      <c r="O209">
        <v>10</v>
      </c>
      <c r="P209">
        <v>3</v>
      </c>
      <c r="Q209">
        <v>0</v>
      </c>
      <c r="R209">
        <v>2096.1</v>
      </c>
      <c r="S209">
        <v>2270</v>
      </c>
      <c r="T209">
        <v>1122</v>
      </c>
      <c r="U209">
        <v>1025</v>
      </c>
      <c r="V209">
        <v>260</v>
      </c>
      <c r="W209">
        <v>489</v>
      </c>
      <c r="X209">
        <v>17</v>
      </c>
      <c r="Y209">
        <f>_xlfn.IFNA(IF(Table3[[#This Row],[To]]&gt;=2023, VLOOKUP(Table3[[#This Row],[Player]], Active!$B$2:$V$201, 21, FALSE), Table3[[#This Row],[IP]]), Table3[[#This Row],[IP]])</f>
        <v>2096.1</v>
      </c>
      <c r="Z209">
        <f>_xlfn.IFNA(IF(Table3[[#This Row],[To]]&gt;= 2023, (Table3[[#This Row],[IP - Adjusted]]/9)*Table3[[#This Row],[K/9 - Adjusted]], Table3[[#This Row],[SO]]), Table3[[#This Row],[SO]])</f>
        <v>1561</v>
      </c>
      <c r="AA209">
        <v>84</v>
      </c>
      <c r="AB209">
        <v>9</v>
      </c>
      <c r="AC209">
        <v>70</v>
      </c>
      <c r="AD209">
        <v>8912</v>
      </c>
      <c r="AE209">
        <v>99</v>
      </c>
      <c r="AF209">
        <v>4.0599999999999996</v>
      </c>
      <c r="AG209">
        <v>1.3160000000000001</v>
      </c>
      <c r="AH209">
        <v>9.6999999999999993</v>
      </c>
      <c r="AI209">
        <v>1.1000000000000001</v>
      </c>
      <c r="AJ209">
        <v>2.1</v>
      </c>
      <c r="AK209">
        <v>6.7</v>
      </c>
      <c r="AL209">
        <f>IF(Table3[[#This Row],[To]]&gt;=2023, Table3[[#This Row],[K/9]]*Adjustments!$N$11, Table3[[#This Row],[K/9]])</f>
        <v>6.7</v>
      </c>
      <c r="AM209">
        <v>3.19</v>
      </c>
      <c r="AN209">
        <v>1</v>
      </c>
      <c r="AO209" t="s">
        <v>1851</v>
      </c>
      <c r="AP209" t="s">
        <v>1852</v>
      </c>
    </row>
    <row r="210" spans="1:42" x14ac:dyDescent="0.45">
      <c r="A210">
        <v>195</v>
      </c>
      <c r="B210" t="s">
        <v>177</v>
      </c>
      <c r="C210">
        <v>1553</v>
      </c>
      <c r="D210">
        <v>1994</v>
      </c>
      <c r="E210">
        <v>2008</v>
      </c>
      <c r="F210" t="str">
        <f>_xlfn.CONCAT(Table3[[#This Row],[From]], "-",Table3[[#This Row],[To]])</f>
        <v>1994-2008</v>
      </c>
      <c r="G210" t="s">
        <v>1135</v>
      </c>
      <c r="H210">
        <v>131</v>
      </c>
      <c r="I210">
        <v>124</v>
      </c>
      <c r="J210">
        <v>0.51400000000000001</v>
      </c>
      <c r="K210">
        <v>255</v>
      </c>
      <c r="L210">
        <v>4.2699999999999996</v>
      </c>
      <c r="M210">
        <v>401</v>
      </c>
      <c r="N210">
        <v>327</v>
      </c>
      <c r="O210">
        <v>25</v>
      </c>
      <c r="P210">
        <v>5</v>
      </c>
      <c r="Q210">
        <v>2</v>
      </c>
      <c r="R210">
        <v>2198</v>
      </c>
      <c r="S210">
        <v>2388</v>
      </c>
      <c r="T210">
        <v>1158</v>
      </c>
      <c r="U210">
        <v>1043</v>
      </c>
      <c r="V210">
        <v>285</v>
      </c>
      <c r="W210">
        <v>422</v>
      </c>
      <c r="X210">
        <v>52</v>
      </c>
      <c r="Y210">
        <f>_xlfn.IFNA(IF(Table3[[#This Row],[To]]&gt;=2023, VLOOKUP(Table3[[#This Row],[Player]], Active!$B$2:$V$201, 21, FALSE), Table3[[#This Row],[IP]]), Table3[[#This Row],[IP]])</f>
        <v>2198</v>
      </c>
      <c r="Z210">
        <f>_xlfn.IFNA(IF(Table3[[#This Row],[To]]&gt;= 2023, (Table3[[#This Row],[IP - Adjusted]]/9)*Table3[[#This Row],[K/9 - Adjusted]], Table3[[#This Row],[SO]]), Table3[[#This Row],[SO]])</f>
        <v>1553</v>
      </c>
      <c r="AA210">
        <v>49</v>
      </c>
      <c r="AB210">
        <v>13</v>
      </c>
      <c r="AC210">
        <v>30</v>
      </c>
      <c r="AD210">
        <v>9300</v>
      </c>
      <c r="AE210">
        <v>103</v>
      </c>
      <c r="AF210">
        <v>4.0199999999999996</v>
      </c>
      <c r="AG210">
        <v>1.278</v>
      </c>
      <c r="AH210">
        <v>9.8000000000000007</v>
      </c>
      <c r="AI210">
        <v>1.2</v>
      </c>
      <c r="AJ210">
        <v>1.7</v>
      </c>
      <c r="AK210">
        <v>6.4</v>
      </c>
      <c r="AL210">
        <f>IF(Table3[[#This Row],[To]]&gt;=2023, Table3[[#This Row],[K/9]]*Adjustments!$N$11, Table3[[#This Row],[K/9]])</f>
        <v>6.4</v>
      </c>
      <c r="AM210">
        <v>3.68</v>
      </c>
      <c r="AN210" t="s">
        <v>1435</v>
      </c>
      <c r="AO210" t="s">
        <v>1853</v>
      </c>
      <c r="AP210" t="s">
        <v>1854</v>
      </c>
    </row>
    <row r="211" spans="1:42" x14ac:dyDescent="0.45">
      <c r="A211">
        <v>196</v>
      </c>
      <c r="B211" t="s">
        <v>1367</v>
      </c>
      <c r="C211">
        <v>1553</v>
      </c>
      <c r="D211">
        <v>1884</v>
      </c>
      <c r="E211">
        <v>1897</v>
      </c>
      <c r="F211" t="str">
        <f>_xlfn.CONCAT(Table3[[#This Row],[From]], "-",Table3[[#This Row],[To]])</f>
        <v>1884-1897</v>
      </c>
      <c r="G211" t="s">
        <v>1346</v>
      </c>
      <c r="H211">
        <v>197</v>
      </c>
      <c r="I211">
        <v>196</v>
      </c>
      <c r="J211">
        <v>0.501</v>
      </c>
      <c r="K211">
        <v>393</v>
      </c>
      <c r="L211">
        <v>3.74</v>
      </c>
      <c r="M211">
        <v>440</v>
      </c>
      <c r="N211">
        <v>406</v>
      </c>
      <c r="O211">
        <v>367</v>
      </c>
      <c r="P211">
        <v>17</v>
      </c>
      <c r="Q211">
        <v>6</v>
      </c>
      <c r="R211">
        <v>3514.1</v>
      </c>
      <c r="S211">
        <v>3525</v>
      </c>
      <c r="T211">
        <v>2303</v>
      </c>
      <c r="U211">
        <v>1460</v>
      </c>
      <c r="V211">
        <v>76</v>
      </c>
      <c r="W211">
        <v>1298</v>
      </c>
      <c r="Y211">
        <f>_xlfn.IFNA(IF(Table3[[#This Row],[To]]&gt;=2023, VLOOKUP(Table3[[#This Row],[Player]], Active!$B$2:$V$201, 21, FALSE), Table3[[#This Row],[IP]]), Table3[[#This Row],[IP]])</f>
        <v>3514.1</v>
      </c>
      <c r="Z211">
        <f>_xlfn.IFNA(IF(Table3[[#This Row],[To]]&gt;= 2023, (Table3[[#This Row],[IP - Adjusted]]/9)*Table3[[#This Row],[K/9 - Adjusted]], Table3[[#This Row],[SO]]), Table3[[#This Row],[SO]])</f>
        <v>1553</v>
      </c>
      <c r="AA211">
        <v>148</v>
      </c>
      <c r="AB211">
        <v>1</v>
      </c>
      <c r="AC211">
        <v>206</v>
      </c>
      <c r="AD211">
        <v>15413</v>
      </c>
      <c r="AE211">
        <v>103</v>
      </c>
      <c r="AF211">
        <v>3.72</v>
      </c>
      <c r="AG211">
        <v>1.3720000000000001</v>
      </c>
      <c r="AH211">
        <v>9</v>
      </c>
      <c r="AI211">
        <v>0.2</v>
      </c>
      <c r="AJ211">
        <v>3.3</v>
      </c>
      <c r="AK211">
        <v>4</v>
      </c>
      <c r="AL211">
        <f>IF(Table3[[#This Row],[To]]&gt;=2023, Table3[[#This Row],[K/9]]*Adjustments!$N$11, Table3[[#This Row],[K/9]])</f>
        <v>4</v>
      </c>
      <c r="AM211">
        <v>1.2</v>
      </c>
      <c r="AN211" t="s">
        <v>1855</v>
      </c>
      <c r="AO211" t="s">
        <v>1856</v>
      </c>
      <c r="AP211" t="s">
        <v>1857</v>
      </c>
    </row>
    <row r="212" spans="1:42" x14ac:dyDescent="0.45">
      <c r="A212">
        <v>197</v>
      </c>
      <c r="B212" t="s">
        <v>1395</v>
      </c>
      <c r="C212">
        <v>1552</v>
      </c>
      <c r="D212">
        <v>1898</v>
      </c>
      <c r="E212">
        <v>1918</v>
      </c>
      <c r="F212" t="str">
        <f>_xlfn.CONCAT(Table3[[#This Row],[From]], "-",Table3[[#This Row],[To]])</f>
        <v>1898-1918</v>
      </c>
      <c r="G212" t="s">
        <v>1396</v>
      </c>
      <c r="H212">
        <v>185</v>
      </c>
      <c r="I212">
        <v>139</v>
      </c>
      <c r="J212">
        <v>0.57099999999999995</v>
      </c>
      <c r="K212">
        <v>324</v>
      </c>
      <c r="L212">
        <v>2.69</v>
      </c>
      <c r="M212">
        <v>378</v>
      </c>
      <c r="N212">
        <v>327</v>
      </c>
      <c r="O212">
        <v>289</v>
      </c>
      <c r="P212">
        <v>35</v>
      </c>
      <c r="Q212">
        <v>8</v>
      </c>
      <c r="R212">
        <v>2964.2</v>
      </c>
      <c r="S212">
        <v>2631</v>
      </c>
      <c r="T212">
        <v>1212</v>
      </c>
      <c r="U212">
        <v>886</v>
      </c>
      <c r="V212">
        <v>30</v>
      </c>
      <c r="W212">
        <v>1059</v>
      </c>
      <c r="Y212">
        <f>_xlfn.IFNA(IF(Table3[[#This Row],[To]]&gt;=2023, VLOOKUP(Table3[[#This Row],[Player]], Active!$B$2:$V$201, 21, FALSE), Table3[[#This Row],[IP]]), Table3[[#This Row],[IP]])</f>
        <v>2964.2</v>
      </c>
      <c r="Z212">
        <f>_xlfn.IFNA(IF(Table3[[#This Row],[To]]&gt;= 2023, (Table3[[#This Row],[IP - Adjusted]]/9)*Table3[[#This Row],[K/9 - Adjusted]], Table3[[#This Row],[SO]]), Table3[[#This Row],[SO]])</f>
        <v>1552</v>
      </c>
      <c r="AA212">
        <v>90</v>
      </c>
      <c r="AB212">
        <v>0</v>
      </c>
      <c r="AC212">
        <v>69</v>
      </c>
      <c r="AD212">
        <v>12175</v>
      </c>
      <c r="AE212">
        <v>106</v>
      </c>
      <c r="AF212">
        <v>2.77</v>
      </c>
      <c r="AG212">
        <v>1.2450000000000001</v>
      </c>
      <c r="AH212">
        <v>8</v>
      </c>
      <c r="AI212">
        <v>0.1</v>
      </c>
      <c r="AJ212">
        <v>3.2</v>
      </c>
      <c r="AK212">
        <v>4.7</v>
      </c>
      <c r="AL212">
        <f>IF(Table3[[#This Row],[To]]&gt;=2023, Table3[[#This Row],[K/9]]*Adjustments!$N$11, Table3[[#This Row],[K/9]])</f>
        <v>4.7</v>
      </c>
      <c r="AM212">
        <v>1.47</v>
      </c>
      <c r="AN212" t="s">
        <v>1858</v>
      </c>
      <c r="AO212" t="s">
        <v>1859</v>
      </c>
      <c r="AP212" t="s">
        <v>1860</v>
      </c>
    </row>
    <row r="213" spans="1:42" x14ac:dyDescent="0.45">
      <c r="A213">
        <v>198</v>
      </c>
      <c r="B213" t="s">
        <v>1861</v>
      </c>
      <c r="C213">
        <v>1546</v>
      </c>
      <c r="D213">
        <v>2002</v>
      </c>
      <c r="E213">
        <v>2022</v>
      </c>
      <c r="F213" t="str">
        <f>_xlfn.CONCAT(Table3[[#This Row],[From]], "-",Table3[[#This Row],[To]])</f>
        <v>2002-2022</v>
      </c>
      <c r="G213" t="s">
        <v>1862</v>
      </c>
      <c r="H213">
        <v>74</v>
      </c>
      <c r="I213">
        <v>94</v>
      </c>
      <c r="J213">
        <v>0.44</v>
      </c>
      <c r="K213">
        <v>168</v>
      </c>
      <c r="L213">
        <v>4.37</v>
      </c>
      <c r="M213">
        <v>703</v>
      </c>
      <c r="N213">
        <v>195</v>
      </c>
      <c r="O213">
        <v>3</v>
      </c>
      <c r="P213">
        <v>2</v>
      </c>
      <c r="Q213">
        <v>5</v>
      </c>
      <c r="R213">
        <v>1465.2</v>
      </c>
      <c r="S213">
        <v>1336</v>
      </c>
      <c r="T213">
        <v>783</v>
      </c>
      <c r="U213">
        <v>712</v>
      </c>
      <c r="V213">
        <v>198</v>
      </c>
      <c r="W213">
        <v>762</v>
      </c>
      <c r="X213">
        <v>40</v>
      </c>
      <c r="Y213">
        <f>_xlfn.IFNA(IF(Table3[[#This Row],[To]]&gt;=2023, VLOOKUP(Table3[[#This Row],[Player]], Active!$B$2:$V$201, 21, FALSE), Table3[[#This Row],[IP]]), Table3[[#This Row],[IP]])</f>
        <v>1465.2</v>
      </c>
      <c r="Z213">
        <f>_xlfn.IFNA(IF(Table3[[#This Row],[To]]&gt;= 2023, (Table3[[#This Row],[IP - Adjusted]]/9)*Table3[[#This Row],[K/9 - Adjusted]], Table3[[#This Row],[SO]]), Table3[[#This Row],[SO]])</f>
        <v>1546</v>
      </c>
      <c r="AA213">
        <v>88</v>
      </c>
      <c r="AB213">
        <v>8</v>
      </c>
      <c r="AC213">
        <v>58</v>
      </c>
      <c r="AD213">
        <v>6464</v>
      </c>
      <c r="AE213">
        <v>96</v>
      </c>
      <c r="AF213">
        <v>4.49</v>
      </c>
      <c r="AG213">
        <v>1.431</v>
      </c>
      <c r="AH213">
        <v>8.1999999999999993</v>
      </c>
      <c r="AI213">
        <v>1.2</v>
      </c>
      <c r="AJ213">
        <v>4.7</v>
      </c>
      <c r="AK213">
        <v>9.5</v>
      </c>
      <c r="AL213">
        <f>IF(Table3[[#This Row],[To]]&gt;=2023, Table3[[#This Row],[K/9]]*Adjustments!$N$11, Table3[[#This Row],[K/9]])</f>
        <v>9.5</v>
      </c>
      <c r="AM213">
        <v>2.0299999999999998</v>
      </c>
      <c r="AN213" t="s">
        <v>1435</v>
      </c>
      <c r="AO213" t="s">
        <v>1863</v>
      </c>
      <c r="AP213" t="s">
        <v>1864</v>
      </c>
    </row>
    <row r="214" spans="1:42" x14ac:dyDescent="0.45">
      <c r="A214">
        <v>199</v>
      </c>
      <c r="B214" t="s">
        <v>389</v>
      </c>
      <c r="C214">
        <v>1542</v>
      </c>
      <c r="D214">
        <v>1986</v>
      </c>
      <c r="E214">
        <v>2002</v>
      </c>
      <c r="F214" t="str">
        <f>_xlfn.CONCAT(Table3[[#This Row],[From]], "-",Table3[[#This Row],[To]])</f>
        <v>1986-2002</v>
      </c>
      <c r="G214" t="s">
        <v>1341</v>
      </c>
      <c r="H214">
        <v>123</v>
      </c>
      <c r="I214">
        <v>122</v>
      </c>
      <c r="J214">
        <v>0.502</v>
      </c>
      <c r="K214">
        <v>245</v>
      </c>
      <c r="L214">
        <v>3.86</v>
      </c>
      <c r="M214">
        <v>664</v>
      </c>
      <c r="N214">
        <v>269</v>
      </c>
      <c r="O214">
        <v>40</v>
      </c>
      <c r="P214">
        <v>12</v>
      </c>
      <c r="Q214">
        <v>7</v>
      </c>
      <c r="R214">
        <v>2233.1</v>
      </c>
      <c r="S214">
        <v>2313</v>
      </c>
      <c r="T214">
        <v>1053</v>
      </c>
      <c r="U214">
        <v>957</v>
      </c>
      <c r="V214">
        <v>262</v>
      </c>
      <c r="W214">
        <v>501</v>
      </c>
      <c r="X214">
        <v>34</v>
      </c>
      <c r="Y214">
        <f>_xlfn.IFNA(IF(Table3[[#This Row],[To]]&gt;=2023, VLOOKUP(Table3[[#This Row],[Player]], Active!$B$2:$V$201, 21, FALSE), Table3[[#This Row],[IP]]), Table3[[#This Row],[IP]])</f>
        <v>2233.1</v>
      </c>
      <c r="Z214">
        <f>_xlfn.IFNA(IF(Table3[[#This Row],[To]]&gt;= 2023, (Table3[[#This Row],[IP - Adjusted]]/9)*Table3[[#This Row],[K/9 - Adjusted]], Table3[[#This Row],[SO]]), Table3[[#This Row],[SO]])</f>
        <v>1542</v>
      </c>
      <c r="AA214">
        <v>21</v>
      </c>
      <c r="AB214">
        <v>12</v>
      </c>
      <c r="AC214">
        <v>30</v>
      </c>
      <c r="AD214">
        <v>9301</v>
      </c>
      <c r="AE214">
        <v>107</v>
      </c>
      <c r="AF214">
        <v>3.77</v>
      </c>
      <c r="AG214">
        <v>1.26</v>
      </c>
      <c r="AH214">
        <v>9.3000000000000007</v>
      </c>
      <c r="AI214">
        <v>1.1000000000000001</v>
      </c>
      <c r="AJ214">
        <v>2</v>
      </c>
      <c r="AK214">
        <v>6.2</v>
      </c>
      <c r="AL214">
        <f>IF(Table3[[#This Row],[To]]&gt;=2023, Table3[[#This Row],[K/9]]*Adjustments!$N$11, Table3[[#This Row],[K/9]])</f>
        <v>6.2</v>
      </c>
      <c r="AM214">
        <v>3.08</v>
      </c>
      <c r="AN214" t="s">
        <v>1435</v>
      </c>
      <c r="AO214" t="s">
        <v>1865</v>
      </c>
      <c r="AP214" t="s">
        <v>1866</v>
      </c>
    </row>
    <row r="215" spans="1:42" x14ac:dyDescent="0.45">
      <c r="A215">
        <v>200</v>
      </c>
      <c r="B215" t="s">
        <v>363</v>
      </c>
      <c r="C215">
        <v>1538</v>
      </c>
      <c r="D215">
        <v>1984</v>
      </c>
      <c r="E215">
        <v>1998</v>
      </c>
      <c r="F215" t="str">
        <f>_xlfn.CONCAT(Table3[[#This Row],[From]], "-",Table3[[#This Row],[To]])</f>
        <v>1984-1998</v>
      </c>
      <c r="G215" t="s">
        <v>1350</v>
      </c>
      <c r="H215">
        <v>186</v>
      </c>
      <c r="I215">
        <v>117</v>
      </c>
      <c r="J215">
        <v>0.61399999999999999</v>
      </c>
      <c r="K215">
        <v>303</v>
      </c>
      <c r="L215">
        <v>3.51</v>
      </c>
      <c r="M215">
        <v>470</v>
      </c>
      <c r="N215">
        <v>389</v>
      </c>
      <c r="O215">
        <v>34</v>
      </c>
      <c r="P215">
        <v>13</v>
      </c>
      <c r="Q215">
        <v>10</v>
      </c>
      <c r="R215">
        <v>2591.1999999999998</v>
      </c>
      <c r="S215">
        <v>2518</v>
      </c>
      <c r="T215">
        <v>1104</v>
      </c>
      <c r="U215">
        <v>1010</v>
      </c>
      <c r="V215">
        <v>254</v>
      </c>
      <c r="W215">
        <v>668</v>
      </c>
      <c r="X215">
        <v>29</v>
      </c>
      <c r="Y215">
        <f>_xlfn.IFNA(IF(Table3[[#This Row],[To]]&gt;=2023, VLOOKUP(Table3[[#This Row],[Player]], Active!$B$2:$V$201, 21, FALSE), Table3[[#This Row],[IP]]), Table3[[#This Row],[IP]])</f>
        <v>2591.1999999999998</v>
      </c>
      <c r="Z215">
        <f>_xlfn.IFNA(IF(Table3[[#This Row],[To]]&gt;= 2023, (Table3[[#This Row],[IP - Adjusted]]/9)*Table3[[#This Row],[K/9 - Adjusted]], Table3[[#This Row],[SO]]), Table3[[#This Row],[SO]])</f>
        <v>1538</v>
      </c>
      <c r="AA215">
        <v>38</v>
      </c>
      <c r="AB215">
        <v>12</v>
      </c>
      <c r="AC215">
        <v>50</v>
      </c>
      <c r="AD215">
        <v>10719</v>
      </c>
      <c r="AE215">
        <v>122</v>
      </c>
      <c r="AF215">
        <v>3.8</v>
      </c>
      <c r="AG215">
        <v>1.2290000000000001</v>
      </c>
      <c r="AH215">
        <v>8.6999999999999993</v>
      </c>
      <c r="AI215">
        <v>0.9</v>
      </c>
      <c r="AJ215">
        <v>2.2999999999999998</v>
      </c>
      <c r="AK215">
        <v>5.3</v>
      </c>
      <c r="AL215">
        <f>IF(Table3[[#This Row],[To]]&gt;=2023, Table3[[#This Row],[K/9]]*Adjustments!$N$11, Table3[[#This Row],[K/9]])</f>
        <v>5.3</v>
      </c>
      <c r="AM215">
        <v>2.2999999999999998</v>
      </c>
      <c r="AN215" t="s">
        <v>1571</v>
      </c>
      <c r="AO215" t="s">
        <v>1867</v>
      </c>
      <c r="AP215" t="s">
        <v>1868</v>
      </c>
    </row>
    <row r="216" spans="1:42" x14ac:dyDescent="0.45">
      <c r="A216">
        <v>117</v>
      </c>
      <c r="B216" t="s">
        <v>1004</v>
      </c>
      <c r="C216">
        <v>1775</v>
      </c>
      <c r="D216">
        <v>2007</v>
      </c>
      <c r="E216">
        <v>2023</v>
      </c>
      <c r="F216" t="str">
        <f>_xlfn.CONCAT(Table3[[#This Row],[From]], "-",Table3[[#This Row],[To]])</f>
        <v>2007-2023</v>
      </c>
      <c r="G216" t="s">
        <v>1330</v>
      </c>
      <c r="H216">
        <v>104</v>
      </c>
      <c r="I216">
        <v>114</v>
      </c>
      <c r="J216">
        <v>0.47699999999999998</v>
      </c>
      <c r="K216">
        <v>218</v>
      </c>
      <c r="L216">
        <v>4.16</v>
      </c>
      <c r="M216">
        <v>497</v>
      </c>
      <c r="N216">
        <v>290</v>
      </c>
      <c r="O216">
        <v>2</v>
      </c>
      <c r="P216">
        <v>1</v>
      </c>
      <c r="Q216">
        <v>66</v>
      </c>
      <c r="R216">
        <v>1904.1</v>
      </c>
      <c r="S216">
        <v>1806</v>
      </c>
      <c r="T216">
        <v>948</v>
      </c>
      <c r="U216">
        <v>881</v>
      </c>
      <c r="V216">
        <v>280</v>
      </c>
      <c r="W216">
        <v>647</v>
      </c>
      <c r="X216">
        <v>28</v>
      </c>
      <c r="Y216">
        <f>_xlfn.IFNA(IF(Table3[[#This Row],[To]]&gt;=2023, VLOOKUP(Table3[[#This Row],[Player]], Active!$B$2:$V$201, 21, FALSE), Table3[[#This Row],[IP]]), Table3[[#This Row],[IP]])</f>
        <v>1904.1</v>
      </c>
      <c r="Z216">
        <f>_xlfn.IFNA(IF(Table3[[#This Row],[To]]&gt;= 2023, (Table3[[#This Row],[IP - Adjusted]]/9)*Table3[[#This Row],[K/9 - Adjusted]], Table3[[#This Row],[SO]]), Table3[[#This Row],[SO]])</f>
        <v>1505.7449867271093</v>
      </c>
      <c r="AA216">
        <v>84</v>
      </c>
      <c r="AB216">
        <v>8</v>
      </c>
      <c r="AC216">
        <v>80</v>
      </c>
      <c r="AD216">
        <v>8100</v>
      </c>
      <c r="AE216">
        <v>98</v>
      </c>
      <c r="AF216">
        <v>4.3099999999999996</v>
      </c>
      <c r="AG216">
        <v>1.288</v>
      </c>
      <c r="AH216">
        <v>8.5</v>
      </c>
      <c r="AI216">
        <v>1.3</v>
      </c>
      <c r="AJ216">
        <v>3.1</v>
      </c>
      <c r="AK216">
        <v>8.4</v>
      </c>
      <c r="AL216">
        <f>IF(Table3[[#This Row],[To]]&gt;=2023, Table3[[#This Row],[K/9]]*Adjustments!$N$11, Table3[[#This Row],[K/9]])</f>
        <v>7.1171182608812478</v>
      </c>
      <c r="AM216">
        <v>2.74</v>
      </c>
      <c r="AN216" t="s">
        <v>1435</v>
      </c>
      <c r="AO216" t="s">
        <v>1680</v>
      </c>
      <c r="AP216" t="s">
        <v>1681</v>
      </c>
    </row>
    <row r="217" spans="1:42" x14ac:dyDescent="0.45">
      <c r="A217">
        <v>132</v>
      </c>
      <c r="B217" t="s">
        <v>906</v>
      </c>
      <c r="C217">
        <v>1725</v>
      </c>
      <c r="D217">
        <v>2011</v>
      </c>
      <c r="E217">
        <v>2023</v>
      </c>
      <c r="F217" t="str">
        <f>_xlfn.CONCAT(Table3[[#This Row],[From]], "-",Table3[[#This Row],[To]])</f>
        <v>2011-2023</v>
      </c>
      <c r="G217" t="s">
        <v>1071</v>
      </c>
      <c r="H217">
        <v>116</v>
      </c>
      <c r="I217">
        <v>77</v>
      </c>
      <c r="J217">
        <v>0.60099999999999998</v>
      </c>
      <c r="K217">
        <v>193</v>
      </c>
      <c r="L217">
        <v>3.44</v>
      </c>
      <c r="M217">
        <v>271</v>
      </c>
      <c r="N217">
        <v>260</v>
      </c>
      <c r="O217">
        <v>18</v>
      </c>
      <c r="P217">
        <v>8</v>
      </c>
      <c r="Q217">
        <v>1</v>
      </c>
      <c r="R217">
        <v>1641.2</v>
      </c>
      <c r="S217">
        <v>1486</v>
      </c>
      <c r="T217">
        <v>684</v>
      </c>
      <c r="U217">
        <v>627</v>
      </c>
      <c r="V217">
        <v>177</v>
      </c>
      <c r="W217">
        <v>368</v>
      </c>
      <c r="X217">
        <v>9</v>
      </c>
      <c r="Y217">
        <f>_xlfn.IFNA(IF(Table3[[#This Row],[To]]&gt;=2023, VLOOKUP(Table3[[#This Row],[Player]], Active!$B$2:$V$201, 21, FALSE), Table3[[#This Row],[IP]]), Table3[[#This Row],[IP]])</f>
        <v>1641.2</v>
      </c>
      <c r="Z217">
        <f>_xlfn.IFNA(IF(Table3[[#This Row],[To]]&gt;= 2023, (Table3[[#This Row],[IP - Adjusted]]/9)*Table3[[#This Row],[K/9 - Adjusted]], Table3[[#This Row],[SO]]), Table3[[#This Row],[SO]])</f>
        <v>1467.8020853532257</v>
      </c>
      <c r="AA217">
        <v>65</v>
      </c>
      <c r="AB217">
        <v>2</v>
      </c>
      <c r="AC217">
        <v>31</v>
      </c>
      <c r="AD217">
        <v>6688</v>
      </c>
      <c r="AE217">
        <v>122</v>
      </c>
      <c r="AF217">
        <v>3.23</v>
      </c>
      <c r="AG217">
        <v>1.129</v>
      </c>
      <c r="AH217">
        <v>8.1</v>
      </c>
      <c r="AI217">
        <v>1</v>
      </c>
      <c r="AJ217">
        <v>2</v>
      </c>
      <c r="AK217">
        <v>9.5</v>
      </c>
      <c r="AL217">
        <f>IF(Table3[[#This Row],[To]]&gt;=2023, Table3[[#This Row],[K/9]]*Adjustments!$N$11, Table3[[#This Row],[K/9]])</f>
        <v>8.0491218426633147</v>
      </c>
      <c r="AM217">
        <v>4.6900000000000004</v>
      </c>
      <c r="AN217" t="s">
        <v>1435</v>
      </c>
      <c r="AO217" t="s">
        <v>1713</v>
      </c>
      <c r="AP217" t="s">
        <v>1714</v>
      </c>
    </row>
    <row r="218" spans="1:42" x14ac:dyDescent="0.45">
      <c r="A218">
        <v>17</v>
      </c>
      <c r="B218" t="s">
        <v>826</v>
      </c>
      <c r="C218">
        <v>1527</v>
      </c>
      <c r="D218">
        <v>2013</v>
      </c>
      <c r="E218">
        <v>2024</v>
      </c>
      <c r="F218" t="str">
        <f>_xlfn.CONCAT(Table3[[#This Row],[From]], "-",Table3[[#This Row],[To]])</f>
        <v>2013-2024</v>
      </c>
      <c r="G218" t="s">
        <v>1072</v>
      </c>
      <c r="H218">
        <v>97</v>
      </c>
      <c r="I218">
        <v>67</v>
      </c>
      <c r="J218">
        <v>0.59099999999999997</v>
      </c>
      <c r="K218">
        <v>164</v>
      </c>
      <c r="L218">
        <v>3.39</v>
      </c>
      <c r="M218">
        <v>246</v>
      </c>
      <c r="N218">
        <v>246</v>
      </c>
      <c r="O218">
        <v>4</v>
      </c>
      <c r="P218">
        <v>3</v>
      </c>
      <c r="Q218">
        <v>0</v>
      </c>
      <c r="R218">
        <v>1495.1</v>
      </c>
      <c r="S218">
        <v>1310</v>
      </c>
      <c r="T218">
        <v>612</v>
      </c>
      <c r="U218">
        <v>563</v>
      </c>
      <c r="V218">
        <v>138</v>
      </c>
      <c r="W218">
        <v>440</v>
      </c>
      <c r="X218">
        <v>14</v>
      </c>
      <c r="Y218">
        <f>_xlfn.IFNA(IF(Table3[[#This Row],[To]]&gt;=2023, VLOOKUP(Table3[[#This Row],[Player]], Active!$B$2:$V$201, 21, FALSE), Table3[[#This Row],[IP]]), Table3[[#This Row],[IP]])</f>
        <v>1718.8974518727462</v>
      </c>
      <c r="Z218">
        <f>_xlfn.IFNA(IF(Table3[[#This Row],[To]]&gt;= 2023, (Table3[[#This Row],[IP - Adjusted]]/9)*Table3[[#This Row],[K/9 - Adjusted]], Table3[[#This Row],[SO]]), Table3[[#This Row],[SO]])</f>
        <v>1488.7445407197495</v>
      </c>
      <c r="AA218">
        <v>67</v>
      </c>
      <c r="AB218">
        <v>2</v>
      </c>
      <c r="AC218">
        <v>39</v>
      </c>
      <c r="AD218">
        <v>6181</v>
      </c>
      <c r="AE218">
        <v>118</v>
      </c>
      <c r="AF218">
        <v>3.34</v>
      </c>
      <c r="AG218">
        <v>1.17</v>
      </c>
      <c r="AH218">
        <v>7.9</v>
      </c>
      <c r="AI218">
        <v>0.8</v>
      </c>
      <c r="AJ218">
        <v>2.6</v>
      </c>
      <c r="AK218">
        <v>9.1999999999999993</v>
      </c>
      <c r="AL218">
        <f>IF(Table3[[#This Row],[To]]&gt;=2023, Table3[[#This Row],[K/9]]*Adjustments!$N$11, Table3[[#This Row],[K/9]])</f>
        <v>7.7949390476318419</v>
      </c>
      <c r="AM218">
        <v>3.47</v>
      </c>
      <c r="AN218" t="s">
        <v>1435</v>
      </c>
      <c r="AO218" t="s">
        <v>1899</v>
      </c>
      <c r="AP218" t="s">
        <v>1900</v>
      </c>
    </row>
    <row r="219" spans="1:42" x14ac:dyDescent="0.45">
      <c r="A219">
        <v>18</v>
      </c>
      <c r="B219" t="s">
        <v>908</v>
      </c>
      <c r="C219">
        <v>1505</v>
      </c>
      <c r="D219">
        <v>2014</v>
      </c>
      <c r="E219">
        <v>2023</v>
      </c>
      <c r="F219" t="str">
        <f>_xlfn.CONCAT(Table3[[#This Row],[From]], "-",Table3[[#This Row],[To]])</f>
        <v>2014-2023</v>
      </c>
      <c r="G219" t="s">
        <v>1074</v>
      </c>
      <c r="H219">
        <v>74</v>
      </c>
      <c r="I219">
        <v>71</v>
      </c>
      <c r="J219">
        <v>0.51</v>
      </c>
      <c r="K219">
        <v>145</v>
      </c>
      <c r="L219">
        <v>3.96</v>
      </c>
      <c r="M219">
        <v>226</v>
      </c>
      <c r="N219">
        <v>222</v>
      </c>
      <c r="O219">
        <v>1</v>
      </c>
      <c r="P219">
        <v>1</v>
      </c>
      <c r="Q219">
        <v>0</v>
      </c>
      <c r="R219">
        <v>1228</v>
      </c>
      <c r="S219">
        <v>1082</v>
      </c>
      <c r="T219">
        <v>577</v>
      </c>
      <c r="U219">
        <v>541</v>
      </c>
      <c r="V219">
        <v>188</v>
      </c>
      <c r="W219">
        <v>520</v>
      </c>
      <c r="X219">
        <v>19</v>
      </c>
      <c r="Y219">
        <f>_xlfn.IFNA(IF(Table3[[#This Row],[To]]&gt;=2023, VLOOKUP(Table3[[#This Row],[Player]], Active!$B$2:$V$201, 21, FALSE), Table3[[#This Row],[IP]]), Table3[[#This Row],[IP]])</f>
        <v>1411.8159794660776</v>
      </c>
      <c r="Z219">
        <f>_xlfn.IFNA(IF(Table3[[#This Row],[To]]&gt;= 2023, (Table3[[#This Row],[IP - Adjusted]]/9)*Table3[[#This Row],[K/9 - Adjusted]], Table3[[#This Row],[SO]]), Table3[[#This Row],[SO]])</f>
        <v>1462.0194996439368</v>
      </c>
      <c r="AA219">
        <v>41</v>
      </c>
      <c r="AB219">
        <v>1</v>
      </c>
      <c r="AC219">
        <v>49</v>
      </c>
      <c r="AD219">
        <v>5213</v>
      </c>
      <c r="AE219">
        <v>108</v>
      </c>
      <c r="AF219">
        <v>4.07</v>
      </c>
      <c r="AG219">
        <v>1.3049999999999999</v>
      </c>
      <c r="AH219">
        <v>7.9</v>
      </c>
      <c r="AI219">
        <v>1.4</v>
      </c>
      <c r="AJ219">
        <v>3.8</v>
      </c>
      <c r="AK219">
        <v>11</v>
      </c>
      <c r="AL219">
        <f>IF(Table3[[#This Row],[To]]&gt;=2023, Table3[[#This Row],[K/9]]*Adjustments!$N$11, Table3[[#This Row],[K/9]])</f>
        <v>9.3200358178206812</v>
      </c>
      <c r="AM219">
        <v>2.89</v>
      </c>
      <c r="AN219" t="s">
        <v>1435</v>
      </c>
      <c r="AO219" t="s">
        <v>1901</v>
      </c>
      <c r="AP219" t="s">
        <v>1902</v>
      </c>
    </row>
    <row r="220" spans="1:42" x14ac:dyDescent="0.45">
      <c r="A220">
        <v>19</v>
      </c>
      <c r="B220" t="s">
        <v>825</v>
      </c>
      <c r="C220">
        <v>1452</v>
      </c>
      <c r="D220">
        <v>2013</v>
      </c>
      <c r="E220">
        <v>2024</v>
      </c>
      <c r="F220" t="str">
        <f>_xlfn.CONCAT(Table3[[#This Row],[From]], "-",Table3[[#This Row],[To]])</f>
        <v>2013-2024</v>
      </c>
      <c r="G220" t="s">
        <v>1070</v>
      </c>
      <c r="H220">
        <v>111</v>
      </c>
      <c r="I220">
        <v>103</v>
      </c>
      <c r="J220">
        <v>0.51900000000000002</v>
      </c>
      <c r="K220">
        <v>214</v>
      </c>
      <c r="L220">
        <v>4.51</v>
      </c>
      <c r="M220">
        <v>317</v>
      </c>
      <c r="N220">
        <v>311</v>
      </c>
      <c r="O220">
        <v>3</v>
      </c>
      <c r="P220">
        <v>1</v>
      </c>
      <c r="Q220">
        <v>0</v>
      </c>
      <c r="R220">
        <v>1793.2</v>
      </c>
      <c r="S220">
        <v>1834</v>
      </c>
      <c r="T220">
        <v>954</v>
      </c>
      <c r="U220">
        <v>899</v>
      </c>
      <c r="V220">
        <v>215</v>
      </c>
      <c r="W220">
        <v>628</v>
      </c>
      <c r="X220">
        <v>14</v>
      </c>
      <c r="Y220">
        <f>_xlfn.IFNA(IF(Table3[[#This Row],[To]]&gt;=2023, VLOOKUP(Table3[[#This Row],[Player]], Active!$B$2:$V$201, 21, FALSE), Table3[[#This Row],[IP]]), Table3[[#This Row],[IP]])</f>
        <v>2061.6192299499758</v>
      </c>
      <c r="Z220">
        <f>_xlfn.IFNA(IF(Table3[[#This Row],[To]]&gt;= 2023, (Table3[[#This Row],[IP - Adjusted]]/9)*Table3[[#This Row],[K/9 - Adjusted]], Table3[[#This Row],[SO]]), Table3[[#This Row],[SO]])</f>
        <v>1416.8168179863044</v>
      </c>
      <c r="AA220">
        <v>66</v>
      </c>
      <c r="AB220">
        <v>1</v>
      </c>
      <c r="AC220">
        <v>69</v>
      </c>
      <c r="AD220">
        <v>7681</v>
      </c>
      <c r="AE220">
        <v>93</v>
      </c>
      <c r="AF220">
        <v>4.26</v>
      </c>
      <c r="AG220">
        <v>1.373</v>
      </c>
      <c r="AH220">
        <v>9.1999999999999993</v>
      </c>
      <c r="AI220">
        <v>1.1000000000000001</v>
      </c>
      <c r="AJ220">
        <v>3.2</v>
      </c>
      <c r="AK220">
        <v>7.3</v>
      </c>
      <c r="AL220">
        <f>IF(Table3[[#This Row],[To]]&gt;=2023, Table3[[#This Row],[K/9]]*Adjustments!$N$11, Table3[[#This Row],[K/9]])</f>
        <v>6.1851146790991791</v>
      </c>
      <c r="AM220">
        <v>2.31</v>
      </c>
      <c r="AN220">
        <v>1</v>
      </c>
      <c r="AO220" t="s">
        <v>1903</v>
      </c>
      <c r="AP220" t="s">
        <v>1904</v>
      </c>
    </row>
    <row r="221" spans="1:42" x14ac:dyDescent="0.45">
      <c r="A221">
        <v>20</v>
      </c>
      <c r="B221" t="s">
        <v>926</v>
      </c>
      <c r="C221">
        <v>1361</v>
      </c>
      <c r="D221">
        <v>2011</v>
      </c>
      <c r="E221">
        <v>2024</v>
      </c>
      <c r="F221" t="str">
        <f>_xlfn.CONCAT(Table3[[#This Row],[From]], "-",Table3[[#This Row],[To]])</f>
        <v>2011-2024</v>
      </c>
      <c r="G221" t="s">
        <v>1067</v>
      </c>
      <c r="H221">
        <v>108</v>
      </c>
      <c r="I221">
        <v>99</v>
      </c>
      <c r="J221">
        <v>0.52200000000000002</v>
      </c>
      <c r="K221">
        <v>207</v>
      </c>
      <c r="L221">
        <v>4.07</v>
      </c>
      <c r="M221">
        <v>317</v>
      </c>
      <c r="N221">
        <v>310</v>
      </c>
      <c r="O221">
        <v>3</v>
      </c>
      <c r="P221">
        <v>2</v>
      </c>
      <c r="Q221">
        <v>0</v>
      </c>
      <c r="R221">
        <v>1745.1</v>
      </c>
      <c r="S221">
        <v>1768</v>
      </c>
      <c r="T221">
        <v>846</v>
      </c>
      <c r="U221">
        <v>789</v>
      </c>
      <c r="V221">
        <v>195</v>
      </c>
      <c r="W221">
        <v>605</v>
      </c>
      <c r="X221">
        <v>10</v>
      </c>
      <c r="Y221">
        <f>_xlfn.IFNA(IF(Table3[[#This Row],[To]]&gt;=2023, VLOOKUP(Table3[[#This Row],[Player]], Active!$B$2:$V$201, 21, FALSE), Table3[[#This Row],[IP]]), Table3[[#This Row],[IP]])</f>
        <v>2006.3192717966219</v>
      </c>
      <c r="Z221">
        <f>_xlfn.IFNA(IF(Table3[[#This Row],[To]]&gt;= 2023, (Table3[[#This Row],[IP - Adjusted]]/9)*Table3[[#This Row],[K/9 - Adjusted]], Table3[[#This Row],[SO]]), Table3[[#This Row],[SO]])</f>
        <v>1322.1492154131208</v>
      </c>
      <c r="AA221">
        <v>45</v>
      </c>
      <c r="AB221">
        <v>8</v>
      </c>
      <c r="AC221">
        <v>58</v>
      </c>
      <c r="AD221">
        <v>7464</v>
      </c>
      <c r="AE221">
        <v>103</v>
      </c>
      <c r="AF221">
        <v>4.1500000000000004</v>
      </c>
      <c r="AG221">
        <v>1.36</v>
      </c>
      <c r="AH221">
        <v>9.1</v>
      </c>
      <c r="AI221">
        <v>1</v>
      </c>
      <c r="AJ221">
        <v>3.1</v>
      </c>
      <c r="AK221">
        <v>7</v>
      </c>
      <c r="AL221">
        <f>IF(Table3[[#This Row],[To]]&gt;=2023, Table3[[#This Row],[K/9]]*Adjustments!$N$11, Table3[[#This Row],[K/9]])</f>
        <v>5.9309318840677063</v>
      </c>
      <c r="AM221">
        <v>2.25</v>
      </c>
      <c r="AN221" t="s">
        <v>1435</v>
      </c>
      <c r="AO221" t="s">
        <v>1905</v>
      </c>
      <c r="AP221" t="s">
        <v>1906</v>
      </c>
    </row>
    <row r="222" spans="1:42" x14ac:dyDescent="0.45">
      <c r="A222">
        <v>21</v>
      </c>
      <c r="B222" t="s">
        <v>837</v>
      </c>
      <c r="C222">
        <v>1277</v>
      </c>
      <c r="D222">
        <v>2016</v>
      </c>
      <c r="E222">
        <v>2024</v>
      </c>
      <c r="F222" t="str">
        <f>_xlfn.CONCAT(Table3[[#This Row],[From]], "-",Table3[[#This Row],[To]])</f>
        <v>2016-2024</v>
      </c>
      <c r="G222" t="s">
        <v>1079</v>
      </c>
      <c r="H222">
        <v>91</v>
      </c>
      <c r="I222">
        <v>72</v>
      </c>
      <c r="J222">
        <v>0.55800000000000005</v>
      </c>
      <c r="K222">
        <v>163</v>
      </c>
      <c r="L222">
        <v>4.1100000000000003</v>
      </c>
      <c r="M222">
        <v>231</v>
      </c>
      <c r="N222">
        <v>230</v>
      </c>
      <c r="O222">
        <v>5</v>
      </c>
      <c r="P222">
        <v>1</v>
      </c>
      <c r="Q222">
        <v>0</v>
      </c>
      <c r="R222">
        <v>1328.1</v>
      </c>
      <c r="S222">
        <v>1247</v>
      </c>
      <c r="T222">
        <v>648</v>
      </c>
      <c r="U222">
        <v>607</v>
      </c>
      <c r="V222">
        <v>183</v>
      </c>
      <c r="W222">
        <v>392</v>
      </c>
      <c r="X222">
        <v>4</v>
      </c>
      <c r="Y222">
        <f>_xlfn.IFNA(IF(Table3[[#This Row],[To]]&gt;=2023, VLOOKUP(Table3[[#This Row],[Player]], Active!$B$2:$V$201, 21, FALSE), Table3[[#This Row],[IP]]), Table3[[#This Row],[IP]])</f>
        <v>1526.8996761635972</v>
      </c>
      <c r="Z222">
        <f>_xlfn.IFNA(IF(Table3[[#This Row],[To]]&gt;= 2023, (Table3[[#This Row],[IP - Adjusted]]/9)*Table3[[#This Row],[K/9 - Adjusted]], Table3[[#This Row],[SO]]), Table3[[#This Row],[SO]])</f>
        <v>1250.5819105752792</v>
      </c>
      <c r="AA222">
        <v>89</v>
      </c>
      <c r="AB222">
        <v>3</v>
      </c>
      <c r="AC222">
        <v>33</v>
      </c>
      <c r="AD222">
        <v>5588</v>
      </c>
      <c r="AE222">
        <v>104</v>
      </c>
      <c r="AF222">
        <v>4.13</v>
      </c>
      <c r="AG222">
        <v>1.234</v>
      </c>
      <c r="AH222">
        <v>8.4</v>
      </c>
      <c r="AI222">
        <v>1.2</v>
      </c>
      <c r="AJ222">
        <v>2.7</v>
      </c>
      <c r="AK222">
        <v>8.6999999999999993</v>
      </c>
      <c r="AL222">
        <f>IF(Table3[[#This Row],[To]]&gt;=2023, Table3[[#This Row],[K/9]]*Adjustments!$N$11, Table3[[#This Row],[K/9]])</f>
        <v>7.3713010559127197</v>
      </c>
      <c r="AM222">
        <v>3.26</v>
      </c>
      <c r="AN222">
        <v>1</v>
      </c>
      <c r="AO222" t="s">
        <v>1907</v>
      </c>
      <c r="AP222" t="s">
        <v>1908</v>
      </c>
    </row>
    <row r="223" spans="1:42" x14ac:dyDescent="0.45">
      <c r="A223">
        <v>22</v>
      </c>
      <c r="B223" t="s">
        <v>927</v>
      </c>
      <c r="C223">
        <v>1277</v>
      </c>
      <c r="D223">
        <v>2011</v>
      </c>
      <c r="E223">
        <v>2024</v>
      </c>
      <c r="F223" t="str">
        <f>_xlfn.CONCAT(Table3[[#This Row],[From]], "-",Table3[[#This Row],[To]])</f>
        <v>2011-2024</v>
      </c>
      <c r="G223" t="s">
        <v>1081</v>
      </c>
      <c r="H223">
        <v>85</v>
      </c>
      <c r="I223">
        <v>76</v>
      </c>
      <c r="J223">
        <v>0.52800000000000002</v>
      </c>
      <c r="K223">
        <v>161</v>
      </c>
      <c r="L223">
        <v>4.04</v>
      </c>
      <c r="M223">
        <v>280</v>
      </c>
      <c r="N223">
        <v>261</v>
      </c>
      <c r="O223">
        <v>4</v>
      </c>
      <c r="P223">
        <v>2</v>
      </c>
      <c r="Q223">
        <v>0</v>
      </c>
      <c r="R223">
        <v>1488.2</v>
      </c>
      <c r="S223">
        <v>1488</v>
      </c>
      <c r="T223">
        <v>708</v>
      </c>
      <c r="U223">
        <v>669</v>
      </c>
      <c r="V223">
        <v>165</v>
      </c>
      <c r="W223">
        <v>429</v>
      </c>
      <c r="X223">
        <v>16</v>
      </c>
      <c r="Y223">
        <f>_xlfn.IFNA(IF(Table3[[#This Row],[To]]&gt;=2023, VLOOKUP(Table3[[#This Row],[Player]], Active!$B$2:$V$201, 21, FALSE), Table3[[#This Row],[IP]]), Table3[[#This Row],[IP]])</f>
        <v>1710.9646096428473</v>
      </c>
      <c r="Z223">
        <f>_xlfn.IFNA(IF(Table3[[#This Row],[To]]&gt;= 2023, (Table3[[#This Row],[IP - Adjusted]]/9)*Table3[[#This Row],[K/9 - Adjusted]], Table3[[#This Row],[SO]]), Table3[[#This Row],[SO]])</f>
        <v>1240.2640012696047</v>
      </c>
      <c r="AA223">
        <v>45</v>
      </c>
      <c r="AB223">
        <v>0</v>
      </c>
      <c r="AC223">
        <v>47</v>
      </c>
      <c r="AD223">
        <v>6278</v>
      </c>
      <c r="AE223">
        <v>103</v>
      </c>
      <c r="AF223">
        <v>3.83</v>
      </c>
      <c r="AG223">
        <v>1.288</v>
      </c>
      <c r="AH223">
        <v>9</v>
      </c>
      <c r="AI223">
        <v>1</v>
      </c>
      <c r="AJ223">
        <v>2.6</v>
      </c>
      <c r="AK223">
        <v>7.7</v>
      </c>
      <c r="AL223">
        <f>IF(Table3[[#This Row],[To]]&gt;=2023, Table3[[#This Row],[K/9]]*Adjustments!$N$11, Table3[[#This Row],[K/9]])</f>
        <v>6.524025072474477</v>
      </c>
      <c r="AM223">
        <v>2.98</v>
      </c>
      <c r="AN223" t="s">
        <v>1435</v>
      </c>
      <c r="AO223" t="s">
        <v>1909</v>
      </c>
      <c r="AP223" t="s">
        <v>1910</v>
      </c>
    </row>
    <row r="224" spans="1:42" x14ac:dyDescent="0.45">
      <c r="A224">
        <v>23</v>
      </c>
      <c r="B224" t="s">
        <v>839</v>
      </c>
      <c r="C224">
        <v>1267</v>
      </c>
      <c r="D224">
        <v>2017</v>
      </c>
      <c r="E224">
        <v>2024</v>
      </c>
      <c r="F224" t="str">
        <f>_xlfn.CONCAT(Table3[[#This Row],[From]], "-",Table3[[#This Row],[To]])</f>
        <v>2017-2024</v>
      </c>
      <c r="G224" t="s">
        <v>1095</v>
      </c>
      <c r="H224">
        <v>69</v>
      </c>
      <c r="I224">
        <v>73</v>
      </c>
      <c r="J224">
        <v>0.48599999999999999</v>
      </c>
      <c r="K224">
        <v>142</v>
      </c>
      <c r="L224">
        <v>3.56</v>
      </c>
      <c r="M224">
        <v>200</v>
      </c>
      <c r="N224">
        <v>200</v>
      </c>
      <c r="O224">
        <v>1</v>
      </c>
      <c r="P224">
        <v>0</v>
      </c>
      <c r="Q224">
        <v>0</v>
      </c>
      <c r="R224">
        <v>1166</v>
      </c>
      <c r="S224">
        <v>981</v>
      </c>
      <c r="T224">
        <v>507</v>
      </c>
      <c r="U224">
        <v>461</v>
      </c>
      <c r="V224">
        <v>141</v>
      </c>
      <c r="W224">
        <v>392</v>
      </c>
      <c r="X224">
        <v>8</v>
      </c>
      <c r="Y224">
        <f>_xlfn.IFNA(IF(Table3[[#This Row],[To]]&gt;=2023, VLOOKUP(Table3[[#This Row],[Player]], Active!$B$2:$V$201, 21, FALSE), Table3[[#This Row],[IP]]), Table3[[#This Row],[IP]])</f>
        <v>1340.5353681249564</v>
      </c>
      <c r="Z224">
        <f>_xlfn.IFNA(IF(Table3[[#This Row],[To]]&gt;= 2023, (Table3[[#This Row],[IP - Adjusted]]/9)*Table3[[#This Row],[K/9 - Adjusted]], Table3[[#This Row],[SO]]), Table3[[#This Row],[SO]])</f>
        <v>1236.7637265717601</v>
      </c>
      <c r="AA224">
        <v>38</v>
      </c>
      <c r="AB224">
        <v>8</v>
      </c>
      <c r="AC224">
        <v>16</v>
      </c>
      <c r="AD224">
        <v>4816</v>
      </c>
      <c r="AE224">
        <v>121</v>
      </c>
      <c r="AF224">
        <v>3.69</v>
      </c>
      <c r="AG224">
        <v>1.1779999999999999</v>
      </c>
      <c r="AH224">
        <v>7.6</v>
      </c>
      <c r="AI224">
        <v>1.1000000000000001</v>
      </c>
      <c r="AJ224">
        <v>3</v>
      </c>
      <c r="AK224">
        <v>9.8000000000000007</v>
      </c>
      <c r="AL224">
        <f>IF(Table3[[#This Row],[To]]&gt;=2023, Table3[[#This Row],[K/9]]*Adjustments!$N$11, Table3[[#This Row],[K/9]])</f>
        <v>8.3033046376947883</v>
      </c>
      <c r="AM224">
        <v>3.23</v>
      </c>
      <c r="AN224">
        <v>1</v>
      </c>
      <c r="AO224" t="s">
        <v>1911</v>
      </c>
      <c r="AP224" t="s">
        <v>1912</v>
      </c>
    </row>
    <row r="225" spans="1:42" x14ac:dyDescent="0.45">
      <c r="A225">
        <v>25</v>
      </c>
      <c r="B225" t="s">
        <v>891</v>
      </c>
      <c r="C225">
        <v>1257</v>
      </c>
      <c r="D225">
        <v>2016</v>
      </c>
      <c r="E225">
        <v>2024</v>
      </c>
      <c r="F225" t="str">
        <f>_xlfn.CONCAT(Table3[[#This Row],[From]], "-",Table3[[#This Row],[To]])</f>
        <v>2016-2024</v>
      </c>
      <c r="G225" t="s">
        <v>1091</v>
      </c>
      <c r="H225">
        <v>71</v>
      </c>
      <c r="I225">
        <v>58</v>
      </c>
      <c r="J225">
        <v>0.55000000000000004</v>
      </c>
      <c r="K225">
        <v>129</v>
      </c>
      <c r="L225">
        <v>3.33</v>
      </c>
      <c r="M225">
        <v>198</v>
      </c>
      <c r="N225">
        <v>198</v>
      </c>
      <c r="O225">
        <v>0</v>
      </c>
      <c r="P225">
        <v>0</v>
      </c>
      <c r="Q225">
        <v>0</v>
      </c>
      <c r="R225">
        <v>1021.1</v>
      </c>
      <c r="S225">
        <v>808</v>
      </c>
      <c r="T225">
        <v>407</v>
      </c>
      <c r="U225">
        <v>378</v>
      </c>
      <c r="V225">
        <v>106</v>
      </c>
      <c r="W225">
        <v>468</v>
      </c>
      <c r="X225">
        <v>5</v>
      </c>
      <c r="Y225">
        <f>_xlfn.IFNA(IF(Table3[[#This Row],[To]]&gt;=2023, VLOOKUP(Table3[[#This Row],[Player]], Active!$B$2:$V$201, 21, FALSE), Table3[[#This Row],[IP]]), Table3[[#This Row],[IP]])</f>
        <v>1173.945681297078</v>
      </c>
      <c r="Z225">
        <f>_xlfn.IFNA(IF(Table3[[#This Row],[To]]&gt;= 2023, (Table3[[#This Row],[IP - Adjusted]]/9)*Table3[[#This Row],[K/9 - Adjusted]], Table3[[#This Row],[SO]]), Table3[[#This Row],[SO]])</f>
        <v>1226.7423773363416</v>
      </c>
      <c r="AA225">
        <v>11</v>
      </c>
      <c r="AB225">
        <v>5</v>
      </c>
      <c r="AC225">
        <v>76</v>
      </c>
      <c r="AD225">
        <v>4256</v>
      </c>
      <c r="AE225">
        <v>123</v>
      </c>
      <c r="AF225">
        <v>3.47</v>
      </c>
      <c r="AG225">
        <v>1.2490000000000001</v>
      </c>
      <c r="AH225">
        <v>7.1</v>
      </c>
      <c r="AI225">
        <v>0.9</v>
      </c>
      <c r="AJ225">
        <v>4.0999999999999996</v>
      </c>
      <c r="AK225">
        <v>11.1</v>
      </c>
      <c r="AL225">
        <f>IF(Table3[[#This Row],[To]]&gt;=2023, Table3[[#This Row],[K/9]]*Adjustments!$N$11, Table3[[#This Row],[K/9]])</f>
        <v>9.4047634161645046</v>
      </c>
      <c r="AM225">
        <v>2.69</v>
      </c>
      <c r="AN225">
        <v>1</v>
      </c>
      <c r="AO225" t="s">
        <v>1915</v>
      </c>
      <c r="AP225" t="s">
        <v>1916</v>
      </c>
    </row>
    <row r="226" spans="1:42" x14ac:dyDescent="0.45">
      <c r="A226">
        <v>24</v>
      </c>
      <c r="B226" t="s">
        <v>944</v>
      </c>
      <c r="C226">
        <v>1260</v>
      </c>
      <c r="D226">
        <v>2011</v>
      </c>
      <c r="E226">
        <v>2024</v>
      </c>
      <c r="F226" t="str">
        <f>_xlfn.CONCAT(Table3[[#This Row],[From]], "-",Table3[[#This Row],[To]])</f>
        <v>2011-2024</v>
      </c>
      <c r="G226" t="s">
        <v>1085</v>
      </c>
      <c r="H226">
        <v>81</v>
      </c>
      <c r="I226">
        <v>82</v>
      </c>
      <c r="J226">
        <v>0.497</v>
      </c>
      <c r="K226">
        <v>163</v>
      </c>
      <c r="L226">
        <v>3.85</v>
      </c>
      <c r="M226">
        <v>255</v>
      </c>
      <c r="N226">
        <v>248</v>
      </c>
      <c r="O226">
        <v>5</v>
      </c>
      <c r="P226">
        <v>3</v>
      </c>
      <c r="Q226">
        <v>0</v>
      </c>
      <c r="R226">
        <v>1470.2</v>
      </c>
      <c r="S226">
        <v>1306</v>
      </c>
      <c r="T226">
        <v>675</v>
      </c>
      <c r="U226">
        <v>629</v>
      </c>
      <c r="V226">
        <v>203</v>
      </c>
      <c r="W226">
        <v>492</v>
      </c>
      <c r="X226">
        <v>22</v>
      </c>
      <c r="Y226">
        <f>_xlfn.IFNA(IF(Table3[[#This Row],[To]]&gt;=2023, VLOOKUP(Table3[[#This Row],[Player]], Active!$B$2:$V$201, 21, FALSE), Table3[[#This Row],[IP]]), Table3[[#This Row],[IP]])</f>
        <v>1690.2702386083283</v>
      </c>
      <c r="Z226">
        <f>_xlfn.IFNA(IF(Table3[[#This Row],[To]]&gt;= 2023, (Table3[[#This Row],[IP - Adjusted]]/9)*Table3[[#This Row],[K/9 - Adjusted]], Table3[[#This Row],[SO]]), Table3[[#This Row],[SO]])</f>
        <v>1225.262823993128</v>
      </c>
      <c r="AA226">
        <v>71</v>
      </c>
      <c r="AB226">
        <v>8</v>
      </c>
      <c r="AC226">
        <v>28</v>
      </c>
      <c r="AD226">
        <v>6133</v>
      </c>
      <c r="AE226">
        <v>105</v>
      </c>
      <c r="AF226">
        <v>4.38</v>
      </c>
      <c r="AG226">
        <v>1.2230000000000001</v>
      </c>
      <c r="AH226">
        <v>8</v>
      </c>
      <c r="AI226">
        <v>1.2</v>
      </c>
      <c r="AJ226">
        <v>3</v>
      </c>
      <c r="AK226">
        <v>7.7</v>
      </c>
      <c r="AL226">
        <f>IF(Table3[[#This Row],[To]]&gt;=2023, Table3[[#This Row],[K/9]]*Adjustments!$N$11, Table3[[#This Row],[K/9]])</f>
        <v>6.524025072474477</v>
      </c>
      <c r="AM226">
        <v>2.56</v>
      </c>
      <c r="AN226" t="s">
        <v>1435</v>
      </c>
      <c r="AO226" t="s">
        <v>1913</v>
      </c>
      <c r="AP226" t="s">
        <v>1914</v>
      </c>
    </row>
    <row r="227" spans="1:42" x14ac:dyDescent="0.45">
      <c r="A227">
        <v>26</v>
      </c>
      <c r="B227" t="s">
        <v>972</v>
      </c>
      <c r="C227">
        <v>1252</v>
      </c>
      <c r="D227">
        <v>2012</v>
      </c>
      <c r="E227">
        <v>2024</v>
      </c>
      <c r="F227" t="str">
        <f>_xlfn.CONCAT(Table3[[#This Row],[From]], "-",Table3[[#This Row],[To]])</f>
        <v>2012-2024</v>
      </c>
      <c r="G227" t="s">
        <v>1073</v>
      </c>
      <c r="H227">
        <v>103</v>
      </c>
      <c r="I227">
        <v>92</v>
      </c>
      <c r="J227">
        <v>0.52800000000000002</v>
      </c>
      <c r="K227">
        <v>195</v>
      </c>
      <c r="L227">
        <v>4.03</v>
      </c>
      <c r="M227">
        <v>281</v>
      </c>
      <c r="N227">
        <v>266</v>
      </c>
      <c r="O227">
        <v>12</v>
      </c>
      <c r="P227">
        <v>4</v>
      </c>
      <c r="Q227">
        <v>0</v>
      </c>
      <c r="R227">
        <v>1639.1</v>
      </c>
      <c r="S227">
        <v>1654</v>
      </c>
      <c r="T227">
        <v>792</v>
      </c>
      <c r="U227">
        <v>734</v>
      </c>
      <c r="V227">
        <v>175</v>
      </c>
      <c r="W227">
        <v>515</v>
      </c>
      <c r="X227">
        <v>11</v>
      </c>
      <c r="Y227">
        <f>_xlfn.IFNA(IF(Table3[[#This Row],[To]]&gt;=2023, VLOOKUP(Table3[[#This Row],[Player]], Active!$B$2:$V$201, 21, FALSE), Table3[[#This Row],[IP]]), Table3[[#This Row],[IP]])</f>
        <v>1884.4524201488987</v>
      </c>
      <c r="Z227">
        <f>_xlfn.IFNA(IF(Table3[[#This Row],[To]]&gt;= 2023, (Table3[[#This Row],[IP - Adjusted]]/9)*Table3[[#This Row],[K/9 - Adjusted]], Table3[[#This Row],[SO]]), Table3[[#This Row],[SO]])</f>
        <v>1224.0993127685815</v>
      </c>
      <c r="AA227">
        <v>39</v>
      </c>
      <c r="AB227">
        <v>0</v>
      </c>
      <c r="AC227">
        <v>60</v>
      </c>
      <c r="AD227">
        <v>6939</v>
      </c>
      <c r="AE227">
        <v>102</v>
      </c>
      <c r="AF227">
        <v>4.0199999999999996</v>
      </c>
      <c r="AG227">
        <v>1.323</v>
      </c>
      <c r="AH227">
        <v>9.1</v>
      </c>
      <c r="AI227">
        <v>1</v>
      </c>
      <c r="AJ227">
        <v>2.8</v>
      </c>
      <c r="AK227">
        <v>6.9</v>
      </c>
      <c r="AL227">
        <f>IF(Table3[[#This Row],[To]]&gt;=2023, Table3[[#This Row],[K/9]]*Adjustments!$N$11, Table3[[#This Row],[K/9]])</f>
        <v>5.8462042857238821</v>
      </c>
      <c r="AM227">
        <v>2.4300000000000002</v>
      </c>
      <c r="AN227" t="s">
        <v>1512</v>
      </c>
      <c r="AO227" t="s">
        <v>1917</v>
      </c>
      <c r="AP227" t="s">
        <v>1918</v>
      </c>
    </row>
    <row r="228" spans="1:42" x14ac:dyDescent="0.45">
      <c r="A228">
        <v>27</v>
      </c>
      <c r="B228" t="s">
        <v>1111</v>
      </c>
      <c r="C228">
        <v>1244</v>
      </c>
      <c r="D228">
        <v>2010</v>
      </c>
      <c r="E228">
        <v>2024</v>
      </c>
      <c r="F228" t="str">
        <f>_xlfn.CONCAT(Table3[[#This Row],[From]], "-",Table3[[#This Row],[To]])</f>
        <v>2010-2024</v>
      </c>
      <c r="G228" t="s">
        <v>1112</v>
      </c>
      <c r="H228">
        <v>54</v>
      </c>
      <c r="I228">
        <v>44</v>
      </c>
      <c r="J228">
        <v>0.55100000000000005</v>
      </c>
      <c r="K228">
        <v>98</v>
      </c>
      <c r="L228">
        <v>2.39</v>
      </c>
      <c r="M228">
        <v>818</v>
      </c>
      <c r="N228">
        <v>0</v>
      </c>
      <c r="O228">
        <v>0</v>
      </c>
      <c r="P228">
        <v>0</v>
      </c>
      <c r="Q228">
        <v>440</v>
      </c>
      <c r="R228">
        <v>791.2</v>
      </c>
      <c r="S228">
        <v>459</v>
      </c>
      <c r="T228">
        <v>234</v>
      </c>
      <c r="U228">
        <v>210</v>
      </c>
      <c r="V228">
        <v>68</v>
      </c>
      <c r="W228">
        <v>322</v>
      </c>
      <c r="X228">
        <v>10</v>
      </c>
      <c r="Y228">
        <f>_xlfn.IFNA(IF(Table3[[#This Row],[To]]&gt;=2023, VLOOKUP(Table3[[#This Row],[Player]], Active!$B$2:$V$201, 21, FALSE), Table3[[#This Row],[IP]]), Table3[[#This Row],[IP]])</f>
        <v>909.63257569508198</v>
      </c>
      <c r="Z228">
        <f>_xlfn.IFNA(IF(Table3[[#This Row],[To]]&gt;= 2023, (Table3[[#This Row],[IP - Adjusted]]/9)*Table3[[#This Row],[K/9 - Adjusted]], Table3[[#This Row],[SO]]), Table3[[#This Row],[SO]])</f>
        <v>1207.4454083852372</v>
      </c>
      <c r="AA228">
        <v>39</v>
      </c>
      <c r="AB228">
        <v>4</v>
      </c>
      <c r="AC228">
        <v>67</v>
      </c>
      <c r="AD228">
        <v>3160</v>
      </c>
      <c r="AE228">
        <v>172</v>
      </c>
      <c r="AF228">
        <v>2.4700000000000002</v>
      </c>
      <c r="AG228">
        <v>0.98699999999999999</v>
      </c>
      <c r="AH228">
        <v>5.2</v>
      </c>
      <c r="AI228">
        <v>0.8</v>
      </c>
      <c r="AJ228">
        <v>3.7</v>
      </c>
      <c r="AK228">
        <v>14.1</v>
      </c>
      <c r="AL228">
        <f>IF(Table3[[#This Row],[To]]&gt;=2023, Table3[[#This Row],[K/9]]*Adjustments!$N$11, Table3[[#This Row],[K/9]])</f>
        <v>11.946591366479236</v>
      </c>
      <c r="AM228">
        <v>3.86</v>
      </c>
      <c r="AN228">
        <v>1</v>
      </c>
      <c r="AO228" t="s">
        <v>1919</v>
      </c>
      <c r="AP228" t="s">
        <v>1920</v>
      </c>
    </row>
    <row r="229" spans="1:42" x14ac:dyDescent="0.45">
      <c r="A229">
        <v>29</v>
      </c>
      <c r="B229" t="s">
        <v>928</v>
      </c>
      <c r="C229">
        <v>1219</v>
      </c>
      <c r="D229">
        <v>2014</v>
      </c>
      <c r="E229">
        <v>2024</v>
      </c>
      <c r="F229" t="str">
        <f>_xlfn.CONCAT(Table3[[#This Row],[From]], "-",Table3[[#This Row],[To]])</f>
        <v>2014-2024</v>
      </c>
      <c r="G229" t="s">
        <v>1077</v>
      </c>
      <c r="H229">
        <v>94</v>
      </c>
      <c r="I229">
        <v>76</v>
      </c>
      <c r="J229">
        <v>0.55300000000000005</v>
      </c>
      <c r="K229">
        <v>170</v>
      </c>
      <c r="L229">
        <v>3.65</v>
      </c>
      <c r="M229">
        <v>263</v>
      </c>
      <c r="N229">
        <v>257</v>
      </c>
      <c r="O229">
        <v>6</v>
      </c>
      <c r="P229">
        <v>4</v>
      </c>
      <c r="Q229">
        <v>0</v>
      </c>
      <c r="R229">
        <v>1513</v>
      </c>
      <c r="S229">
        <v>1434</v>
      </c>
      <c r="T229">
        <v>662</v>
      </c>
      <c r="U229">
        <v>614</v>
      </c>
      <c r="V229">
        <v>176</v>
      </c>
      <c r="W229">
        <v>341</v>
      </c>
      <c r="X229">
        <v>16</v>
      </c>
      <c r="Y229">
        <f>_xlfn.IFNA(IF(Table3[[#This Row],[To]]&gt;=2023, VLOOKUP(Table3[[#This Row],[Player]], Active!$B$2:$V$201, 21, FALSE), Table3[[#This Row],[IP]]), Table3[[#This Row],[IP]])</f>
        <v>1739.476854179296</v>
      </c>
      <c r="Z229">
        <f>_xlfn.IFNA(IF(Table3[[#This Row],[To]]&gt;= 2023, (Table3[[#This Row],[IP - Adjusted]]/9)*Table3[[#This Row],[K/9 - Adjusted]], Table3[[#This Row],[SO]]), Table3[[#This Row],[SO]])</f>
        <v>1195.4293138597361</v>
      </c>
      <c r="AA229">
        <v>63</v>
      </c>
      <c r="AB229">
        <v>1</v>
      </c>
      <c r="AC229">
        <v>12</v>
      </c>
      <c r="AD229">
        <v>6234</v>
      </c>
      <c r="AE229">
        <v>115</v>
      </c>
      <c r="AF229">
        <v>3.87</v>
      </c>
      <c r="AG229">
        <v>1.173</v>
      </c>
      <c r="AH229">
        <v>8.5</v>
      </c>
      <c r="AI229">
        <v>1</v>
      </c>
      <c r="AJ229">
        <v>2</v>
      </c>
      <c r="AK229">
        <v>7.3</v>
      </c>
      <c r="AL229">
        <f>IF(Table3[[#This Row],[To]]&gt;=2023, Table3[[#This Row],[K/9]]*Adjustments!$N$11, Table3[[#This Row],[K/9]])</f>
        <v>6.1851146790991791</v>
      </c>
      <c r="AM229">
        <v>3.57</v>
      </c>
      <c r="AN229" t="s">
        <v>1435</v>
      </c>
      <c r="AO229" t="s">
        <v>29</v>
      </c>
      <c r="AP229" t="s">
        <v>1923</v>
      </c>
    </row>
    <row r="230" spans="1:42" x14ac:dyDescent="0.45">
      <c r="A230">
        <v>34</v>
      </c>
      <c r="B230" t="s">
        <v>968</v>
      </c>
      <c r="C230">
        <v>1172</v>
      </c>
      <c r="D230">
        <v>2012</v>
      </c>
      <c r="E230">
        <v>2022</v>
      </c>
      <c r="F230" t="str">
        <f>_xlfn.CONCAT(Table3[[#This Row],[From]], "-",Table3[[#This Row],[To]])</f>
        <v>2012-2022</v>
      </c>
      <c r="G230" t="s">
        <v>1086</v>
      </c>
      <c r="H230">
        <v>74</v>
      </c>
      <c r="I230">
        <v>69</v>
      </c>
      <c r="J230">
        <v>0.51700000000000002</v>
      </c>
      <c r="K230">
        <v>143</v>
      </c>
      <c r="L230">
        <v>3.99</v>
      </c>
      <c r="M230">
        <v>241</v>
      </c>
      <c r="N230">
        <v>237</v>
      </c>
      <c r="O230">
        <v>0</v>
      </c>
      <c r="P230">
        <v>0</v>
      </c>
      <c r="Q230">
        <v>1</v>
      </c>
      <c r="R230">
        <v>1253.0999999999999</v>
      </c>
      <c r="S230">
        <v>1137</v>
      </c>
      <c r="T230">
        <v>594</v>
      </c>
      <c r="U230">
        <v>555</v>
      </c>
      <c r="V230">
        <v>171</v>
      </c>
      <c r="W230">
        <v>427</v>
      </c>
      <c r="X230">
        <v>9</v>
      </c>
      <c r="Y230">
        <f>_xlfn.IFNA(IF(Table3[[#This Row],[To]]&gt;=2023, VLOOKUP(Table3[[#This Row],[Player]], Active!$B$2:$V$201, 21, FALSE), Table3[[#This Row],[IP]]), Table3[[#This Row],[IP]])</f>
        <v>1253.0999999999999</v>
      </c>
      <c r="Z230">
        <f>_xlfn.IFNA(IF(Table3[[#This Row],[To]]&gt;= 2023, (Table3[[#This Row],[IP - Adjusted]]/9)*Table3[[#This Row],[K/9 - Adjusted]], Table3[[#This Row],[SO]]), Table3[[#This Row],[SO]])</f>
        <v>1172</v>
      </c>
      <c r="AA230">
        <v>35</v>
      </c>
      <c r="AB230">
        <v>2</v>
      </c>
      <c r="AC230">
        <v>20</v>
      </c>
      <c r="AD230">
        <v>5275</v>
      </c>
      <c r="AE230">
        <v>103</v>
      </c>
      <c r="AF230">
        <v>4.16</v>
      </c>
      <c r="AG230">
        <v>1.248</v>
      </c>
      <c r="AH230">
        <v>8.1999999999999993</v>
      </c>
      <c r="AI230">
        <v>1.2</v>
      </c>
      <c r="AJ230">
        <v>3.1</v>
      </c>
      <c r="AK230">
        <v>8.4</v>
      </c>
      <c r="AL230">
        <f>IF(Table3[[#This Row],[To]]&gt;=2023, Table3[[#This Row],[K/9]]*Adjustments!$N$11, Table3[[#This Row],[K/9]])</f>
        <v>8.4</v>
      </c>
      <c r="AM230">
        <v>2.74</v>
      </c>
      <c r="AN230" t="s">
        <v>1435</v>
      </c>
      <c r="AO230" t="s">
        <v>1932</v>
      </c>
      <c r="AP230" t="s">
        <v>1933</v>
      </c>
    </row>
    <row r="231" spans="1:42" x14ac:dyDescent="0.45">
      <c r="A231">
        <v>28</v>
      </c>
      <c r="B231" t="s">
        <v>998</v>
      </c>
      <c r="C231">
        <v>1223</v>
      </c>
      <c r="D231">
        <v>2013</v>
      </c>
      <c r="E231">
        <v>2024</v>
      </c>
      <c r="F231" t="str">
        <f>_xlfn.CONCAT(Table3[[#This Row],[From]], "-",Table3[[#This Row],[To]])</f>
        <v>2013-2024</v>
      </c>
      <c r="G231" t="s">
        <v>1078</v>
      </c>
      <c r="H231">
        <v>94</v>
      </c>
      <c r="I231">
        <v>60</v>
      </c>
      <c r="J231">
        <v>0.61</v>
      </c>
      <c r="K231">
        <v>154</v>
      </c>
      <c r="L231">
        <v>3.95</v>
      </c>
      <c r="M231">
        <v>265</v>
      </c>
      <c r="N231">
        <v>244</v>
      </c>
      <c r="O231">
        <v>2</v>
      </c>
      <c r="P231">
        <v>2</v>
      </c>
      <c r="Q231">
        <v>0</v>
      </c>
      <c r="R231">
        <v>1377.1</v>
      </c>
      <c r="S231">
        <v>1335</v>
      </c>
      <c r="T231">
        <v>647</v>
      </c>
      <c r="U231">
        <v>605</v>
      </c>
      <c r="V231">
        <v>171</v>
      </c>
      <c r="W231">
        <v>440</v>
      </c>
      <c r="X231">
        <v>17</v>
      </c>
      <c r="Y231">
        <f>_xlfn.IFNA(IF(Table3[[#This Row],[To]]&gt;=2023, VLOOKUP(Table3[[#This Row],[Player]], Active!$B$2:$V$201, 21, FALSE), Table3[[#This Row],[IP]]), Table3[[#This Row],[IP]])</f>
        <v>1577.4859164701993</v>
      </c>
      <c r="Z231">
        <f>_xlfn.IFNA(IF(Table3[[#This Row],[To]]&gt;= 2023, (Table3[[#This Row],[IP - Adjusted]]/9)*Table3[[#This Row],[K/9 - Adjusted]], Table3[[#This Row],[SO]]), Table3[[#This Row],[SO]])</f>
        <v>1188.0586055442375</v>
      </c>
      <c r="AA231">
        <v>36</v>
      </c>
      <c r="AB231">
        <v>3</v>
      </c>
      <c r="AC231">
        <v>40</v>
      </c>
      <c r="AD231">
        <v>5819</v>
      </c>
      <c r="AE231">
        <v>103</v>
      </c>
      <c r="AF231">
        <v>4.03</v>
      </c>
      <c r="AG231">
        <v>1.2889999999999999</v>
      </c>
      <c r="AH231">
        <v>8.6999999999999993</v>
      </c>
      <c r="AI231">
        <v>1.1000000000000001</v>
      </c>
      <c r="AJ231">
        <v>2.9</v>
      </c>
      <c r="AK231">
        <v>8</v>
      </c>
      <c r="AL231">
        <f>IF(Table3[[#This Row],[To]]&gt;=2023, Table3[[#This Row],[K/9]]*Adjustments!$N$11, Table3[[#This Row],[K/9]])</f>
        <v>6.7782078675059498</v>
      </c>
      <c r="AM231">
        <v>2.78</v>
      </c>
      <c r="AN231" t="s">
        <v>1435</v>
      </c>
      <c r="AO231" t="s">
        <v>1921</v>
      </c>
      <c r="AP231" t="s">
        <v>1922</v>
      </c>
    </row>
    <row r="232" spans="1:42" x14ac:dyDescent="0.45">
      <c r="A232">
        <v>30</v>
      </c>
      <c r="B232" t="s">
        <v>1116</v>
      </c>
      <c r="C232">
        <v>1202</v>
      </c>
      <c r="D232">
        <v>2010</v>
      </c>
      <c r="E232">
        <v>2024</v>
      </c>
      <c r="F232" t="str">
        <f>_xlfn.CONCAT(Table3[[#This Row],[From]], "-",Table3[[#This Row],[To]])</f>
        <v>2010-2024</v>
      </c>
      <c r="G232" t="s">
        <v>1112</v>
      </c>
      <c r="H232">
        <v>51</v>
      </c>
      <c r="I232">
        <v>44</v>
      </c>
      <c r="J232">
        <v>0.53700000000000003</v>
      </c>
      <c r="K232">
        <v>95</v>
      </c>
      <c r="L232">
        <v>2.6</v>
      </c>
      <c r="M232">
        <v>766</v>
      </c>
      <c r="N232">
        <v>0</v>
      </c>
      <c r="O232">
        <v>0</v>
      </c>
      <c r="P232">
        <v>0</v>
      </c>
      <c r="Q232">
        <v>324</v>
      </c>
      <c r="R232">
        <v>731</v>
      </c>
      <c r="S232">
        <v>426</v>
      </c>
      <c r="T232">
        <v>235</v>
      </c>
      <c r="U232">
        <v>211</v>
      </c>
      <c r="V232">
        <v>50</v>
      </c>
      <c r="W232">
        <v>386</v>
      </c>
      <c r="X232">
        <v>7</v>
      </c>
      <c r="Y232">
        <f>_xlfn.IFNA(IF(Table3[[#This Row],[To]]&gt;=2023, VLOOKUP(Table3[[#This Row],[Player]], Active!$B$2:$V$201, 21, FALSE), Table3[[#This Row],[IP]]), Table3[[#This Row],[IP]])</f>
        <v>840.42140145741257</v>
      </c>
      <c r="Z232">
        <f>_xlfn.IFNA(IF(Table3[[#This Row],[To]]&gt;= 2023, (Table3[[#This Row],[IP - Adjusted]]/9)*Table3[[#This Row],[K/9 - Adjusted]], Table3[[#This Row],[SO]]), Table3[[#This Row],[SO]])</f>
        <v>1170.9576963834634</v>
      </c>
      <c r="AA232">
        <v>32</v>
      </c>
      <c r="AB232">
        <v>5</v>
      </c>
      <c r="AC232">
        <v>81</v>
      </c>
      <c r="AD232">
        <v>2999</v>
      </c>
      <c r="AE232">
        <v>160</v>
      </c>
      <c r="AF232">
        <v>2.4500000000000002</v>
      </c>
      <c r="AG232">
        <v>1.111</v>
      </c>
      <c r="AH232">
        <v>5.2</v>
      </c>
      <c r="AI232">
        <v>0.6</v>
      </c>
      <c r="AJ232">
        <v>4.8</v>
      </c>
      <c r="AK232">
        <v>14.8</v>
      </c>
      <c r="AL232">
        <f>IF(Table3[[#This Row],[To]]&gt;=2023, Table3[[#This Row],[K/9]]*Adjustments!$N$11, Table3[[#This Row],[K/9]])</f>
        <v>12.539684554886009</v>
      </c>
      <c r="AM232">
        <v>3.11</v>
      </c>
      <c r="AN232">
        <v>1</v>
      </c>
      <c r="AO232" t="s">
        <v>1924</v>
      </c>
      <c r="AP232" t="s">
        <v>1925</v>
      </c>
    </row>
    <row r="233" spans="1:42" x14ac:dyDescent="0.45">
      <c r="A233">
        <v>31</v>
      </c>
      <c r="B233" t="s">
        <v>978</v>
      </c>
      <c r="C233">
        <v>1198</v>
      </c>
      <c r="D233">
        <v>2015</v>
      </c>
      <c r="E233">
        <v>2024</v>
      </c>
      <c r="F233" t="str">
        <f>_xlfn.CONCAT(Table3[[#This Row],[From]], "-",Table3[[#This Row],[To]])</f>
        <v>2015-2024</v>
      </c>
      <c r="G233" t="s">
        <v>1087</v>
      </c>
      <c r="H233">
        <v>73</v>
      </c>
      <c r="I233">
        <v>68</v>
      </c>
      <c r="J233">
        <v>0.51800000000000002</v>
      </c>
      <c r="K233">
        <v>141</v>
      </c>
      <c r="L233">
        <v>4.42</v>
      </c>
      <c r="M233">
        <v>223</v>
      </c>
      <c r="N233">
        <v>220</v>
      </c>
      <c r="O233">
        <v>2</v>
      </c>
      <c r="P233">
        <v>1</v>
      </c>
      <c r="Q233">
        <v>0</v>
      </c>
      <c r="R233">
        <v>1199.0999999999999</v>
      </c>
      <c r="S233">
        <v>1174</v>
      </c>
      <c r="T233">
        <v>628</v>
      </c>
      <c r="U233">
        <v>589</v>
      </c>
      <c r="V233">
        <v>152</v>
      </c>
      <c r="W233">
        <v>396</v>
      </c>
      <c r="X233">
        <v>12</v>
      </c>
      <c r="Y233">
        <f>_xlfn.IFNA(IF(Table3[[#This Row],[To]]&gt;=2023, VLOOKUP(Table3[[#This Row],[Player]], Active!$B$2:$V$201, 21, FALSE), Table3[[#This Row],[IP]]), Table3[[#This Row],[IP]])</f>
        <v>1378.5900170828775</v>
      </c>
      <c r="Z233">
        <f>_xlfn.IFNA(IF(Table3[[#This Row],[To]]&gt;= 2023, (Table3[[#This Row],[IP - Adjusted]]/9)*Table3[[#This Row],[K/9 - Adjusted]], Table3[[#This Row],[SO]]), Table3[[#This Row],[SO]])</f>
        <v>1168.0462124820401</v>
      </c>
      <c r="AA233">
        <v>51</v>
      </c>
      <c r="AB233">
        <v>6</v>
      </c>
      <c r="AC233">
        <v>44</v>
      </c>
      <c r="AD233">
        <v>5097</v>
      </c>
      <c r="AE233">
        <v>105</v>
      </c>
      <c r="AF233">
        <v>3.94</v>
      </c>
      <c r="AG233">
        <v>1.3089999999999999</v>
      </c>
      <c r="AH233">
        <v>8.8000000000000007</v>
      </c>
      <c r="AI233">
        <v>1.1000000000000001</v>
      </c>
      <c r="AJ233">
        <v>3</v>
      </c>
      <c r="AK233">
        <v>9</v>
      </c>
      <c r="AL233">
        <f>IF(Table3[[#This Row],[To]]&gt;=2023, Table3[[#This Row],[K/9]]*Adjustments!$N$11, Table3[[#This Row],[K/9]])</f>
        <v>7.6254838509441933</v>
      </c>
      <c r="AM233">
        <v>3.03</v>
      </c>
      <c r="AN233" t="s">
        <v>1435</v>
      </c>
      <c r="AO233" t="s">
        <v>1926</v>
      </c>
      <c r="AP233" t="s">
        <v>1927</v>
      </c>
    </row>
    <row r="234" spans="1:42" x14ac:dyDescent="0.45">
      <c r="A234">
        <v>32</v>
      </c>
      <c r="B234" t="s">
        <v>1123</v>
      </c>
      <c r="C234">
        <v>1194</v>
      </c>
      <c r="D234">
        <v>2010</v>
      </c>
      <c r="E234">
        <v>2024</v>
      </c>
      <c r="F234" t="str">
        <f>_xlfn.CONCAT(Table3[[#This Row],[From]], "-",Table3[[#This Row],[To]])</f>
        <v>2010-2024</v>
      </c>
      <c r="G234" t="s">
        <v>1112</v>
      </c>
      <c r="H234">
        <v>48</v>
      </c>
      <c r="I234">
        <v>35</v>
      </c>
      <c r="J234">
        <v>0.57799999999999996</v>
      </c>
      <c r="K234">
        <v>83</v>
      </c>
      <c r="L234">
        <v>2.5</v>
      </c>
      <c r="M234">
        <v>848</v>
      </c>
      <c r="N234">
        <v>0</v>
      </c>
      <c r="O234">
        <v>0</v>
      </c>
      <c r="P234">
        <v>0</v>
      </c>
      <c r="Q234">
        <v>438</v>
      </c>
      <c r="R234">
        <v>845</v>
      </c>
      <c r="S234">
        <v>556</v>
      </c>
      <c r="T234">
        <v>253</v>
      </c>
      <c r="U234">
        <v>235</v>
      </c>
      <c r="V234">
        <v>76</v>
      </c>
      <c r="W234">
        <v>255</v>
      </c>
      <c r="X234">
        <v>17</v>
      </c>
      <c r="Y234">
        <f>_xlfn.IFNA(IF(Table3[[#This Row],[To]]&gt;=2023, VLOOKUP(Table3[[#This Row],[Player]], Active!$B$2:$V$201, 21, FALSE), Table3[[#This Row],[IP]]), Table3[[#This Row],[IP]])</f>
        <v>971.48575134269993</v>
      </c>
      <c r="Z234">
        <f>_xlfn.IFNA(IF(Table3[[#This Row],[To]]&gt;= 2023, (Table3[[#This Row],[IP - Adjusted]]/9)*Table3[[#This Row],[K/9 - Adjusted]], Table3[[#This Row],[SO]]), Table3[[#This Row],[SO]])</f>
        <v>1161.5089029041239</v>
      </c>
      <c r="AA234">
        <v>31</v>
      </c>
      <c r="AB234">
        <v>14</v>
      </c>
      <c r="AC234">
        <v>21</v>
      </c>
      <c r="AD234">
        <v>3353</v>
      </c>
      <c r="AE234">
        <v>159</v>
      </c>
      <c r="AF234">
        <v>2.4900000000000002</v>
      </c>
      <c r="AG234">
        <v>0.96</v>
      </c>
      <c r="AH234">
        <v>5.9</v>
      </c>
      <c r="AI234">
        <v>0.8</v>
      </c>
      <c r="AJ234">
        <v>2.7</v>
      </c>
      <c r="AK234">
        <v>12.7</v>
      </c>
      <c r="AL234">
        <f>IF(Table3[[#This Row],[To]]&gt;=2023, Table3[[#This Row],[K/9]]*Adjustments!$N$11, Table3[[#This Row],[K/9]])</f>
        <v>10.760404989665695</v>
      </c>
      <c r="AM234">
        <v>4.68</v>
      </c>
      <c r="AN234" t="s">
        <v>1435</v>
      </c>
      <c r="AO234" t="s">
        <v>1928</v>
      </c>
      <c r="AP234" t="s">
        <v>1929</v>
      </c>
    </row>
    <row r="235" spans="1:42" x14ac:dyDescent="0.45">
      <c r="A235">
        <v>33</v>
      </c>
      <c r="B235" t="s">
        <v>1020</v>
      </c>
      <c r="C235">
        <v>1173</v>
      </c>
      <c r="D235">
        <v>2013</v>
      </c>
      <c r="E235">
        <v>2024</v>
      </c>
      <c r="F235" t="str">
        <f>_xlfn.CONCAT(Table3[[#This Row],[From]], "-",Table3[[#This Row],[To]])</f>
        <v>2013-2024</v>
      </c>
      <c r="G235" t="s">
        <v>1065</v>
      </c>
      <c r="H235">
        <v>77</v>
      </c>
      <c r="I235">
        <v>68</v>
      </c>
      <c r="J235">
        <v>0.53100000000000003</v>
      </c>
      <c r="K235">
        <v>145</v>
      </c>
      <c r="L235">
        <v>3.78</v>
      </c>
      <c r="M235">
        <v>278</v>
      </c>
      <c r="N235">
        <v>211</v>
      </c>
      <c r="O235">
        <v>1</v>
      </c>
      <c r="P235">
        <v>0</v>
      </c>
      <c r="Q235">
        <v>0</v>
      </c>
      <c r="R235">
        <v>1258</v>
      </c>
      <c r="S235">
        <v>1211</v>
      </c>
      <c r="T235">
        <v>579</v>
      </c>
      <c r="U235">
        <v>529</v>
      </c>
      <c r="V235">
        <v>127</v>
      </c>
      <c r="W235">
        <v>374</v>
      </c>
      <c r="X235">
        <v>21</v>
      </c>
      <c r="Y235">
        <f>_xlfn.IFNA(IF(Table3[[#This Row],[To]]&gt;=2023, VLOOKUP(Table3[[#This Row],[Player]], Active!$B$2:$V$201, 21, FALSE), Table3[[#This Row],[IP]]), Table3[[#This Row],[IP]])</f>
        <v>1446.3065978569425</v>
      </c>
      <c r="Z235">
        <f>_xlfn.IFNA(IF(Table3[[#This Row],[To]]&gt;= 2023, (Table3[[#This Row],[IP - Adjusted]]/9)*Table3[[#This Row],[K/9 - Adjusted]], Table3[[#This Row],[SO]]), Table3[[#This Row],[SO]])</f>
        <v>1143.726122048964</v>
      </c>
      <c r="AA235">
        <v>73</v>
      </c>
      <c r="AB235">
        <v>7</v>
      </c>
      <c r="AC235">
        <v>38</v>
      </c>
      <c r="AD235">
        <v>5301</v>
      </c>
      <c r="AE235">
        <v>104</v>
      </c>
      <c r="AF235">
        <v>3.66</v>
      </c>
      <c r="AG235">
        <v>1.26</v>
      </c>
      <c r="AH235">
        <v>8.6999999999999993</v>
      </c>
      <c r="AI235">
        <v>0.9</v>
      </c>
      <c r="AJ235">
        <v>2.7</v>
      </c>
      <c r="AK235">
        <v>8.4</v>
      </c>
      <c r="AL235">
        <f>IF(Table3[[#This Row],[To]]&gt;=2023, Table3[[#This Row],[K/9]]*Adjustments!$N$11, Table3[[#This Row],[K/9]])</f>
        <v>7.1171182608812478</v>
      </c>
      <c r="AM235">
        <v>3.14</v>
      </c>
      <c r="AN235" t="s">
        <v>1435</v>
      </c>
      <c r="AO235" t="s">
        <v>1930</v>
      </c>
      <c r="AP235" t="s">
        <v>1931</v>
      </c>
    </row>
    <row r="236" spans="1:42" x14ac:dyDescent="0.45">
      <c r="A236">
        <v>35</v>
      </c>
      <c r="B236" t="s">
        <v>833</v>
      </c>
      <c r="C236">
        <v>1169</v>
      </c>
      <c r="D236">
        <v>2014</v>
      </c>
      <c r="E236">
        <v>2024</v>
      </c>
      <c r="F236" t="str">
        <f>_xlfn.CONCAT(Table3[[#This Row],[From]], "-",Table3[[#This Row],[To]])</f>
        <v>2014-2024</v>
      </c>
      <c r="G236" t="s">
        <v>1083</v>
      </c>
      <c r="H236">
        <v>84</v>
      </c>
      <c r="I236">
        <v>80</v>
      </c>
      <c r="J236">
        <v>0.51200000000000001</v>
      </c>
      <c r="K236">
        <v>164</v>
      </c>
      <c r="L236">
        <v>3.64</v>
      </c>
      <c r="M236">
        <v>250</v>
      </c>
      <c r="N236">
        <v>242</v>
      </c>
      <c r="O236">
        <v>4</v>
      </c>
      <c r="P236">
        <v>2</v>
      </c>
      <c r="Q236">
        <v>1</v>
      </c>
      <c r="R236">
        <v>1408.2</v>
      </c>
      <c r="S236">
        <v>1349</v>
      </c>
      <c r="T236">
        <v>636</v>
      </c>
      <c r="U236">
        <v>570</v>
      </c>
      <c r="V236">
        <v>135</v>
      </c>
      <c r="W236">
        <v>423</v>
      </c>
      <c r="X236">
        <v>5</v>
      </c>
      <c r="Y236">
        <f>_xlfn.IFNA(IF(Table3[[#This Row],[To]]&gt;=2023, VLOOKUP(Table3[[#This Row],[Player]], Active!$B$2:$V$201, 21, FALSE), Table3[[#This Row],[IP]]), Table3[[#This Row],[IP]])</f>
        <v>1614.2759094204555</v>
      </c>
      <c r="Z236">
        <f>_xlfn.IFNA(IF(Table3[[#This Row],[To]]&gt;= 2023, (Table3[[#This Row],[IP - Adjusted]]/9)*Table3[[#This Row],[K/9 - Adjusted]], Table3[[#This Row],[SO]]), Table3[[#This Row],[SO]])</f>
        <v>1139.7810072457346</v>
      </c>
      <c r="AA236">
        <v>39</v>
      </c>
      <c r="AB236">
        <v>7</v>
      </c>
      <c r="AC236">
        <v>46</v>
      </c>
      <c r="AD236">
        <v>5870</v>
      </c>
      <c r="AE236">
        <v>116</v>
      </c>
      <c r="AF236">
        <v>3.74</v>
      </c>
      <c r="AG236">
        <v>1.258</v>
      </c>
      <c r="AH236">
        <v>8.6</v>
      </c>
      <c r="AI236">
        <v>0.9</v>
      </c>
      <c r="AJ236">
        <v>2.7</v>
      </c>
      <c r="AK236">
        <v>7.5</v>
      </c>
      <c r="AL236">
        <f>IF(Table3[[#This Row],[To]]&gt;=2023, Table3[[#This Row],[K/9]]*Adjustments!$N$11, Table3[[#This Row],[K/9]])</f>
        <v>6.3545698757868276</v>
      </c>
      <c r="AM236">
        <v>2.76</v>
      </c>
      <c r="AN236" t="s">
        <v>1512</v>
      </c>
      <c r="AO236" t="s">
        <v>1934</v>
      </c>
      <c r="AP236" t="s">
        <v>1935</v>
      </c>
    </row>
    <row r="237" spans="1:42" x14ac:dyDescent="0.45">
      <c r="A237">
        <v>36</v>
      </c>
      <c r="B237" t="s">
        <v>887</v>
      </c>
      <c r="C237">
        <v>1145</v>
      </c>
      <c r="D237">
        <v>2011</v>
      </c>
      <c r="E237">
        <v>2024</v>
      </c>
      <c r="F237" t="str">
        <f>_xlfn.CONCAT(Table3[[#This Row],[From]], "-",Table3[[#This Row],[To]])</f>
        <v>2011-2024</v>
      </c>
      <c r="G237" t="s">
        <v>1085</v>
      </c>
      <c r="H237">
        <v>72</v>
      </c>
      <c r="I237">
        <v>107</v>
      </c>
      <c r="J237">
        <v>0.40200000000000002</v>
      </c>
      <c r="K237">
        <v>179</v>
      </c>
      <c r="L237">
        <v>5.22</v>
      </c>
      <c r="M237">
        <v>357</v>
      </c>
      <c r="N237">
        <v>245</v>
      </c>
      <c r="O237">
        <v>5</v>
      </c>
      <c r="P237">
        <v>1</v>
      </c>
      <c r="Q237">
        <v>2</v>
      </c>
      <c r="R237">
        <v>1509</v>
      </c>
      <c r="S237">
        <v>1626</v>
      </c>
      <c r="T237">
        <v>950</v>
      </c>
      <c r="U237">
        <v>876</v>
      </c>
      <c r="V237">
        <v>237</v>
      </c>
      <c r="W237">
        <v>493</v>
      </c>
      <c r="X237">
        <v>16</v>
      </c>
      <c r="Y237">
        <f>_xlfn.IFNA(IF(Table3[[#This Row],[To]]&gt;=2023, VLOOKUP(Table3[[#This Row],[Player]], Active!$B$2:$V$201, 21, FALSE), Table3[[#This Row],[IP]]), Table3[[#This Row],[IP]])</f>
        <v>1734.8781050605139</v>
      </c>
      <c r="Z237">
        <f>_xlfn.IFNA(IF(Table3[[#This Row],[To]]&gt;= 2023, (Table3[[#This Row],[IP - Adjusted]]/9)*Table3[[#This Row],[K/9 - Adjusted]], Table3[[#This Row],[SO]]), Table3[[#This Row],[SO]])</f>
        <v>1110.6066397502489</v>
      </c>
      <c r="AA237">
        <v>67</v>
      </c>
      <c r="AB237">
        <v>3</v>
      </c>
      <c r="AC237">
        <v>60</v>
      </c>
      <c r="AD237">
        <v>6586</v>
      </c>
      <c r="AE237">
        <v>81</v>
      </c>
      <c r="AF237">
        <v>4.78</v>
      </c>
      <c r="AG237">
        <v>1.4039999999999999</v>
      </c>
      <c r="AH237">
        <v>9.6999999999999993</v>
      </c>
      <c r="AI237">
        <v>1.4</v>
      </c>
      <c r="AJ237">
        <v>2.9</v>
      </c>
      <c r="AK237">
        <v>6.8</v>
      </c>
      <c r="AL237">
        <f>IF(Table3[[#This Row],[To]]&gt;=2023, Table3[[#This Row],[K/9]]*Adjustments!$N$11, Table3[[#This Row],[K/9]])</f>
        <v>5.7614766873800569</v>
      </c>
      <c r="AM237">
        <v>2.3199999999999998</v>
      </c>
      <c r="AN237" t="s">
        <v>1435</v>
      </c>
      <c r="AO237" t="s">
        <v>1936</v>
      </c>
      <c r="AP237" t="s">
        <v>1937</v>
      </c>
    </row>
    <row r="238" spans="1:42" x14ac:dyDescent="0.45">
      <c r="A238">
        <v>37</v>
      </c>
      <c r="B238" t="s">
        <v>842</v>
      </c>
      <c r="C238">
        <v>1116</v>
      </c>
      <c r="D238">
        <v>2015</v>
      </c>
      <c r="E238">
        <v>2024</v>
      </c>
      <c r="F238" t="str">
        <f>_xlfn.CONCAT(Table3[[#This Row],[From]], "-",Table3[[#This Row],[To]])</f>
        <v>2015-2024</v>
      </c>
      <c r="G238" t="s">
        <v>1074</v>
      </c>
      <c r="H238">
        <v>68</v>
      </c>
      <c r="I238">
        <v>61</v>
      </c>
      <c r="J238">
        <v>0.52700000000000002</v>
      </c>
      <c r="K238">
        <v>129</v>
      </c>
      <c r="L238">
        <v>3.91</v>
      </c>
      <c r="M238">
        <v>185</v>
      </c>
      <c r="N238">
        <v>180</v>
      </c>
      <c r="O238">
        <v>3</v>
      </c>
      <c r="P238">
        <v>1</v>
      </c>
      <c r="Q238">
        <v>0</v>
      </c>
      <c r="R238">
        <v>1014.2</v>
      </c>
      <c r="S238">
        <v>896</v>
      </c>
      <c r="T238">
        <v>474</v>
      </c>
      <c r="U238">
        <v>441</v>
      </c>
      <c r="V238">
        <v>125</v>
      </c>
      <c r="W238">
        <v>377</v>
      </c>
      <c r="X238">
        <v>5</v>
      </c>
      <c r="Y238">
        <f>_xlfn.IFNA(IF(Table3[[#This Row],[To]]&gt;=2023, VLOOKUP(Table3[[#This Row],[Player]], Active!$B$2:$V$201, 21, FALSE), Table3[[#This Row],[IP]]), Table3[[#This Row],[IP]])</f>
        <v>1166.0128390671791</v>
      </c>
      <c r="Z238">
        <f>_xlfn.IFNA(IF(Table3[[#This Row],[To]]&gt;= 2023, (Table3[[#This Row],[IP - Adjusted]]/9)*Table3[[#This Row],[K/9 - Adjusted]], Table3[[#This Row],[SO]]), Table3[[#This Row],[SO]])</f>
        <v>1086.7281424144892</v>
      </c>
      <c r="AA238">
        <v>55</v>
      </c>
      <c r="AB238">
        <v>2</v>
      </c>
      <c r="AC238">
        <v>60</v>
      </c>
      <c r="AD238">
        <v>4293</v>
      </c>
      <c r="AE238">
        <v>106</v>
      </c>
      <c r="AF238">
        <v>3.84</v>
      </c>
      <c r="AG238">
        <v>1.2549999999999999</v>
      </c>
      <c r="AH238">
        <v>7.9</v>
      </c>
      <c r="AI238">
        <v>1.1000000000000001</v>
      </c>
      <c r="AJ238">
        <v>3.3</v>
      </c>
      <c r="AK238">
        <v>9.9</v>
      </c>
      <c r="AL238">
        <f>IF(Table3[[#This Row],[To]]&gt;=2023, Table3[[#This Row],[K/9]]*Adjustments!$N$11, Table3[[#This Row],[K/9]])</f>
        <v>8.3880322360386135</v>
      </c>
      <c r="AM238">
        <v>2.96</v>
      </c>
      <c r="AN238">
        <v>1</v>
      </c>
      <c r="AO238" t="s">
        <v>1938</v>
      </c>
      <c r="AP238" t="s">
        <v>1939</v>
      </c>
    </row>
    <row r="239" spans="1:42" x14ac:dyDescent="0.45">
      <c r="A239">
        <v>38</v>
      </c>
      <c r="B239" t="s">
        <v>1101</v>
      </c>
      <c r="C239">
        <v>1113</v>
      </c>
      <c r="D239">
        <v>2008</v>
      </c>
      <c r="E239">
        <v>2024</v>
      </c>
      <c r="F239" t="str">
        <f>_xlfn.CONCAT(Table3[[#This Row],[From]], "-",Table3[[#This Row],[To]])</f>
        <v>2008-2024</v>
      </c>
      <c r="G239" t="s">
        <v>1063</v>
      </c>
      <c r="H239">
        <v>65</v>
      </c>
      <c r="I239">
        <v>45</v>
      </c>
      <c r="J239">
        <v>0.59099999999999997</v>
      </c>
      <c r="K239">
        <v>110</v>
      </c>
      <c r="L239">
        <v>2.9</v>
      </c>
      <c r="M239">
        <v>830</v>
      </c>
      <c r="N239">
        <v>1</v>
      </c>
      <c r="O239">
        <v>0</v>
      </c>
      <c r="P239">
        <v>0</v>
      </c>
      <c r="Q239">
        <v>176</v>
      </c>
      <c r="R239">
        <v>843.1</v>
      </c>
      <c r="S239">
        <v>628</v>
      </c>
      <c r="T239">
        <v>295</v>
      </c>
      <c r="U239">
        <v>272</v>
      </c>
      <c r="V239">
        <v>75</v>
      </c>
      <c r="W239">
        <v>342</v>
      </c>
      <c r="X239">
        <v>35</v>
      </c>
      <c r="Y239">
        <f>_xlfn.IFNA(IF(Table3[[#This Row],[To]]&gt;=2023, VLOOKUP(Table3[[#This Row],[Player]], Active!$B$2:$V$201, 21, FALSE), Table3[[#This Row],[IP]]), Table3[[#This Row],[IP]])</f>
        <v>969.30134551127856</v>
      </c>
      <c r="Z239">
        <f>_xlfn.IFNA(IF(Table3[[#This Row],[To]]&gt;= 2023, (Table3[[#This Row],[IP - Adjusted]]/9)*Table3[[#This Row],[K/9 - Adjusted]], Table3[[#This Row],[SO]]), Table3[[#This Row],[SO]])</f>
        <v>1085.89582601293</v>
      </c>
      <c r="AA239">
        <v>23</v>
      </c>
      <c r="AB239">
        <v>4</v>
      </c>
      <c r="AC239">
        <v>52</v>
      </c>
      <c r="AD239">
        <v>3472</v>
      </c>
      <c r="AE239">
        <v>145</v>
      </c>
      <c r="AF239">
        <v>2.94</v>
      </c>
      <c r="AG239">
        <v>1.1499999999999999</v>
      </c>
      <c r="AH239">
        <v>6.7</v>
      </c>
      <c r="AI239">
        <v>0.8</v>
      </c>
      <c r="AJ239">
        <v>3.6</v>
      </c>
      <c r="AK239">
        <v>11.9</v>
      </c>
      <c r="AL239">
        <f>IF(Table3[[#This Row],[To]]&gt;=2023, Table3[[#This Row],[K/9]]*Adjustments!$N$11, Table3[[#This Row],[K/9]])</f>
        <v>10.0825842029151</v>
      </c>
      <c r="AM239">
        <v>3.25</v>
      </c>
      <c r="AN239">
        <v>1</v>
      </c>
      <c r="AO239" t="s">
        <v>1940</v>
      </c>
      <c r="AP239" t="s">
        <v>1941</v>
      </c>
    </row>
    <row r="240" spans="1:42" x14ac:dyDescent="0.45">
      <c r="A240">
        <v>39</v>
      </c>
      <c r="B240" t="s">
        <v>1084</v>
      </c>
      <c r="C240">
        <v>1107</v>
      </c>
      <c r="D240">
        <v>2015</v>
      </c>
      <c r="E240">
        <v>2023</v>
      </c>
      <c r="F240" t="str">
        <f>_xlfn.CONCAT(Table3[[#This Row],[From]], "-",Table3[[#This Row],[To]])</f>
        <v>2015-2023</v>
      </c>
      <c r="G240" t="s">
        <v>1079</v>
      </c>
      <c r="H240">
        <v>82</v>
      </c>
      <c r="I240">
        <v>53</v>
      </c>
      <c r="J240">
        <v>0.60699999999999998</v>
      </c>
      <c r="K240">
        <v>135</v>
      </c>
      <c r="L240">
        <v>4.03</v>
      </c>
      <c r="M240">
        <v>202</v>
      </c>
      <c r="N240">
        <v>196</v>
      </c>
      <c r="O240">
        <v>0</v>
      </c>
      <c r="P240">
        <v>0</v>
      </c>
      <c r="Q240">
        <v>0</v>
      </c>
      <c r="R240">
        <v>1100.0999999999999</v>
      </c>
      <c r="S240">
        <v>1046</v>
      </c>
      <c r="T240">
        <v>518</v>
      </c>
      <c r="U240">
        <v>493</v>
      </c>
      <c r="V240">
        <v>134</v>
      </c>
      <c r="W240">
        <v>376</v>
      </c>
      <c r="X240">
        <v>6</v>
      </c>
      <c r="Y240">
        <f>_xlfn.IFNA(IF(Table3[[#This Row],[To]]&gt;=2023, VLOOKUP(Table3[[#This Row],[Player]], Active!$B$2:$V$201, 21, FALSE), Table3[[#This Row],[IP]]), Table3[[#This Row],[IP]])</f>
        <v>1264.7709763930227</v>
      </c>
      <c r="Z240">
        <f>_xlfn.IFNA(IF(Table3[[#This Row],[To]]&gt;= 2023, (Table3[[#This Row],[IP - Adjusted]]/9)*Table3[[#This Row],[K/9 - Adjusted]], Table3[[#This Row],[SO]]), Table3[[#This Row],[SO]])</f>
        <v>1083.5168514347408</v>
      </c>
      <c r="AA240">
        <v>30</v>
      </c>
      <c r="AB240">
        <v>3</v>
      </c>
      <c r="AC240">
        <v>13</v>
      </c>
      <c r="AD240">
        <v>4661</v>
      </c>
      <c r="AE240">
        <v>112</v>
      </c>
      <c r="AF240">
        <v>3.85</v>
      </c>
      <c r="AG240">
        <v>1.292</v>
      </c>
      <c r="AH240">
        <v>8.6</v>
      </c>
      <c r="AI240">
        <v>1.1000000000000001</v>
      </c>
      <c r="AJ240">
        <v>3.1</v>
      </c>
      <c r="AK240">
        <v>9.1</v>
      </c>
      <c r="AL240">
        <f>IF(Table3[[#This Row],[To]]&gt;=2023, Table3[[#This Row],[K/9]]*Adjustments!$N$11, Table3[[#This Row],[K/9]])</f>
        <v>7.7102114492880176</v>
      </c>
      <c r="AM240">
        <v>2.94</v>
      </c>
      <c r="AN240">
        <v>1</v>
      </c>
      <c r="AO240" t="s">
        <v>1942</v>
      </c>
      <c r="AP240" t="s">
        <v>1943</v>
      </c>
    </row>
    <row r="241" spans="1:42" x14ac:dyDescent="0.45">
      <c r="A241">
        <v>45</v>
      </c>
      <c r="B241" t="s">
        <v>1097</v>
      </c>
      <c r="C241">
        <v>1048</v>
      </c>
      <c r="D241">
        <v>2011</v>
      </c>
      <c r="E241">
        <v>2021</v>
      </c>
      <c r="F241" t="str">
        <f>_xlfn.CONCAT(Table3[[#This Row],[From]], "-",Table3[[#This Row],[To]])</f>
        <v>2011-2021</v>
      </c>
      <c r="G241" t="s">
        <v>1086</v>
      </c>
      <c r="H241">
        <v>68</v>
      </c>
      <c r="I241">
        <v>68</v>
      </c>
      <c r="J241">
        <v>0.5</v>
      </c>
      <c r="K241">
        <v>136</v>
      </c>
      <c r="L241">
        <v>3.95</v>
      </c>
      <c r="M241">
        <v>234</v>
      </c>
      <c r="N241">
        <v>204</v>
      </c>
      <c r="O241">
        <v>1</v>
      </c>
      <c r="P241">
        <v>0</v>
      </c>
      <c r="Q241">
        <v>1</v>
      </c>
      <c r="R241">
        <v>1172.0999999999999</v>
      </c>
      <c r="S241">
        <v>1111</v>
      </c>
      <c r="T241">
        <v>545</v>
      </c>
      <c r="U241">
        <v>514</v>
      </c>
      <c r="V241">
        <v>144</v>
      </c>
      <c r="W241">
        <v>432</v>
      </c>
      <c r="X241">
        <v>6</v>
      </c>
      <c r="Y241">
        <f>_xlfn.IFNA(IF(Table3[[#This Row],[To]]&gt;=2023, VLOOKUP(Table3[[#This Row],[Player]], Active!$B$2:$V$201, 21, FALSE), Table3[[#This Row],[IP]]), Table3[[#This Row],[IP]])</f>
        <v>1172.0999999999999</v>
      </c>
      <c r="Z241">
        <f>_xlfn.IFNA(IF(Table3[[#This Row],[To]]&gt;= 2023, (Table3[[#This Row],[IP - Adjusted]]/9)*Table3[[#This Row],[K/9 - Adjusted]], Table3[[#This Row],[SO]]), Table3[[#This Row],[SO]])</f>
        <v>1048</v>
      </c>
      <c r="AA241">
        <v>45</v>
      </c>
      <c r="AB241">
        <v>4</v>
      </c>
      <c r="AC241">
        <v>52</v>
      </c>
      <c r="AD241">
        <v>4974</v>
      </c>
      <c r="AE241">
        <v>110</v>
      </c>
      <c r="AF241">
        <v>4.17</v>
      </c>
      <c r="AG241">
        <v>1.3160000000000001</v>
      </c>
      <c r="AH241">
        <v>8.5</v>
      </c>
      <c r="AI241">
        <v>1.1000000000000001</v>
      </c>
      <c r="AJ241">
        <v>3.3</v>
      </c>
      <c r="AK241">
        <v>8</v>
      </c>
      <c r="AL241">
        <f>IF(Table3[[#This Row],[To]]&gt;=2023, Table3[[#This Row],[K/9]]*Adjustments!$N$11, Table3[[#This Row],[K/9]])</f>
        <v>8</v>
      </c>
      <c r="AM241">
        <v>2.4300000000000002</v>
      </c>
      <c r="AN241">
        <v>1</v>
      </c>
      <c r="AO241" t="s">
        <v>75</v>
      </c>
      <c r="AP241" t="s">
        <v>1954</v>
      </c>
    </row>
    <row r="242" spans="1:42" x14ac:dyDescent="0.45">
      <c r="A242">
        <v>40</v>
      </c>
      <c r="B242" t="s">
        <v>989</v>
      </c>
      <c r="C242">
        <v>1098</v>
      </c>
      <c r="D242">
        <v>2011</v>
      </c>
      <c r="E242">
        <v>2023</v>
      </c>
      <c r="F242" t="str">
        <f>_xlfn.CONCAT(Table3[[#This Row],[From]], "-",Table3[[#This Row],[To]])</f>
        <v>2011-2023</v>
      </c>
      <c r="G242" t="s">
        <v>1076</v>
      </c>
      <c r="H242">
        <v>77</v>
      </c>
      <c r="I242">
        <v>75</v>
      </c>
      <c r="J242">
        <v>0.50700000000000001</v>
      </c>
      <c r="K242">
        <v>152</v>
      </c>
      <c r="L242">
        <v>3.85</v>
      </c>
      <c r="M242">
        <v>230</v>
      </c>
      <c r="N242">
        <v>230</v>
      </c>
      <c r="O242">
        <v>6</v>
      </c>
      <c r="P242">
        <v>2</v>
      </c>
      <c r="Q242">
        <v>0</v>
      </c>
      <c r="R242">
        <v>1311.1</v>
      </c>
      <c r="S242">
        <v>1293</v>
      </c>
      <c r="T242">
        <v>613</v>
      </c>
      <c r="U242">
        <v>561</v>
      </c>
      <c r="V242">
        <v>139</v>
      </c>
      <c r="W242">
        <v>380</v>
      </c>
      <c r="X242">
        <v>15</v>
      </c>
      <c r="Y242">
        <f>_xlfn.IFNA(IF(Table3[[#This Row],[To]]&gt;=2023, VLOOKUP(Table3[[#This Row],[Player]], Active!$B$2:$V$201, 21, FALSE), Table3[[#This Row],[IP]]), Table3[[#This Row],[IP]])</f>
        <v>1507.3549924087738</v>
      </c>
      <c r="Z242">
        <f>_xlfn.IFNA(IF(Table3[[#This Row],[To]]&gt;= 2023, (Table3[[#This Row],[IP - Adjusted]]/9)*Table3[[#This Row],[K/9 - Adjusted]], Table3[[#This Row],[SO]]), Table3[[#This Row],[SO]])</f>
        <v>1064.2880696530751</v>
      </c>
      <c r="AA242">
        <v>47</v>
      </c>
      <c r="AB242">
        <v>10</v>
      </c>
      <c r="AC242">
        <v>51</v>
      </c>
      <c r="AD242">
        <v>5515</v>
      </c>
      <c r="AE242">
        <v>106</v>
      </c>
      <c r="AF242">
        <v>3.82</v>
      </c>
      <c r="AG242">
        <v>1.276</v>
      </c>
      <c r="AH242">
        <v>8.9</v>
      </c>
      <c r="AI242">
        <v>1</v>
      </c>
      <c r="AJ242">
        <v>2.6</v>
      </c>
      <c r="AK242">
        <v>7.5</v>
      </c>
      <c r="AL242">
        <f>IF(Table3[[#This Row],[To]]&gt;=2023, Table3[[#This Row],[K/9]]*Adjustments!$N$11, Table3[[#This Row],[K/9]])</f>
        <v>6.3545698757868276</v>
      </c>
      <c r="AM242">
        <v>2.89</v>
      </c>
      <c r="AN242">
        <v>1</v>
      </c>
      <c r="AO242" t="s">
        <v>1944</v>
      </c>
      <c r="AP242" t="s">
        <v>1945</v>
      </c>
    </row>
    <row r="243" spans="1:42" x14ac:dyDescent="0.45">
      <c r="A243">
        <v>41</v>
      </c>
      <c r="B243" t="s">
        <v>1012</v>
      </c>
      <c r="C243">
        <v>1094</v>
      </c>
      <c r="D243">
        <v>2012</v>
      </c>
      <c r="E243">
        <v>2024</v>
      </c>
      <c r="F243" t="str">
        <f>_xlfn.CONCAT(Table3[[#This Row],[From]], "-",Table3[[#This Row],[To]])</f>
        <v>2012-2024</v>
      </c>
      <c r="G243" t="s">
        <v>1076</v>
      </c>
      <c r="H243">
        <v>66</v>
      </c>
      <c r="I243">
        <v>63</v>
      </c>
      <c r="J243">
        <v>0.51200000000000001</v>
      </c>
      <c r="K243">
        <v>129</v>
      </c>
      <c r="L243">
        <v>4.2</v>
      </c>
      <c r="M243">
        <v>302</v>
      </c>
      <c r="N243">
        <v>179</v>
      </c>
      <c r="O243">
        <v>1</v>
      </c>
      <c r="P243">
        <v>1</v>
      </c>
      <c r="Q243">
        <v>3</v>
      </c>
      <c r="R243">
        <v>1117</v>
      </c>
      <c r="S243">
        <v>1078</v>
      </c>
      <c r="T243">
        <v>565</v>
      </c>
      <c r="U243">
        <v>521</v>
      </c>
      <c r="V243">
        <v>185</v>
      </c>
      <c r="W243">
        <v>364</v>
      </c>
      <c r="X243">
        <v>11</v>
      </c>
      <c r="Y243">
        <f>_xlfn.IFNA(IF(Table3[[#This Row],[To]]&gt;=2023, VLOOKUP(Table3[[#This Row],[Player]], Active!$B$2:$V$201, 21, FALSE), Table3[[#This Row],[IP]]), Table3[[#This Row],[IP]])</f>
        <v>1284.2006914198766</v>
      </c>
      <c r="Z243">
        <f>_xlfn.IFNA(IF(Table3[[#This Row],[To]]&gt;= 2023, (Table3[[#This Row],[IP - Adjusted]]/9)*Table3[[#This Row],[K/9 - Adjusted]], Table3[[#This Row],[SO]]), Table3[[#This Row],[SO]])</f>
        <v>1063.8930170047408</v>
      </c>
      <c r="AA243">
        <v>24</v>
      </c>
      <c r="AB243">
        <v>2</v>
      </c>
      <c r="AC243">
        <v>57</v>
      </c>
      <c r="AD243">
        <v>4731</v>
      </c>
      <c r="AE243">
        <v>100</v>
      </c>
      <c r="AF243">
        <v>4.3899999999999997</v>
      </c>
      <c r="AG243">
        <v>1.2909999999999999</v>
      </c>
      <c r="AH243">
        <v>8.6999999999999993</v>
      </c>
      <c r="AI243">
        <v>1.5</v>
      </c>
      <c r="AJ243">
        <v>2.9</v>
      </c>
      <c r="AK243">
        <v>8.8000000000000007</v>
      </c>
      <c r="AL243">
        <f>IF(Table3[[#This Row],[To]]&gt;=2023, Table3[[#This Row],[K/9]]*Adjustments!$N$11, Table3[[#This Row],[K/9]])</f>
        <v>7.4560286542565457</v>
      </c>
      <c r="AM243">
        <v>3.01</v>
      </c>
      <c r="AN243" t="s">
        <v>1435</v>
      </c>
      <c r="AO243" t="s">
        <v>1946</v>
      </c>
      <c r="AP243" t="s">
        <v>1947</v>
      </c>
    </row>
    <row r="244" spans="1:42" x14ac:dyDescent="0.45">
      <c r="A244">
        <v>42</v>
      </c>
      <c r="B244" t="s">
        <v>892</v>
      </c>
      <c r="C244">
        <v>1077</v>
      </c>
      <c r="D244">
        <v>2016</v>
      </c>
      <c r="E244">
        <v>2023</v>
      </c>
      <c r="F244" t="str">
        <f>_xlfn.CONCAT(Table3[[#This Row],[From]], "-",Table3[[#This Row],[To]])</f>
        <v>2016-2023</v>
      </c>
      <c r="G244" t="s">
        <v>1100</v>
      </c>
      <c r="H244">
        <v>61</v>
      </c>
      <c r="I244">
        <v>62</v>
      </c>
      <c r="J244">
        <v>0.496</v>
      </c>
      <c r="K244">
        <v>123</v>
      </c>
      <c r="L244">
        <v>4.43</v>
      </c>
      <c r="M244">
        <v>180</v>
      </c>
      <c r="N244">
        <v>178</v>
      </c>
      <c r="O244">
        <v>5</v>
      </c>
      <c r="P244">
        <v>3</v>
      </c>
      <c r="Q244">
        <v>0</v>
      </c>
      <c r="R244">
        <v>1013.2</v>
      </c>
      <c r="S244">
        <v>886</v>
      </c>
      <c r="T244">
        <v>531</v>
      </c>
      <c r="U244">
        <v>499</v>
      </c>
      <c r="V244">
        <v>166</v>
      </c>
      <c r="W244">
        <v>385</v>
      </c>
      <c r="X244">
        <v>7</v>
      </c>
      <c r="Y244">
        <f>_xlfn.IFNA(IF(Table3[[#This Row],[To]]&gt;=2023, VLOOKUP(Table3[[#This Row],[Player]], Active!$B$2:$V$201, 21, FALSE), Table3[[#This Row],[IP]]), Table3[[#This Row],[IP]])</f>
        <v>1164.8631517874835</v>
      </c>
      <c r="Z244">
        <f>_xlfn.IFNA(IF(Table3[[#This Row],[To]]&gt;= 2023, (Table3[[#This Row],[IP - Adjusted]]/9)*Table3[[#This Row],[K/9 - Adjusted]], Table3[[#This Row],[SO]]), Table3[[#This Row],[SO]])</f>
        <v>1052.7579440018264</v>
      </c>
      <c r="AA244">
        <v>40</v>
      </c>
      <c r="AB244">
        <v>1</v>
      </c>
      <c r="AC244">
        <v>45</v>
      </c>
      <c r="AD244">
        <v>4260</v>
      </c>
      <c r="AE244">
        <v>98</v>
      </c>
      <c r="AF244">
        <v>4.4400000000000004</v>
      </c>
      <c r="AG244">
        <v>1.254</v>
      </c>
      <c r="AH244">
        <v>7.9</v>
      </c>
      <c r="AI244">
        <v>1.5</v>
      </c>
      <c r="AJ244">
        <v>3.4</v>
      </c>
      <c r="AK244">
        <v>9.6</v>
      </c>
      <c r="AL244">
        <f>IF(Table3[[#This Row],[To]]&gt;=2023, Table3[[#This Row],[K/9]]*Adjustments!$N$11, Table3[[#This Row],[K/9]])</f>
        <v>8.1338494410071398</v>
      </c>
      <c r="AM244">
        <v>2.8</v>
      </c>
      <c r="AN244">
        <v>1</v>
      </c>
      <c r="AO244" t="s">
        <v>1948</v>
      </c>
      <c r="AP244" t="s">
        <v>1949</v>
      </c>
    </row>
    <row r="245" spans="1:42" x14ac:dyDescent="0.45">
      <c r="A245">
        <v>43</v>
      </c>
      <c r="B245" t="s">
        <v>907</v>
      </c>
      <c r="C245">
        <v>1059</v>
      </c>
      <c r="D245">
        <v>2012</v>
      </c>
      <c r="E245">
        <v>2024</v>
      </c>
      <c r="F245" t="str">
        <f>_xlfn.CONCAT(Table3[[#This Row],[From]], "-",Table3[[#This Row],[To]])</f>
        <v>2012-2024</v>
      </c>
      <c r="G245" t="s">
        <v>1080</v>
      </c>
      <c r="H245">
        <v>86</v>
      </c>
      <c r="I245">
        <v>86</v>
      </c>
      <c r="J245">
        <v>0.5</v>
      </c>
      <c r="K245">
        <v>172</v>
      </c>
      <c r="L245">
        <v>4.47</v>
      </c>
      <c r="M245">
        <v>302</v>
      </c>
      <c r="N245">
        <v>257</v>
      </c>
      <c r="O245">
        <v>4</v>
      </c>
      <c r="P245">
        <v>3</v>
      </c>
      <c r="Q245">
        <v>0</v>
      </c>
      <c r="R245">
        <v>1514</v>
      </c>
      <c r="S245">
        <v>1653</v>
      </c>
      <c r="T245">
        <v>834</v>
      </c>
      <c r="U245">
        <v>752</v>
      </c>
      <c r="V245">
        <v>174</v>
      </c>
      <c r="W245">
        <v>544</v>
      </c>
      <c r="X245">
        <v>11</v>
      </c>
      <c r="Y245">
        <f>_xlfn.IFNA(IF(Table3[[#This Row],[To]]&gt;=2023, VLOOKUP(Table3[[#This Row],[Player]], Active!$B$2:$V$201, 21, FALSE), Table3[[#This Row],[IP]]), Table3[[#This Row],[IP]])</f>
        <v>1734.9930737884833</v>
      </c>
      <c r="Z245">
        <f>_xlfn.IFNA(IF(Table3[[#This Row],[To]]&gt;= 2023, (Table3[[#This Row],[IP - Adjusted]]/9)*Table3[[#This Row],[K/9 - Adjusted]], Table3[[#This Row],[SO]]), Table3[[#This Row],[SO]])</f>
        <v>1029.0125739968751</v>
      </c>
      <c r="AA245">
        <v>47</v>
      </c>
      <c r="AB245">
        <v>15</v>
      </c>
      <c r="AC245">
        <v>43</v>
      </c>
      <c r="AD245">
        <v>6579</v>
      </c>
      <c r="AE245">
        <v>99</v>
      </c>
      <c r="AF245">
        <v>4.42</v>
      </c>
      <c r="AG245">
        <v>1.4510000000000001</v>
      </c>
      <c r="AH245">
        <v>9.8000000000000007</v>
      </c>
      <c r="AI245">
        <v>1</v>
      </c>
      <c r="AJ245">
        <v>3.2</v>
      </c>
      <c r="AK245">
        <v>6.3</v>
      </c>
      <c r="AL245">
        <f>IF(Table3[[#This Row],[To]]&gt;=2023, Table3[[#This Row],[K/9]]*Adjustments!$N$11, Table3[[#This Row],[K/9]])</f>
        <v>5.3378386956609356</v>
      </c>
      <c r="AM245">
        <v>1.95</v>
      </c>
      <c r="AN245">
        <v>1</v>
      </c>
      <c r="AO245" t="s">
        <v>1950</v>
      </c>
      <c r="AP245" t="s">
        <v>1951</v>
      </c>
    </row>
    <row r="246" spans="1:42" x14ac:dyDescent="0.45">
      <c r="A246">
        <v>44</v>
      </c>
      <c r="B246" t="s">
        <v>914</v>
      </c>
      <c r="C246">
        <v>1055</v>
      </c>
      <c r="D246">
        <v>2017</v>
      </c>
      <c r="E246">
        <v>2024</v>
      </c>
      <c r="F246" t="str">
        <f>_xlfn.CONCAT(Table3[[#This Row],[From]], "-",Table3[[#This Row],[To]])</f>
        <v>2017-2024</v>
      </c>
      <c r="G246" t="s">
        <v>1095</v>
      </c>
      <c r="H246">
        <v>54</v>
      </c>
      <c r="I246">
        <v>65</v>
      </c>
      <c r="J246">
        <v>0.45400000000000001</v>
      </c>
      <c r="K246">
        <v>119</v>
      </c>
      <c r="L246">
        <v>4.8099999999999996</v>
      </c>
      <c r="M246">
        <v>210</v>
      </c>
      <c r="N246">
        <v>166</v>
      </c>
      <c r="O246">
        <v>2</v>
      </c>
      <c r="P246">
        <v>0</v>
      </c>
      <c r="Q246">
        <v>3</v>
      </c>
      <c r="R246">
        <v>959</v>
      </c>
      <c r="S246">
        <v>916</v>
      </c>
      <c r="T246">
        <v>533</v>
      </c>
      <c r="U246">
        <v>512</v>
      </c>
      <c r="V246">
        <v>160</v>
      </c>
      <c r="W246">
        <v>361</v>
      </c>
      <c r="X246">
        <v>6</v>
      </c>
      <c r="Y246">
        <f>_xlfn.IFNA(IF(Table3[[#This Row],[To]]&gt;=2023, VLOOKUP(Table3[[#This Row],[Player]], Active!$B$2:$V$201, 21, FALSE), Table3[[#This Row],[IP]]), Table3[[#This Row],[IP]])</f>
        <v>1094.6172589980883</v>
      </c>
      <c r="Z246">
        <f>_xlfn.IFNA(IF(Table3[[#This Row],[To]]&gt;= 2023, (Table3[[#This Row],[IP - Adjusted]]/9)*Table3[[#This Row],[K/9 - Adjusted]], Table3[[#This Row],[SO]]), Table3[[#This Row],[SO]])</f>
        <v>1020.1872060666881</v>
      </c>
      <c r="AA246">
        <v>30</v>
      </c>
      <c r="AB246">
        <v>5</v>
      </c>
      <c r="AC246">
        <v>49</v>
      </c>
      <c r="AD246">
        <v>4097</v>
      </c>
      <c r="AE246">
        <v>91</v>
      </c>
      <c r="AF246">
        <v>4.37</v>
      </c>
      <c r="AG246">
        <v>1.3320000000000001</v>
      </c>
      <c r="AH246">
        <v>8.6</v>
      </c>
      <c r="AI246">
        <v>1.5</v>
      </c>
      <c r="AJ246">
        <v>3.4</v>
      </c>
      <c r="AK246">
        <v>9.9</v>
      </c>
      <c r="AL246">
        <f>IF(Table3[[#This Row],[To]]&gt;=2023, Table3[[#This Row],[K/9]]*Adjustments!$N$11, Table3[[#This Row],[K/9]])</f>
        <v>8.3880322360386135</v>
      </c>
      <c r="AM246">
        <v>2.92</v>
      </c>
      <c r="AN246" t="s">
        <v>1435</v>
      </c>
      <c r="AO246" t="s">
        <v>1952</v>
      </c>
      <c r="AP246" t="s">
        <v>1953</v>
      </c>
    </row>
    <row r="247" spans="1:42" x14ac:dyDescent="0.45">
      <c r="A247">
        <v>46</v>
      </c>
      <c r="B247" t="s">
        <v>984</v>
      </c>
      <c r="C247">
        <v>1039</v>
      </c>
      <c r="D247">
        <v>2011</v>
      </c>
      <c r="E247">
        <v>2024</v>
      </c>
      <c r="F247" t="str">
        <f>_xlfn.CONCAT(Table3[[#This Row],[From]], "-",Table3[[#This Row],[To]])</f>
        <v>2011-2024</v>
      </c>
      <c r="G247" t="s">
        <v>1093</v>
      </c>
      <c r="H247">
        <v>70</v>
      </c>
      <c r="I247">
        <v>65</v>
      </c>
      <c r="J247">
        <v>0.51900000000000002</v>
      </c>
      <c r="K247">
        <v>135</v>
      </c>
      <c r="L247">
        <v>4.37</v>
      </c>
      <c r="M247">
        <v>356</v>
      </c>
      <c r="N247">
        <v>164</v>
      </c>
      <c r="O247">
        <v>1</v>
      </c>
      <c r="P247">
        <v>1</v>
      </c>
      <c r="Q247">
        <v>6</v>
      </c>
      <c r="R247">
        <v>1130</v>
      </c>
      <c r="S247">
        <v>1087</v>
      </c>
      <c r="T247">
        <v>592</v>
      </c>
      <c r="U247">
        <v>549</v>
      </c>
      <c r="V247">
        <v>147</v>
      </c>
      <c r="W247">
        <v>477</v>
      </c>
      <c r="X247">
        <v>21</v>
      </c>
      <c r="Y247">
        <f>_xlfn.IFNA(IF(Table3[[#This Row],[To]]&gt;=2023, VLOOKUP(Table3[[#This Row],[Player]], Active!$B$2:$V$201, 21, FALSE), Table3[[#This Row],[IP]]), Table3[[#This Row],[IP]])</f>
        <v>1299.1466260559182</v>
      </c>
      <c r="Z247">
        <f>_xlfn.IFNA(IF(Table3[[#This Row],[To]]&gt;= 2023, (Table3[[#This Row],[IP - Adjusted]]/9)*Table3[[#This Row],[K/9 - Adjusted]], Table3[[#This Row],[SO]]), Table3[[#This Row],[SO]])</f>
        <v>1015.1229558158486</v>
      </c>
      <c r="AA247">
        <v>40</v>
      </c>
      <c r="AB247">
        <v>3</v>
      </c>
      <c r="AC247">
        <v>68</v>
      </c>
      <c r="AD247">
        <v>4904</v>
      </c>
      <c r="AE247">
        <v>94</v>
      </c>
      <c r="AF247">
        <v>4.3600000000000003</v>
      </c>
      <c r="AG247">
        <v>1.3839999999999999</v>
      </c>
      <c r="AH247">
        <v>8.6999999999999993</v>
      </c>
      <c r="AI247">
        <v>1.2</v>
      </c>
      <c r="AJ247">
        <v>3.8</v>
      </c>
      <c r="AK247">
        <v>8.3000000000000007</v>
      </c>
      <c r="AL247">
        <f>IF(Table3[[#This Row],[To]]&gt;=2023, Table3[[#This Row],[K/9]]*Adjustments!$N$11, Table3[[#This Row],[K/9]])</f>
        <v>7.0323906625374235</v>
      </c>
      <c r="AM247">
        <v>2.1800000000000002</v>
      </c>
      <c r="AN247">
        <v>1</v>
      </c>
      <c r="AO247" t="s">
        <v>1955</v>
      </c>
      <c r="AP247" t="s">
        <v>1956</v>
      </c>
    </row>
    <row r="248" spans="1:42" x14ac:dyDescent="0.45">
      <c r="A248">
        <v>47</v>
      </c>
      <c r="B248" t="s">
        <v>1120</v>
      </c>
      <c r="C248">
        <v>1017</v>
      </c>
      <c r="D248">
        <v>2008</v>
      </c>
      <c r="E248">
        <v>2024</v>
      </c>
      <c r="F248" t="str">
        <f>_xlfn.CONCAT(Table3[[#This Row],[From]], "-",Table3[[#This Row],[To]])</f>
        <v>2008-2024</v>
      </c>
      <c r="G248" t="s">
        <v>1068</v>
      </c>
      <c r="H248">
        <v>50</v>
      </c>
      <c r="I248">
        <v>64</v>
      </c>
      <c r="J248">
        <v>0.439</v>
      </c>
      <c r="K248">
        <v>114</v>
      </c>
      <c r="L248">
        <v>4.2</v>
      </c>
      <c r="M248">
        <v>636</v>
      </c>
      <c r="N248">
        <v>85</v>
      </c>
      <c r="O248">
        <v>0</v>
      </c>
      <c r="P248">
        <v>0</v>
      </c>
      <c r="Q248">
        <v>9</v>
      </c>
      <c r="R248">
        <v>1111</v>
      </c>
      <c r="S248">
        <v>1116</v>
      </c>
      <c r="T248">
        <v>566</v>
      </c>
      <c r="U248">
        <v>519</v>
      </c>
      <c r="V248">
        <v>158</v>
      </c>
      <c r="W248">
        <v>349</v>
      </c>
      <c r="X248">
        <v>30</v>
      </c>
      <c r="Y248">
        <f>_xlfn.IFNA(IF(Table3[[#This Row],[To]]&gt;=2023, VLOOKUP(Table3[[#This Row],[Player]], Active!$B$2:$V$201, 21, FALSE), Table3[[#This Row],[IP]]), Table3[[#This Row],[IP]])</f>
        <v>1277.3025677417038</v>
      </c>
      <c r="Z248">
        <f>_xlfn.IFNA(IF(Table3[[#This Row],[To]]&gt;= 2023, (Table3[[#This Row],[IP - Adjusted]]/9)*Table3[[#This Row],[K/9 - Adjusted]], Table3[[#This Row],[SO]]), Table3[[#This Row],[SO]])</f>
        <v>986.0297635220752</v>
      </c>
      <c r="AA248">
        <v>30</v>
      </c>
      <c r="AB248">
        <v>2</v>
      </c>
      <c r="AC248">
        <v>34</v>
      </c>
      <c r="AD248">
        <v>4730</v>
      </c>
      <c r="AE248">
        <v>100</v>
      </c>
      <c r="AF248">
        <v>4.18</v>
      </c>
      <c r="AG248">
        <v>1.319</v>
      </c>
      <c r="AH248">
        <v>9</v>
      </c>
      <c r="AI248">
        <v>1.3</v>
      </c>
      <c r="AJ248">
        <v>2.8</v>
      </c>
      <c r="AK248">
        <v>8.1999999999999993</v>
      </c>
      <c r="AL248">
        <f>IF(Table3[[#This Row],[To]]&gt;=2023, Table3[[#This Row],[K/9]]*Adjustments!$N$11, Table3[[#This Row],[K/9]])</f>
        <v>6.9476630641935984</v>
      </c>
      <c r="AM248">
        <v>2.91</v>
      </c>
      <c r="AN248">
        <v>1</v>
      </c>
      <c r="AO248" t="s">
        <v>1957</v>
      </c>
      <c r="AP248" t="s">
        <v>1958</v>
      </c>
    </row>
    <row r="249" spans="1:42" x14ac:dyDescent="0.45">
      <c r="A249">
        <v>48</v>
      </c>
      <c r="B249" t="s">
        <v>934</v>
      </c>
      <c r="C249">
        <v>1012</v>
      </c>
      <c r="D249">
        <v>2016</v>
      </c>
      <c r="E249">
        <v>2024</v>
      </c>
      <c r="F249" t="str">
        <f>_xlfn.CONCAT(Table3[[#This Row],[From]], "-",Table3[[#This Row],[To]])</f>
        <v>2016-2024</v>
      </c>
      <c r="G249" t="s">
        <v>1092</v>
      </c>
      <c r="H249">
        <v>70</v>
      </c>
      <c r="I249">
        <v>59</v>
      </c>
      <c r="J249">
        <v>0.54300000000000004</v>
      </c>
      <c r="K249">
        <v>129</v>
      </c>
      <c r="L249">
        <v>4.05</v>
      </c>
      <c r="M249">
        <v>213</v>
      </c>
      <c r="N249">
        <v>183</v>
      </c>
      <c r="O249">
        <v>3</v>
      </c>
      <c r="P249">
        <v>3</v>
      </c>
      <c r="Q249">
        <v>1</v>
      </c>
      <c r="R249">
        <v>1092</v>
      </c>
      <c r="S249">
        <v>1026</v>
      </c>
      <c r="T249">
        <v>536</v>
      </c>
      <c r="U249">
        <v>491</v>
      </c>
      <c r="V249">
        <v>144</v>
      </c>
      <c r="W249">
        <v>311</v>
      </c>
      <c r="X249">
        <v>4</v>
      </c>
      <c r="Y249">
        <f>_xlfn.IFNA(IF(Table3[[#This Row],[To]]&gt;=2023, VLOOKUP(Table3[[#This Row],[Player]], Active!$B$2:$V$201, 21, FALSE), Table3[[#This Row],[IP]]), Table3[[#This Row],[IP]])</f>
        <v>1255.4585094274892</v>
      </c>
      <c r="Z249">
        <f>_xlfn.IFNA(IF(Table3[[#This Row],[To]]&gt;= 2023, (Table3[[#This Row],[IP - Adjusted]]/9)*Table3[[#This Row],[K/9 - Adjusted]], Table3[[#This Row],[SO]]), Table3[[#This Row],[SO]])</f>
        <v>980.98607765566965</v>
      </c>
      <c r="AA249">
        <v>49</v>
      </c>
      <c r="AB249">
        <v>1</v>
      </c>
      <c r="AC249">
        <v>31</v>
      </c>
      <c r="AD249">
        <v>4568</v>
      </c>
      <c r="AE249">
        <v>101</v>
      </c>
      <c r="AF249">
        <v>4.0199999999999996</v>
      </c>
      <c r="AG249">
        <v>1.224</v>
      </c>
      <c r="AH249">
        <v>8.5</v>
      </c>
      <c r="AI249">
        <v>1.2</v>
      </c>
      <c r="AJ249">
        <v>2.6</v>
      </c>
      <c r="AK249">
        <v>8.3000000000000007</v>
      </c>
      <c r="AL249">
        <f>IF(Table3[[#This Row],[To]]&gt;=2023, Table3[[#This Row],[K/9]]*Adjustments!$N$11, Table3[[#This Row],[K/9]])</f>
        <v>7.0323906625374235</v>
      </c>
      <c r="AM249">
        <v>3.25</v>
      </c>
      <c r="AN249">
        <v>1</v>
      </c>
      <c r="AO249" t="s">
        <v>1959</v>
      </c>
      <c r="AP249" t="s">
        <v>1960</v>
      </c>
    </row>
    <row r="250" spans="1:42" x14ac:dyDescent="0.45">
      <c r="A250">
        <v>49</v>
      </c>
      <c r="B250" t="s">
        <v>979</v>
      </c>
      <c r="C250">
        <v>1003</v>
      </c>
      <c r="D250">
        <v>2014</v>
      </c>
      <c r="E250">
        <v>2024</v>
      </c>
      <c r="F250" t="str">
        <f>_xlfn.CONCAT(Table3[[#This Row],[From]], "-",Table3[[#This Row],[To]])</f>
        <v>2014-2024</v>
      </c>
      <c r="G250" t="s">
        <v>1083</v>
      </c>
      <c r="H250">
        <v>49</v>
      </c>
      <c r="I250">
        <v>57</v>
      </c>
      <c r="J250">
        <v>0.46200000000000002</v>
      </c>
      <c r="K250">
        <v>106</v>
      </c>
      <c r="L250">
        <v>4.42</v>
      </c>
      <c r="M250">
        <v>189</v>
      </c>
      <c r="N250">
        <v>171</v>
      </c>
      <c r="O250">
        <v>1</v>
      </c>
      <c r="P250">
        <v>1</v>
      </c>
      <c r="Q250">
        <v>0</v>
      </c>
      <c r="R250">
        <v>944.1</v>
      </c>
      <c r="S250">
        <v>913</v>
      </c>
      <c r="T250">
        <v>496</v>
      </c>
      <c r="U250">
        <v>464</v>
      </c>
      <c r="V250">
        <v>163</v>
      </c>
      <c r="W250">
        <v>282</v>
      </c>
      <c r="X250">
        <v>3</v>
      </c>
      <c r="Y250">
        <f>_xlfn.IFNA(IF(Table3[[#This Row],[To]]&gt;=2023, VLOOKUP(Table3[[#This Row],[Player]], Active!$B$2:$V$201, 21, FALSE), Table3[[#This Row],[IP]]), Table3[[#This Row],[IP]])</f>
        <v>1085.4197607605242</v>
      </c>
      <c r="Z250">
        <f>_xlfn.IFNA(IF(Table3[[#This Row],[To]]&gt;= 2023, (Table3[[#This Row],[IP - Adjusted]]/9)*Table3[[#This Row],[K/9 - Adjusted]], Table3[[#This Row],[SO]]), Table3[[#This Row],[SO]])</f>
        <v>980.96010159112154</v>
      </c>
      <c r="AA250">
        <v>56</v>
      </c>
      <c r="AB250">
        <v>0</v>
      </c>
      <c r="AC250">
        <v>32</v>
      </c>
      <c r="AD250">
        <v>4022</v>
      </c>
      <c r="AE250">
        <v>95</v>
      </c>
      <c r="AF250">
        <v>4.37</v>
      </c>
      <c r="AG250">
        <v>1.2649999999999999</v>
      </c>
      <c r="AH250">
        <v>8.6999999999999993</v>
      </c>
      <c r="AI250">
        <v>1.6</v>
      </c>
      <c r="AJ250">
        <v>2.7</v>
      </c>
      <c r="AK250">
        <v>9.6</v>
      </c>
      <c r="AL250">
        <f>IF(Table3[[#This Row],[To]]&gt;=2023, Table3[[#This Row],[K/9]]*Adjustments!$N$11, Table3[[#This Row],[K/9]])</f>
        <v>8.1338494410071398</v>
      </c>
      <c r="AM250">
        <v>3.56</v>
      </c>
      <c r="AN250">
        <v>1</v>
      </c>
      <c r="AO250" t="s">
        <v>1961</v>
      </c>
      <c r="AP250" t="s">
        <v>1962</v>
      </c>
    </row>
    <row r="251" spans="1:42" x14ac:dyDescent="0.45">
      <c r="A251">
        <v>50</v>
      </c>
      <c r="B251" t="s">
        <v>1018</v>
      </c>
      <c r="C251">
        <v>1001</v>
      </c>
      <c r="D251">
        <v>2016</v>
      </c>
      <c r="E251">
        <v>2024</v>
      </c>
      <c r="F251" t="str">
        <f>_xlfn.CONCAT(Table3[[#This Row],[From]], "-",Table3[[#This Row],[To]])</f>
        <v>2016-2024</v>
      </c>
      <c r="G251" t="s">
        <v>1098</v>
      </c>
      <c r="H251">
        <v>67</v>
      </c>
      <c r="I251">
        <v>54</v>
      </c>
      <c r="J251">
        <v>0.55400000000000005</v>
      </c>
      <c r="K251">
        <v>121</v>
      </c>
      <c r="L251">
        <v>4.1500000000000004</v>
      </c>
      <c r="M251">
        <v>206</v>
      </c>
      <c r="N251">
        <v>171</v>
      </c>
      <c r="O251">
        <v>0</v>
      </c>
      <c r="P251">
        <v>0</v>
      </c>
      <c r="Q251">
        <v>6</v>
      </c>
      <c r="R251">
        <v>932</v>
      </c>
      <c r="S251">
        <v>821</v>
      </c>
      <c r="T251">
        <v>453</v>
      </c>
      <c r="U251">
        <v>430</v>
      </c>
      <c r="V251">
        <v>134</v>
      </c>
      <c r="W251">
        <v>271</v>
      </c>
      <c r="X251">
        <v>13</v>
      </c>
      <c r="Y251">
        <f>_xlfn.IFNA(IF(Table3[[#This Row],[To]]&gt;=2023, VLOOKUP(Table3[[#This Row],[Player]], Active!$B$2:$V$201, 21, FALSE), Table3[[#This Row],[IP]]), Table3[[#This Row],[IP]])</f>
        <v>1071.5085446762087</v>
      </c>
      <c r="Z251">
        <f>_xlfn.IFNA(IF(Table3[[#This Row],[To]]&gt;= 2023, (Table3[[#This Row],[IP - Adjusted]]/9)*Table3[[#This Row],[K/9 - Adjusted]], Table3[[#This Row],[SO]]), Table3[[#This Row],[SO]])</f>
        <v>978.475058082695</v>
      </c>
      <c r="AA251">
        <v>33</v>
      </c>
      <c r="AB251">
        <v>2</v>
      </c>
      <c r="AC251">
        <v>22</v>
      </c>
      <c r="AD251">
        <v>3850</v>
      </c>
      <c r="AE251">
        <v>99</v>
      </c>
      <c r="AF251">
        <v>3.88</v>
      </c>
      <c r="AG251">
        <v>1.1719999999999999</v>
      </c>
      <c r="AH251">
        <v>7.9</v>
      </c>
      <c r="AI251">
        <v>1.3</v>
      </c>
      <c r="AJ251">
        <v>2.6</v>
      </c>
      <c r="AK251">
        <v>9.6999999999999993</v>
      </c>
      <c r="AL251">
        <f>IF(Table3[[#This Row],[To]]&gt;=2023, Table3[[#This Row],[K/9]]*Adjustments!$N$11, Table3[[#This Row],[K/9]])</f>
        <v>8.2185770393509632</v>
      </c>
      <c r="AM251">
        <v>3.69</v>
      </c>
      <c r="AN251" t="s">
        <v>1509</v>
      </c>
      <c r="AO251" t="s">
        <v>1963</v>
      </c>
      <c r="AP251" t="s">
        <v>1964</v>
      </c>
    </row>
    <row r="252" spans="1:42" x14ac:dyDescent="0.45">
      <c r="A252">
        <v>51</v>
      </c>
      <c r="B252" t="s">
        <v>910</v>
      </c>
      <c r="C252">
        <v>993</v>
      </c>
      <c r="D252">
        <v>2016</v>
      </c>
      <c r="E252">
        <v>2024</v>
      </c>
      <c r="F252" t="str">
        <f>_xlfn.CONCAT(Table3[[#This Row],[From]], "-",Table3[[#This Row],[To]])</f>
        <v>2016-2024</v>
      </c>
      <c r="G252" t="s">
        <v>1091</v>
      </c>
      <c r="H252">
        <v>63</v>
      </c>
      <c r="I252">
        <v>61</v>
      </c>
      <c r="J252">
        <v>0.50800000000000001</v>
      </c>
      <c r="K252">
        <v>124</v>
      </c>
      <c r="L252">
        <v>3.81</v>
      </c>
      <c r="M252">
        <v>197</v>
      </c>
      <c r="N252">
        <v>171</v>
      </c>
      <c r="O252">
        <v>2</v>
      </c>
      <c r="P252">
        <v>2</v>
      </c>
      <c r="Q252">
        <v>2</v>
      </c>
      <c r="R252">
        <v>1005.2</v>
      </c>
      <c r="S252">
        <v>934</v>
      </c>
      <c r="T252">
        <v>460</v>
      </c>
      <c r="U252">
        <v>426</v>
      </c>
      <c r="V252">
        <v>129</v>
      </c>
      <c r="W252">
        <v>254</v>
      </c>
      <c r="X252">
        <v>10</v>
      </c>
      <c r="Y252">
        <f>_xlfn.IFNA(IF(Table3[[#This Row],[To]]&gt;=2023, VLOOKUP(Table3[[#This Row],[Player]], Active!$B$2:$V$201, 21, FALSE), Table3[[#This Row],[IP]]), Table3[[#This Row],[IP]])</f>
        <v>1155.6656535499196</v>
      </c>
      <c r="Z252">
        <f>_xlfn.IFNA(IF(Table3[[#This Row],[To]]&gt;= 2023, (Table3[[#This Row],[IP - Adjusted]]/9)*Table3[[#This Row],[K/9 - Adjusted]], Table3[[#This Row],[SO]]), Table3[[#This Row],[SO]])</f>
        <v>968.28811143578309</v>
      </c>
      <c r="AA252">
        <v>74</v>
      </c>
      <c r="AB252">
        <v>1</v>
      </c>
      <c r="AC252">
        <v>21</v>
      </c>
      <c r="AD252">
        <v>4189</v>
      </c>
      <c r="AE252">
        <v>106</v>
      </c>
      <c r="AF252">
        <v>3.84</v>
      </c>
      <c r="AG252">
        <v>1.181</v>
      </c>
      <c r="AH252">
        <v>8.4</v>
      </c>
      <c r="AI252">
        <v>1.2</v>
      </c>
      <c r="AJ252">
        <v>2.2999999999999998</v>
      </c>
      <c r="AK252">
        <v>8.9</v>
      </c>
      <c r="AL252">
        <f>IF(Table3[[#This Row],[To]]&gt;=2023, Table3[[#This Row],[K/9]]*Adjustments!$N$11, Table3[[#This Row],[K/9]])</f>
        <v>7.5407562526003691</v>
      </c>
      <c r="AM252">
        <v>3.91</v>
      </c>
      <c r="AN252" t="s">
        <v>1798</v>
      </c>
      <c r="AO252" t="s">
        <v>1965</v>
      </c>
      <c r="AP252" t="s">
        <v>1966</v>
      </c>
    </row>
    <row r="253" spans="1:42" x14ac:dyDescent="0.45">
      <c r="A253">
        <v>53</v>
      </c>
      <c r="B253" t="s">
        <v>889</v>
      </c>
      <c r="C253">
        <v>987</v>
      </c>
      <c r="D253">
        <v>2013</v>
      </c>
      <c r="E253">
        <v>2024</v>
      </c>
      <c r="F253" t="str">
        <f>_xlfn.CONCAT(Table3[[#This Row],[From]], "-",Table3[[#This Row],[To]])</f>
        <v>2013-2024</v>
      </c>
      <c r="G253" t="s">
        <v>1088</v>
      </c>
      <c r="H253">
        <v>72</v>
      </c>
      <c r="I253">
        <v>59</v>
      </c>
      <c r="J253">
        <v>0.55000000000000004</v>
      </c>
      <c r="K253">
        <v>131</v>
      </c>
      <c r="L253">
        <v>4.04</v>
      </c>
      <c r="M253">
        <v>208</v>
      </c>
      <c r="N253">
        <v>204</v>
      </c>
      <c r="O253">
        <v>3</v>
      </c>
      <c r="P253">
        <v>1</v>
      </c>
      <c r="Q253">
        <v>0</v>
      </c>
      <c r="R253">
        <v>1123.2</v>
      </c>
      <c r="S253">
        <v>1030</v>
      </c>
      <c r="T253">
        <v>558</v>
      </c>
      <c r="U253">
        <v>505</v>
      </c>
      <c r="V253">
        <v>153</v>
      </c>
      <c r="W253">
        <v>376</v>
      </c>
      <c r="X253">
        <v>13</v>
      </c>
      <c r="Y253">
        <f>_xlfn.IFNA(IF(Table3[[#This Row],[To]]&gt;=2023, VLOOKUP(Table3[[#This Row],[Player]], Active!$B$2:$V$201, 21, FALSE), Table3[[#This Row],[IP]]), Table3[[#This Row],[IP]])</f>
        <v>1291.3287525539888</v>
      </c>
      <c r="Z253">
        <f>_xlfn.IFNA(IF(Table3[[#This Row],[To]]&gt;= 2023, (Table3[[#This Row],[IP - Adjusted]]/9)*Table3[[#This Row],[K/9 - Adjusted]], Table3[[#This Row],[SO]]), Table3[[#This Row],[SO]])</f>
        <v>960.38705846909602</v>
      </c>
      <c r="AA253">
        <v>53</v>
      </c>
      <c r="AB253">
        <v>5</v>
      </c>
      <c r="AC253">
        <v>26</v>
      </c>
      <c r="AD253">
        <v>4734</v>
      </c>
      <c r="AE253">
        <v>102</v>
      </c>
      <c r="AF253">
        <v>4.32</v>
      </c>
      <c r="AG253">
        <v>1.2509999999999999</v>
      </c>
      <c r="AH253">
        <v>8.1999999999999993</v>
      </c>
      <c r="AI253">
        <v>1.2</v>
      </c>
      <c r="AJ253">
        <v>3</v>
      </c>
      <c r="AK253">
        <v>7.9</v>
      </c>
      <c r="AL253">
        <f>IF(Table3[[#This Row],[To]]&gt;=2023, Table3[[#This Row],[K/9]]*Adjustments!$N$11, Table3[[#This Row],[K/9]])</f>
        <v>6.6934802691621256</v>
      </c>
      <c r="AM253">
        <v>2.63</v>
      </c>
      <c r="AN253" t="s">
        <v>1435</v>
      </c>
      <c r="AO253" t="s">
        <v>1969</v>
      </c>
      <c r="AP253" t="s">
        <v>1970</v>
      </c>
    </row>
    <row r="254" spans="1:42" x14ac:dyDescent="0.45">
      <c r="A254">
        <v>52</v>
      </c>
      <c r="B254" t="s">
        <v>1089</v>
      </c>
      <c r="C254">
        <v>988</v>
      </c>
      <c r="D254">
        <v>2013</v>
      </c>
      <c r="E254">
        <v>2024</v>
      </c>
      <c r="F254" t="str">
        <f>_xlfn.CONCAT(Table3[[#This Row],[From]], "-",Table3[[#This Row],[To]])</f>
        <v>2013-2024</v>
      </c>
      <c r="G254" t="s">
        <v>1090</v>
      </c>
      <c r="H254">
        <v>71</v>
      </c>
      <c r="I254">
        <v>40</v>
      </c>
      <c r="J254">
        <v>0.64</v>
      </c>
      <c r="K254">
        <v>111</v>
      </c>
      <c r="L254">
        <v>3.74</v>
      </c>
      <c r="M254">
        <v>172</v>
      </c>
      <c r="N254">
        <v>172</v>
      </c>
      <c r="O254">
        <v>2</v>
      </c>
      <c r="P254">
        <v>1</v>
      </c>
      <c r="Q254">
        <v>0</v>
      </c>
      <c r="R254">
        <v>931.1</v>
      </c>
      <c r="S254">
        <v>850</v>
      </c>
      <c r="T254">
        <v>423</v>
      </c>
      <c r="U254">
        <v>387</v>
      </c>
      <c r="V254">
        <v>109</v>
      </c>
      <c r="W254">
        <v>304</v>
      </c>
      <c r="X254">
        <v>9</v>
      </c>
      <c r="Y254">
        <f>_xlfn.IFNA(IF(Table3[[#This Row],[To]]&gt;=2023, VLOOKUP(Table3[[#This Row],[Player]], Active!$B$2:$V$201, 21, FALSE), Table3[[#This Row],[IP]]), Table3[[#This Row],[IP]])</f>
        <v>1070.4738261244827</v>
      </c>
      <c r="Z254">
        <f>_xlfn.IFNA(IF(Table3[[#This Row],[To]]&gt;= 2023, (Table3[[#This Row],[IP - Adjusted]]/9)*Table3[[#This Row],[K/9 - Adjusted]], Table3[[#This Row],[SO]]), Table3[[#This Row],[SO]])</f>
        <v>957.37491731754949</v>
      </c>
      <c r="AA254">
        <v>12</v>
      </c>
      <c r="AB254">
        <v>2</v>
      </c>
      <c r="AC254">
        <v>59</v>
      </c>
      <c r="AD254">
        <v>3887</v>
      </c>
      <c r="AE254">
        <v>111</v>
      </c>
      <c r="AF254">
        <v>3.59</v>
      </c>
      <c r="AG254">
        <v>1.2390000000000001</v>
      </c>
      <c r="AH254">
        <v>8.1999999999999993</v>
      </c>
      <c r="AI254">
        <v>1.1000000000000001</v>
      </c>
      <c r="AJ254">
        <v>2.9</v>
      </c>
      <c r="AK254">
        <v>9.5</v>
      </c>
      <c r="AL254">
        <f>IF(Table3[[#This Row],[To]]&gt;=2023, Table3[[#This Row],[K/9]]*Adjustments!$N$11, Table3[[#This Row],[K/9]])</f>
        <v>8.0491218426633147</v>
      </c>
      <c r="AM254">
        <v>3.25</v>
      </c>
      <c r="AN254">
        <v>1</v>
      </c>
      <c r="AO254" t="s">
        <v>1967</v>
      </c>
      <c r="AP254" t="s">
        <v>1968</v>
      </c>
    </row>
    <row r="255" spans="1:42" x14ac:dyDescent="0.45">
      <c r="A255">
        <v>54</v>
      </c>
      <c r="B255" t="s">
        <v>913</v>
      </c>
      <c r="C255">
        <v>983</v>
      </c>
      <c r="D255">
        <v>2016</v>
      </c>
      <c r="E255">
        <v>2023</v>
      </c>
      <c r="F255" t="str">
        <f>_xlfn.CONCAT(Table3[[#This Row],[From]], "-",Table3[[#This Row],[To]])</f>
        <v>2016-2023</v>
      </c>
      <c r="G255" t="s">
        <v>1100</v>
      </c>
      <c r="H255">
        <v>65</v>
      </c>
      <c r="I255">
        <v>56</v>
      </c>
      <c r="J255">
        <v>0.53700000000000003</v>
      </c>
      <c r="K255">
        <v>121</v>
      </c>
      <c r="L255">
        <v>4.41</v>
      </c>
      <c r="M255">
        <v>176</v>
      </c>
      <c r="N255">
        <v>173</v>
      </c>
      <c r="O255">
        <v>4</v>
      </c>
      <c r="P255">
        <v>2</v>
      </c>
      <c r="Q255">
        <v>0</v>
      </c>
      <c r="R255">
        <v>1016</v>
      </c>
      <c r="S255">
        <v>1002</v>
      </c>
      <c r="T255">
        <v>533</v>
      </c>
      <c r="U255">
        <v>498</v>
      </c>
      <c r="V255">
        <v>141</v>
      </c>
      <c r="W255">
        <v>302</v>
      </c>
      <c r="X255">
        <v>13</v>
      </c>
      <c r="Y255">
        <f>_xlfn.IFNA(IF(Table3[[#This Row],[To]]&gt;=2023, VLOOKUP(Table3[[#This Row],[Player]], Active!$B$2:$V$201, 21, FALSE), Table3[[#This Row],[IP]]), Table3[[#This Row],[IP]])</f>
        <v>1168.0822761706308</v>
      </c>
      <c r="Z255">
        <f>_xlfn.IFNA(IF(Table3[[#This Row],[To]]&gt;= 2023, (Table3[[#This Row],[IP - Adjusted]]/9)*Table3[[#This Row],[K/9 - Adjusted]], Table3[[#This Row],[SO]]), Table3[[#This Row],[SO]])</f>
        <v>956.69845730327825</v>
      </c>
      <c r="AA255">
        <v>32</v>
      </c>
      <c r="AB255">
        <v>4</v>
      </c>
      <c r="AC255">
        <v>55</v>
      </c>
      <c r="AD255">
        <v>4296</v>
      </c>
      <c r="AE255">
        <v>111</v>
      </c>
      <c r="AF255">
        <v>4.0199999999999996</v>
      </c>
      <c r="AG255">
        <v>1.2829999999999999</v>
      </c>
      <c r="AH255">
        <v>8.9</v>
      </c>
      <c r="AI255">
        <v>1.2</v>
      </c>
      <c r="AJ255">
        <v>2.7</v>
      </c>
      <c r="AK255">
        <v>8.6999999999999993</v>
      </c>
      <c r="AL255">
        <f>IF(Table3[[#This Row],[To]]&gt;=2023, Table3[[#This Row],[K/9]]*Adjustments!$N$11, Table3[[#This Row],[K/9]])</f>
        <v>7.3713010559127197</v>
      </c>
      <c r="AM255">
        <v>3.25</v>
      </c>
      <c r="AN255" t="s">
        <v>1435</v>
      </c>
      <c r="AO255" t="s">
        <v>86</v>
      </c>
      <c r="AP255" t="s">
        <v>1971</v>
      </c>
    </row>
    <row r="256" spans="1:42" x14ac:dyDescent="0.45">
      <c r="A256">
        <v>55</v>
      </c>
      <c r="B256" t="s">
        <v>855</v>
      </c>
      <c r="C256">
        <v>980</v>
      </c>
      <c r="D256">
        <v>2018</v>
      </c>
      <c r="E256">
        <v>2024</v>
      </c>
      <c r="F256" t="str">
        <f>_xlfn.CONCAT(Table3[[#This Row],[From]], "-",Table3[[#This Row],[To]])</f>
        <v>2018-2024</v>
      </c>
      <c r="G256" t="s">
        <v>1102</v>
      </c>
      <c r="H256">
        <v>54</v>
      </c>
      <c r="I256">
        <v>31</v>
      </c>
      <c r="J256">
        <v>0.63500000000000001</v>
      </c>
      <c r="K256">
        <v>85</v>
      </c>
      <c r="L256">
        <v>3.14</v>
      </c>
      <c r="M256">
        <v>186</v>
      </c>
      <c r="N256">
        <v>125</v>
      </c>
      <c r="O256">
        <v>0</v>
      </c>
      <c r="P256">
        <v>0</v>
      </c>
      <c r="Q256">
        <v>2</v>
      </c>
      <c r="R256">
        <v>828</v>
      </c>
      <c r="S256">
        <v>641</v>
      </c>
      <c r="T256">
        <v>312</v>
      </c>
      <c r="U256">
        <v>289</v>
      </c>
      <c r="V256">
        <v>88</v>
      </c>
      <c r="W256">
        <v>231</v>
      </c>
      <c r="X256">
        <v>2</v>
      </c>
      <c r="Y256">
        <f>_xlfn.IFNA(IF(Table3[[#This Row],[To]]&gt;=2023, VLOOKUP(Table3[[#This Row],[Player]], Active!$B$2:$V$201, 21, FALSE), Table3[[#This Row],[IP]]), Table3[[#This Row],[IP]])</f>
        <v>945.04294390970335</v>
      </c>
      <c r="Z256">
        <f>_xlfn.IFNA(IF(Table3[[#This Row],[To]]&gt;= 2023, (Table3[[#This Row],[IP - Adjusted]]/9)*Table3[[#This Row],[K/9 - Adjusted]], Table3[[#This Row],[SO]]), Table3[[#This Row],[SO]])</f>
        <v>951.95782552326625</v>
      </c>
      <c r="AA256">
        <v>33</v>
      </c>
      <c r="AB256">
        <v>4</v>
      </c>
      <c r="AC256">
        <v>38</v>
      </c>
      <c r="AD256">
        <v>3337</v>
      </c>
      <c r="AE256">
        <v>132</v>
      </c>
      <c r="AF256">
        <v>3.15</v>
      </c>
      <c r="AG256">
        <v>1.0529999999999999</v>
      </c>
      <c r="AH256">
        <v>7</v>
      </c>
      <c r="AI256">
        <v>1</v>
      </c>
      <c r="AJ256">
        <v>2.5</v>
      </c>
      <c r="AK256">
        <v>10.7</v>
      </c>
      <c r="AL256">
        <f>IF(Table3[[#This Row],[To]]&gt;=2023, Table3[[#This Row],[K/9]]*Adjustments!$N$11, Table3[[#This Row],[K/9]])</f>
        <v>9.0658530227892076</v>
      </c>
      <c r="AM256">
        <v>4.24</v>
      </c>
      <c r="AN256">
        <v>1</v>
      </c>
      <c r="AO256" t="s">
        <v>1972</v>
      </c>
      <c r="AP256" t="s">
        <v>1973</v>
      </c>
    </row>
    <row r="257" spans="1:42" x14ac:dyDescent="0.45">
      <c r="A257">
        <v>56</v>
      </c>
      <c r="B257" t="s">
        <v>920</v>
      </c>
      <c r="C257">
        <v>958</v>
      </c>
      <c r="D257">
        <v>2018</v>
      </c>
      <c r="E257">
        <v>2024</v>
      </c>
      <c r="F257" t="str">
        <f>_xlfn.CONCAT(Table3[[#This Row],[From]], "-",Table3[[#This Row],[To]])</f>
        <v>2018-2024</v>
      </c>
      <c r="G257" t="s">
        <v>1102</v>
      </c>
      <c r="H257">
        <v>62</v>
      </c>
      <c r="I257">
        <v>32</v>
      </c>
      <c r="J257">
        <v>0.66</v>
      </c>
      <c r="K257">
        <v>94</v>
      </c>
      <c r="L257">
        <v>3.22</v>
      </c>
      <c r="M257">
        <v>136</v>
      </c>
      <c r="N257">
        <v>134</v>
      </c>
      <c r="O257">
        <v>5</v>
      </c>
      <c r="P257">
        <v>2</v>
      </c>
      <c r="Q257">
        <v>0</v>
      </c>
      <c r="R257">
        <v>843</v>
      </c>
      <c r="S257">
        <v>752</v>
      </c>
      <c r="T257">
        <v>323</v>
      </c>
      <c r="U257">
        <v>302</v>
      </c>
      <c r="V257">
        <v>94</v>
      </c>
      <c r="W257">
        <v>188</v>
      </c>
      <c r="X257">
        <v>1</v>
      </c>
      <c r="Y257">
        <f>_xlfn.IFNA(IF(Table3[[#This Row],[To]]&gt;=2023, VLOOKUP(Table3[[#This Row],[Player]], Active!$B$2:$V$201, 21, FALSE), Table3[[#This Row],[IP]]), Table3[[#This Row],[IP]])</f>
        <v>969.1863767833089</v>
      </c>
      <c r="Z257">
        <f>_xlfn.IFNA(IF(Table3[[#This Row],[To]]&gt;= 2023, (Table3[[#This Row],[IP - Adjusted]]/9)*Table3[[#This Row],[K/9 - Adjusted]], Table3[[#This Row],[SO]]), Table3[[#This Row],[SO]])</f>
        <v>930.65745259389632</v>
      </c>
      <c r="AA257">
        <v>18</v>
      </c>
      <c r="AB257">
        <v>3</v>
      </c>
      <c r="AC257">
        <v>34</v>
      </c>
      <c r="AD257">
        <v>3415</v>
      </c>
      <c r="AE257">
        <v>133</v>
      </c>
      <c r="AF257">
        <v>3.09</v>
      </c>
      <c r="AG257">
        <v>1.115</v>
      </c>
      <c r="AH257">
        <v>8</v>
      </c>
      <c r="AI257">
        <v>1</v>
      </c>
      <c r="AJ257">
        <v>2</v>
      </c>
      <c r="AK257">
        <v>10.199999999999999</v>
      </c>
      <c r="AL257">
        <f>IF(Table3[[#This Row],[To]]&gt;=2023, Table3[[#This Row],[K/9]]*Adjustments!$N$11, Table3[[#This Row],[K/9]])</f>
        <v>8.6422150310700854</v>
      </c>
      <c r="AM257">
        <v>5.0999999999999996</v>
      </c>
      <c r="AN257">
        <v>1</v>
      </c>
      <c r="AO257" t="s">
        <v>88</v>
      </c>
      <c r="AP257" t="s">
        <v>1974</v>
      </c>
    </row>
    <row r="258" spans="1:42" x14ac:dyDescent="0.45">
      <c r="A258">
        <v>57</v>
      </c>
      <c r="B258" t="s">
        <v>829</v>
      </c>
      <c r="C258">
        <v>957</v>
      </c>
      <c r="D258">
        <v>2014</v>
      </c>
      <c r="E258">
        <v>2024</v>
      </c>
      <c r="F258" t="str">
        <f>_xlfn.CONCAT(Table3[[#This Row],[From]], "-",Table3[[#This Row],[To]])</f>
        <v>2014-2024</v>
      </c>
      <c r="G258" t="s">
        <v>1094</v>
      </c>
      <c r="H258">
        <v>70</v>
      </c>
      <c r="I258">
        <v>49</v>
      </c>
      <c r="J258">
        <v>0.58799999999999997</v>
      </c>
      <c r="K258">
        <v>119</v>
      </c>
      <c r="L258">
        <v>3.49</v>
      </c>
      <c r="M258">
        <v>188</v>
      </c>
      <c r="N258">
        <v>175</v>
      </c>
      <c r="O258">
        <v>2</v>
      </c>
      <c r="P258">
        <v>2</v>
      </c>
      <c r="Q258">
        <v>0</v>
      </c>
      <c r="R258">
        <v>1044.2</v>
      </c>
      <c r="S258">
        <v>939</v>
      </c>
      <c r="T258">
        <v>434</v>
      </c>
      <c r="U258">
        <v>405</v>
      </c>
      <c r="V258">
        <v>111</v>
      </c>
      <c r="W258">
        <v>332</v>
      </c>
      <c r="X258">
        <v>6</v>
      </c>
      <c r="Y258">
        <f>_xlfn.IFNA(IF(Table3[[#This Row],[To]]&gt;=2023, VLOOKUP(Table3[[#This Row],[Player]], Active!$B$2:$V$201, 21, FALSE), Table3[[#This Row],[IP]]), Table3[[#This Row],[IP]])</f>
        <v>1194.7550210595666</v>
      </c>
      <c r="Z258">
        <f>_xlfn.IFNA(IF(Table3[[#This Row],[To]]&gt;= 2023, (Table3[[#This Row],[IP - Adjusted]]/9)*Table3[[#This Row],[K/9 - Adjusted]], Table3[[#This Row],[SO]]), Table3[[#This Row],[SO]])</f>
        <v>922.30614784171064</v>
      </c>
      <c r="AA258">
        <v>74</v>
      </c>
      <c r="AB258">
        <v>6</v>
      </c>
      <c r="AC258">
        <v>30</v>
      </c>
      <c r="AD258">
        <v>4385</v>
      </c>
      <c r="AE258">
        <v>118</v>
      </c>
      <c r="AF258">
        <v>3.89</v>
      </c>
      <c r="AG258">
        <v>1.2170000000000001</v>
      </c>
      <c r="AH258">
        <v>8.1</v>
      </c>
      <c r="AI258">
        <v>1</v>
      </c>
      <c r="AJ258">
        <v>2.9</v>
      </c>
      <c r="AK258">
        <v>8.1999999999999993</v>
      </c>
      <c r="AL258">
        <f>IF(Table3[[#This Row],[To]]&gt;=2023, Table3[[#This Row],[K/9]]*Adjustments!$N$11, Table3[[#This Row],[K/9]])</f>
        <v>6.9476630641935984</v>
      </c>
      <c r="AM258">
        <v>2.88</v>
      </c>
      <c r="AN258">
        <v>1</v>
      </c>
      <c r="AO258" t="s">
        <v>1975</v>
      </c>
      <c r="AP258" t="s">
        <v>1976</v>
      </c>
    </row>
    <row r="259" spans="1:42" x14ac:dyDescent="0.45">
      <c r="A259">
        <v>58</v>
      </c>
      <c r="B259" t="s">
        <v>852</v>
      </c>
      <c r="C259">
        <v>930</v>
      </c>
      <c r="D259">
        <v>2019</v>
      </c>
      <c r="E259">
        <v>2024</v>
      </c>
      <c r="F259" t="str">
        <f>_xlfn.CONCAT(Table3[[#This Row],[From]], "-",Table3[[#This Row],[To]])</f>
        <v>2019-2024</v>
      </c>
      <c r="G259" t="s">
        <v>1119</v>
      </c>
      <c r="H259">
        <v>50</v>
      </c>
      <c r="I259">
        <v>43</v>
      </c>
      <c r="J259">
        <v>0.53800000000000003</v>
      </c>
      <c r="K259">
        <v>93</v>
      </c>
      <c r="L259">
        <v>3.88</v>
      </c>
      <c r="M259">
        <v>142</v>
      </c>
      <c r="N259">
        <v>142</v>
      </c>
      <c r="O259">
        <v>2</v>
      </c>
      <c r="P259">
        <v>2</v>
      </c>
      <c r="Q259">
        <v>0</v>
      </c>
      <c r="R259">
        <v>767</v>
      </c>
      <c r="S259">
        <v>652</v>
      </c>
      <c r="T259">
        <v>365</v>
      </c>
      <c r="U259">
        <v>331</v>
      </c>
      <c r="V259">
        <v>97</v>
      </c>
      <c r="W259">
        <v>327</v>
      </c>
      <c r="X259">
        <v>7</v>
      </c>
      <c r="Y259">
        <f>_xlfn.IFNA(IF(Table3[[#This Row],[To]]&gt;=2023, VLOOKUP(Table3[[#This Row],[Player]], Active!$B$2:$V$201, 21, FALSE), Table3[[#This Row],[IP]]), Table3[[#This Row],[IP]])</f>
        <v>881.8101435264507</v>
      </c>
      <c r="Z259">
        <f>_xlfn.IFNA(IF(Table3[[#This Row],[To]]&gt;= 2023, (Table3[[#This Row],[IP - Adjusted]]/9)*Table3[[#This Row],[K/9 - Adjusted]], Table3[[#This Row],[SO]]), Table3[[#This Row],[SO]])</f>
        <v>904.86538516976634</v>
      </c>
      <c r="AA259">
        <v>30</v>
      </c>
      <c r="AB259">
        <v>3</v>
      </c>
      <c r="AC259">
        <v>45</v>
      </c>
      <c r="AD259">
        <v>3265</v>
      </c>
      <c r="AE259">
        <v>110</v>
      </c>
      <c r="AF259">
        <v>3.8</v>
      </c>
      <c r="AG259">
        <v>1.276</v>
      </c>
      <c r="AH259">
        <v>7.7</v>
      </c>
      <c r="AI259">
        <v>1.1000000000000001</v>
      </c>
      <c r="AJ259">
        <v>3.8</v>
      </c>
      <c r="AK259">
        <v>10.9</v>
      </c>
      <c r="AL259">
        <f>IF(Table3[[#This Row],[To]]&gt;=2023, Table3[[#This Row],[K/9]]*Adjustments!$N$11, Table3[[#This Row],[K/9]])</f>
        <v>9.2353082194768561</v>
      </c>
      <c r="AM259">
        <v>2.84</v>
      </c>
      <c r="AN259">
        <v>1</v>
      </c>
      <c r="AO259" t="s">
        <v>1977</v>
      </c>
      <c r="AP259" t="s">
        <v>1978</v>
      </c>
    </row>
    <row r="260" spans="1:42" x14ac:dyDescent="0.45">
      <c r="A260">
        <v>59</v>
      </c>
      <c r="B260" t="s">
        <v>909</v>
      </c>
      <c r="C260">
        <v>922</v>
      </c>
      <c r="D260">
        <v>2016</v>
      </c>
      <c r="E260">
        <v>2024</v>
      </c>
      <c r="F260" t="str">
        <f>_xlfn.CONCAT(Table3[[#This Row],[From]], "-",Table3[[#This Row],[To]])</f>
        <v>2016-2024</v>
      </c>
      <c r="G260" t="s">
        <v>1092</v>
      </c>
      <c r="H260">
        <v>65</v>
      </c>
      <c r="I260">
        <v>49</v>
      </c>
      <c r="J260">
        <v>0.56999999999999995</v>
      </c>
      <c r="K260">
        <v>114</v>
      </c>
      <c r="L260">
        <v>3.92</v>
      </c>
      <c r="M260">
        <v>188</v>
      </c>
      <c r="N260">
        <v>187</v>
      </c>
      <c r="O260">
        <v>3</v>
      </c>
      <c r="P260">
        <v>1</v>
      </c>
      <c r="Q260">
        <v>1</v>
      </c>
      <c r="R260">
        <v>1029.0999999999999</v>
      </c>
      <c r="S260">
        <v>1001</v>
      </c>
      <c r="T260">
        <v>485</v>
      </c>
      <c r="U260">
        <v>448</v>
      </c>
      <c r="V260">
        <v>136</v>
      </c>
      <c r="W260">
        <v>252</v>
      </c>
      <c r="X260">
        <v>10</v>
      </c>
      <c r="Y260">
        <f>_xlfn.IFNA(IF(Table3[[#This Row],[To]]&gt;=2023, VLOOKUP(Table3[[#This Row],[Player]], Active!$B$2:$V$201, 21, FALSE), Table3[[#This Row],[IP]]), Table3[[#This Row],[IP]])</f>
        <v>1183.1431795346418</v>
      </c>
      <c r="Z260">
        <f>_xlfn.IFNA(IF(Table3[[#This Row],[To]]&gt;= 2023, (Table3[[#This Row],[IP - Adjusted]]/9)*Table3[[#This Row],[K/9 - Adjusted]], Table3[[#This Row],[SO]]), Table3[[#This Row],[SO]])</f>
        <v>902.20392088961785</v>
      </c>
      <c r="AA260">
        <v>31</v>
      </c>
      <c r="AB260">
        <v>2</v>
      </c>
      <c r="AC260">
        <v>23</v>
      </c>
      <c r="AD260">
        <v>4294</v>
      </c>
      <c r="AE260">
        <v>106</v>
      </c>
      <c r="AF260">
        <v>3.92</v>
      </c>
      <c r="AG260">
        <v>1.2170000000000001</v>
      </c>
      <c r="AH260">
        <v>8.8000000000000007</v>
      </c>
      <c r="AI260">
        <v>1.2</v>
      </c>
      <c r="AJ260">
        <v>2.2000000000000002</v>
      </c>
      <c r="AK260">
        <v>8.1</v>
      </c>
      <c r="AL260">
        <f>IF(Table3[[#This Row],[To]]&gt;=2023, Table3[[#This Row],[K/9]]*Adjustments!$N$11, Table3[[#This Row],[K/9]])</f>
        <v>6.8629354658497741</v>
      </c>
      <c r="AM260">
        <v>3.66</v>
      </c>
      <c r="AN260">
        <v>1</v>
      </c>
      <c r="AO260" t="s">
        <v>1979</v>
      </c>
      <c r="AP260" t="s">
        <v>1980</v>
      </c>
    </row>
    <row r="261" spans="1:42" x14ac:dyDescent="0.45">
      <c r="A261">
        <v>61</v>
      </c>
      <c r="B261" t="s">
        <v>994</v>
      </c>
      <c r="C261">
        <v>883</v>
      </c>
      <c r="D261">
        <v>2011</v>
      </c>
      <c r="E261">
        <v>2021</v>
      </c>
      <c r="F261" t="str">
        <f>_xlfn.CONCAT(Table3[[#This Row],[From]], "-",Table3[[#This Row],[To]])</f>
        <v>2011-2021</v>
      </c>
      <c r="G261" t="s">
        <v>1086</v>
      </c>
      <c r="H261">
        <v>48</v>
      </c>
      <c r="I261">
        <v>58</v>
      </c>
      <c r="J261">
        <v>0.45300000000000001</v>
      </c>
      <c r="K261">
        <v>106</v>
      </c>
      <c r="L261">
        <v>3.91</v>
      </c>
      <c r="M261">
        <v>289</v>
      </c>
      <c r="N261">
        <v>140</v>
      </c>
      <c r="O261">
        <v>0</v>
      </c>
      <c r="P261">
        <v>0</v>
      </c>
      <c r="Q261">
        <v>9</v>
      </c>
      <c r="R261">
        <v>858.1</v>
      </c>
      <c r="S261">
        <v>786</v>
      </c>
      <c r="T261">
        <v>403</v>
      </c>
      <c r="U261">
        <v>373</v>
      </c>
      <c r="V261">
        <v>110</v>
      </c>
      <c r="W261">
        <v>369</v>
      </c>
      <c r="X261">
        <v>9</v>
      </c>
      <c r="Y261">
        <f>_xlfn.IFNA(IF(Table3[[#This Row],[To]]&gt;=2023, VLOOKUP(Table3[[#This Row],[Player]], Active!$B$2:$V$201, 21, FALSE), Table3[[#This Row],[IP]]), Table3[[#This Row],[IP]])</f>
        <v>858.1</v>
      </c>
      <c r="Z261">
        <f>_xlfn.IFNA(IF(Table3[[#This Row],[To]]&gt;= 2023, (Table3[[#This Row],[IP - Adjusted]]/9)*Table3[[#This Row],[K/9 - Adjusted]], Table3[[#This Row],[SO]]), Table3[[#This Row],[SO]])</f>
        <v>883</v>
      </c>
      <c r="AA261">
        <v>23</v>
      </c>
      <c r="AB261">
        <v>3</v>
      </c>
      <c r="AC261">
        <v>33</v>
      </c>
      <c r="AD261">
        <v>3668</v>
      </c>
      <c r="AE261">
        <v>110</v>
      </c>
      <c r="AF261">
        <v>4.12</v>
      </c>
      <c r="AG261">
        <v>1.3460000000000001</v>
      </c>
      <c r="AH261">
        <v>8.1999999999999993</v>
      </c>
      <c r="AI261">
        <v>1.2</v>
      </c>
      <c r="AJ261">
        <v>3.9</v>
      </c>
      <c r="AK261">
        <v>9.3000000000000007</v>
      </c>
      <c r="AL261">
        <f>IF(Table3[[#This Row],[To]]&gt;=2023, Table3[[#This Row],[K/9]]*Adjustments!$N$11, Table3[[#This Row],[K/9]])</f>
        <v>9.3000000000000007</v>
      </c>
      <c r="AM261">
        <v>2.39</v>
      </c>
      <c r="AN261">
        <v>1</v>
      </c>
      <c r="AO261" t="s">
        <v>1983</v>
      </c>
      <c r="AP261" t="s">
        <v>1984</v>
      </c>
    </row>
    <row r="262" spans="1:42" x14ac:dyDescent="0.45">
      <c r="A262">
        <v>60</v>
      </c>
      <c r="B262" t="s">
        <v>1105</v>
      </c>
      <c r="C262">
        <v>908</v>
      </c>
      <c r="D262">
        <v>2014</v>
      </c>
      <c r="E262">
        <v>2024</v>
      </c>
      <c r="F262" t="str">
        <f>_xlfn.CONCAT(Table3[[#This Row],[From]], "-",Table3[[#This Row],[To]])</f>
        <v>2014-2024</v>
      </c>
      <c r="G262" t="s">
        <v>1106</v>
      </c>
      <c r="H262">
        <v>59</v>
      </c>
      <c r="I262">
        <v>57</v>
      </c>
      <c r="J262">
        <v>0.50900000000000001</v>
      </c>
      <c r="K262">
        <v>116</v>
      </c>
      <c r="L262">
        <v>4.37</v>
      </c>
      <c r="M262">
        <v>240</v>
      </c>
      <c r="N262">
        <v>201</v>
      </c>
      <c r="O262">
        <v>0</v>
      </c>
      <c r="P262">
        <v>0</v>
      </c>
      <c r="Q262">
        <v>3</v>
      </c>
      <c r="R262">
        <v>1095</v>
      </c>
      <c r="S262">
        <v>1040</v>
      </c>
      <c r="T262">
        <v>560</v>
      </c>
      <c r="U262">
        <v>532</v>
      </c>
      <c r="V262">
        <v>179</v>
      </c>
      <c r="W262">
        <v>375</v>
      </c>
      <c r="X262">
        <v>9</v>
      </c>
      <c r="Y262">
        <f>_xlfn.IFNA(IF(Table3[[#This Row],[To]]&gt;=2023, VLOOKUP(Table3[[#This Row],[Player]], Active!$B$2:$V$201, 21, FALSE), Table3[[#This Row],[IP]]), Table3[[#This Row],[IP]])</f>
        <v>1258.9075712665756</v>
      </c>
      <c r="Z262">
        <f>_xlfn.IFNA(IF(Table3[[#This Row],[To]]&gt;= 2023, (Table3[[#This Row],[IP - Adjusted]]/9)*Table3[[#This Row],[K/9 - Adjusted]], Table3[[#This Row],[SO]]), Table3[[#This Row],[SO]])</f>
        <v>888.86845875228221</v>
      </c>
      <c r="AA262">
        <v>51</v>
      </c>
      <c r="AB262">
        <v>1</v>
      </c>
      <c r="AC262">
        <v>17</v>
      </c>
      <c r="AD262">
        <v>4614</v>
      </c>
      <c r="AE262">
        <v>98</v>
      </c>
      <c r="AF262">
        <v>4.8</v>
      </c>
      <c r="AG262">
        <v>1.292</v>
      </c>
      <c r="AH262">
        <v>8.5</v>
      </c>
      <c r="AI262">
        <v>1.5</v>
      </c>
      <c r="AJ262">
        <v>3.1</v>
      </c>
      <c r="AK262">
        <v>7.5</v>
      </c>
      <c r="AL262">
        <f>IF(Table3[[#This Row],[To]]&gt;=2023, Table3[[#This Row],[K/9]]*Adjustments!$N$11, Table3[[#This Row],[K/9]])</f>
        <v>6.3545698757868276</v>
      </c>
      <c r="AM262">
        <v>2.42</v>
      </c>
      <c r="AN262" t="s">
        <v>1435</v>
      </c>
      <c r="AO262" t="s">
        <v>1981</v>
      </c>
      <c r="AP262" t="s">
        <v>1982</v>
      </c>
    </row>
    <row r="263" spans="1:42" x14ac:dyDescent="0.45">
      <c r="A263">
        <v>62</v>
      </c>
      <c r="B263" t="s">
        <v>832</v>
      </c>
      <c r="C263">
        <v>876</v>
      </c>
      <c r="D263">
        <v>2016</v>
      </c>
      <c r="E263">
        <v>2024</v>
      </c>
      <c r="F263" t="str">
        <f>_xlfn.CONCAT(Table3[[#This Row],[From]], "-",Table3[[#This Row],[To]])</f>
        <v>2016-2024</v>
      </c>
      <c r="G263" t="s">
        <v>1108</v>
      </c>
      <c r="H263">
        <v>58</v>
      </c>
      <c r="I263">
        <v>57</v>
      </c>
      <c r="J263">
        <v>0.504</v>
      </c>
      <c r="K263">
        <v>115</v>
      </c>
      <c r="L263">
        <v>4.1900000000000004</v>
      </c>
      <c r="M263">
        <v>192</v>
      </c>
      <c r="N263">
        <v>184</v>
      </c>
      <c r="O263">
        <v>1</v>
      </c>
      <c r="P263">
        <v>0</v>
      </c>
      <c r="Q263">
        <v>0</v>
      </c>
      <c r="R263">
        <v>1055.0999999999999</v>
      </c>
      <c r="S263">
        <v>1009</v>
      </c>
      <c r="T263">
        <v>521</v>
      </c>
      <c r="U263">
        <v>491</v>
      </c>
      <c r="V263">
        <v>144</v>
      </c>
      <c r="W263">
        <v>332</v>
      </c>
      <c r="X263">
        <v>7</v>
      </c>
      <c r="Y263">
        <f>_xlfn.IFNA(IF(Table3[[#This Row],[To]]&gt;=2023, VLOOKUP(Table3[[#This Row],[Player]], Active!$B$2:$V$201, 21, FALSE), Table3[[#This Row],[IP]]), Table3[[#This Row],[IP]])</f>
        <v>1213.0350488067249</v>
      </c>
      <c r="Z263">
        <f>_xlfn.IFNA(IF(Table3[[#This Row],[To]]&gt;= 2023, (Table3[[#This Row],[IP - Adjusted]]/9)*Table3[[#This Row],[K/9 - Adjusted]], Table3[[#This Row],[SO]]), Table3[[#This Row],[SO]])</f>
        <v>856.47955326897988</v>
      </c>
      <c r="AA263">
        <v>32</v>
      </c>
      <c r="AB263">
        <v>12</v>
      </c>
      <c r="AC263">
        <v>34</v>
      </c>
      <c r="AD263">
        <v>4440</v>
      </c>
      <c r="AE263">
        <v>107</v>
      </c>
      <c r="AF263">
        <v>4.32</v>
      </c>
      <c r="AG263">
        <v>1.2709999999999999</v>
      </c>
      <c r="AH263">
        <v>8.6</v>
      </c>
      <c r="AI263">
        <v>1.2</v>
      </c>
      <c r="AJ263">
        <v>2.8</v>
      </c>
      <c r="AK263">
        <v>7.5</v>
      </c>
      <c r="AL263">
        <f>IF(Table3[[#This Row],[To]]&gt;=2023, Table3[[#This Row],[K/9]]*Adjustments!$N$11, Table3[[#This Row],[K/9]])</f>
        <v>6.3545698757868276</v>
      </c>
      <c r="AM263">
        <v>2.64</v>
      </c>
      <c r="AN263" t="s">
        <v>1435</v>
      </c>
      <c r="AO263" t="s">
        <v>1985</v>
      </c>
      <c r="AP263" t="s">
        <v>1986</v>
      </c>
    </row>
    <row r="264" spans="1:42" x14ac:dyDescent="0.45">
      <c r="A264">
        <v>63</v>
      </c>
      <c r="B264" t="s">
        <v>853</v>
      </c>
      <c r="C264">
        <v>873</v>
      </c>
      <c r="D264">
        <v>2018</v>
      </c>
      <c r="E264">
        <v>2024</v>
      </c>
      <c r="F264" t="str">
        <f>_xlfn.CONCAT(Table3[[#This Row],[From]], "-",Table3[[#This Row],[To]])</f>
        <v>2018-2024</v>
      </c>
      <c r="G264" t="s">
        <v>1124</v>
      </c>
      <c r="H264">
        <v>48</v>
      </c>
      <c r="I264">
        <v>31</v>
      </c>
      <c r="J264">
        <v>0.60799999999999998</v>
      </c>
      <c r="K264">
        <v>79</v>
      </c>
      <c r="L264">
        <v>3.85</v>
      </c>
      <c r="M264">
        <v>164</v>
      </c>
      <c r="N264">
        <v>115</v>
      </c>
      <c r="O264">
        <v>1</v>
      </c>
      <c r="P264">
        <v>0</v>
      </c>
      <c r="Q264">
        <v>1</v>
      </c>
      <c r="R264">
        <v>678.2</v>
      </c>
      <c r="S264">
        <v>504</v>
      </c>
      <c r="T264">
        <v>308</v>
      </c>
      <c r="U264">
        <v>290</v>
      </c>
      <c r="V264">
        <v>84</v>
      </c>
      <c r="W264">
        <v>262</v>
      </c>
      <c r="X264">
        <v>3</v>
      </c>
      <c r="Y264">
        <f>_xlfn.IFNA(IF(Table3[[#This Row],[To]]&gt;=2023, VLOOKUP(Table3[[#This Row],[Player]], Active!$B$2:$V$201, 21, FALSE), Table3[[#This Row],[IP]]), Table3[[#This Row],[IP]])</f>
        <v>779.71791308949014</v>
      </c>
      <c r="Z264">
        <f>_xlfn.IFNA(IF(Table3[[#This Row],[To]]&gt;= 2023, (Table3[[#This Row],[IP - Adjusted]]/9)*Table3[[#This Row],[K/9 - Adjusted]], Table3[[#This Row],[SO]]), Table3[[#This Row],[SO]])</f>
        <v>851.48673719564761</v>
      </c>
      <c r="AA264">
        <v>37</v>
      </c>
      <c r="AB264">
        <v>4</v>
      </c>
      <c r="AC264">
        <v>23</v>
      </c>
      <c r="AD264">
        <v>2814</v>
      </c>
      <c r="AE264">
        <v>111</v>
      </c>
      <c r="AF264">
        <v>3.55</v>
      </c>
      <c r="AG264">
        <v>1.129</v>
      </c>
      <c r="AH264">
        <v>6.7</v>
      </c>
      <c r="AI264">
        <v>1.1000000000000001</v>
      </c>
      <c r="AJ264">
        <v>3.5</v>
      </c>
      <c r="AK264">
        <v>11.6</v>
      </c>
      <c r="AL264">
        <f>IF(Table3[[#This Row],[To]]&gt;=2023, Table3[[#This Row],[K/9]]*Adjustments!$N$11, Table3[[#This Row],[K/9]])</f>
        <v>9.8284014078836268</v>
      </c>
      <c r="AM264">
        <v>3.33</v>
      </c>
      <c r="AN264" t="s">
        <v>1435</v>
      </c>
      <c r="AO264" t="s">
        <v>54</v>
      </c>
      <c r="AP264" t="s">
        <v>1987</v>
      </c>
    </row>
    <row r="265" spans="1:42" x14ac:dyDescent="0.45">
      <c r="A265">
        <v>66</v>
      </c>
      <c r="B265" t="s">
        <v>961</v>
      </c>
      <c r="C265">
        <v>863</v>
      </c>
      <c r="D265">
        <v>2017</v>
      </c>
      <c r="E265">
        <v>2024</v>
      </c>
      <c r="F265" t="str">
        <f>_xlfn.CONCAT(Table3[[#This Row],[From]], "-",Table3[[#This Row],[To]])</f>
        <v>2017-2024</v>
      </c>
      <c r="G265" t="s">
        <v>1100</v>
      </c>
      <c r="H265">
        <v>47</v>
      </c>
      <c r="I265">
        <v>39</v>
      </c>
      <c r="J265">
        <v>0.54700000000000004</v>
      </c>
      <c r="K265">
        <v>86</v>
      </c>
      <c r="L265">
        <v>3.69</v>
      </c>
      <c r="M265">
        <v>146</v>
      </c>
      <c r="N265">
        <v>140</v>
      </c>
      <c r="O265">
        <v>0</v>
      </c>
      <c r="P265">
        <v>0</v>
      </c>
      <c r="Q265">
        <v>0</v>
      </c>
      <c r="R265">
        <v>756.2</v>
      </c>
      <c r="S265">
        <v>629</v>
      </c>
      <c r="T265">
        <v>328</v>
      </c>
      <c r="U265">
        <v>310</v>
      </c>
      <c r="V265">
        <v>101</v>
      </c>
      <c r="W265">
        <v>268</v>
      </c>
      <c r="X265">
        <v>9</v>
      </c>
      <c r="Y265">
        <f>_xlfn.IFNA(IF(Table3[[#This Row],[To]]&gt;=2023, VLOOKUP(Table3[[#This Row],[Player]], Active!$B$2:$V$201, 21, FALSE), Table3[[#This Row],[IP]]), Table3[[#This Row],[IP]])</f>
        <v>869.39352090573936</v>
      </c>
      <c r="Z265">
        <f>_xlfn.IFNA(IF(Table3[[#This Row],[To]]&gt;= 2023, (Table3[[#This Row],[IP - Adjusted]]/9)*Table3[[#This Row],[K/9 - Adjusted]], Table3[[#This Row],[SO]]), Table3[[#This Row],[SO]])</f>
        <v>843.01637548095016</v>
      </c>
      <c r="AA265">
        <v>48</v>
      </c>
      <c r="AB265">
        <v>0</v>
      </c>
      <c r="AC265">
        <v>29</v>
      </c>
      <c r="AD265">
        <v>3139</v>
      </c>
      <c r="AE265">
        <v>111</v>
      </c>
      <c r="AF265">
        <v>3.9</v>
      </c>
      <c r="AG265">
        <v>1.1850000000000001</v>
      </c>
      <c r="AH265">
        <v>7.5</v>
      </c>
      <c r="AI265">
        <v>1.2</v>
      </c>
      <c r="AJ265">
        <v>3.2</v>
      </c>
      <c r="AK265">
        <v>10.3</v>
      </c>
      <c r="AL265">
        <f>IF(Table3[[#This Row],[To]]&gt;=2023, Table3[[#This Row],[K/9]]*Adjustments!$N$11, Table3[[#This Row],[K/9]])</f>
        <v>8.7269426294139105</v>
      </c>
      <c r="AM265">
        <v>3.22</v>
      </c>
      <c r="AN265" t="s">
        <v>1435</v>
      </c>
      <c r="AO265" t="s">
        <v>1992</v>
      </c>
      <c r="AP265" t="s">
        <v>1993</v>
      </c>
    </row>
    <row r="266" spans="1:42" x14ac:dyDescent="0.45">
      <c r="A266">
        <v>65</v>
      </c>
      <c r="B266" t="s">
        <v>1109</v>
      </c>
      <c r="C266">
        <v>865</v>
      </c>
      <c r="D266">
        <v>2015</v>
      </c>
      <c r="E266">
        <v>2024</v>
      </c>
      <c r="F266" t="str">
        <f>_xlfn.CONCAT(Table3[[#This Row],[From]], "-",Table3[[#This Row],[To]])</f>
        <v>2015-2024</v>
      </c>
      <c r="G266" t="s">
        <v>1110</v>
      </c>
      <c r="H266">
        <v>55</v>
      </c>
      <c r="I266">
        <v>60</v>
      </c>
      <c r="J266">
        <v>0.47799999999999998</v>
      </c>
      <c r="K266">
        <v>115</v>
      </c>
      <c r="L266">
        <v>4.3099999999999996</v>
      </c>
      <c r="M266">
        <v>187</v>
      </c>
      <c r="N266">
        <v>169</v>
      </c>
      <c r="O266">
        <v>1</v>
      </c>
      <c r="P266">
        <v>1</v>
      </c>
      <c r="Q266">
        <v>0</v>
      </c>
      <c r="R266">
        <v>911</v>
      </c>
      <c r="S266">
        <v>938</v>
      </c>
      <c r="T266">
        <v>469</v>
      </c>
      <c r="U266">
        <v>436</v>
      </c>
      <c r="V266">
        <v>136</v>
      </c>
      <c r="W266">
        <v>276</v>
      </c>
      <c r="X266">
        <v>13</v>
      </c>
      <c r="Y266">
        <f>_xlfn.IFNA(IF(Table3[[#This Row],[To]]&gt;=2023, VLOOKUP(Table3[[#This Row],[Player]], Active!$B$2:$V$201, 21, FALSE), Table3[[#This Row],[IP]]), Table3[[#This Row],[IP]])</f>
        <v>1047.3651118026032</v>
      </c>
      <c r="Z266">
        <f>_xlfn.IFNA(IF(Table3[[#This Row],[To]]&gt;= 2023, (Table3[[#This Row],[IP - Adjusted]]/9)*Table3[[#This Row],[K/9 - Adjusted]], Table3[[#This Row],[SO]]), Table3[[#This Row],[SO]])</f>
        <v>838.10689928137583</v>
      </c>
      <c r="AA266">
        <v>39</v>
      </c>
      <c r="AB266">
        <v>4</v>
      </c>
      <c r="AC266">
        <v>18</v>
      </c>
      <c r="AD266">
        <v>3911</v>
      </c>
      <c r="AE266">
        <v>95</v>
      </c>
      <c r="AF266">
        <v>4.26</v>
      </c>
      <c r="AG266">
        <v>1.333</v>
      </c>
      <c r="AH266">
        <v>9.3000000000000007</v>
      </c>
      <c r="AI266">
        <v>1.3</v>
      </c>
      <c r="AJ266">
        <v>2.7</v>
      </c>
      <c r="AK266">
        <v>8.5</v>
      </c>
      <c r="AL266">
        <f>IF(Table3[[#This Row],[To]]&gt;=2023, Table3[[#This Row],[K/9]]*Adjustments!$N$11, Table3[[#This Row],[K/9]])</f>
        <v>7.201845859225072</v>
      </c>
      <c r="AM266">
        <v>3.13</v>
      </c>
      <c r="AN266" t="s">
        <v>1440</v>
      </c>
      <c r="AO266" t="s">
        <v>1990</v>
      </c>
      <c r="AP266" t="s">
        <v>1991</v>
      </c>
    </row>
    <row r="267" spans="1:42" x14ac:dyDescent="0.45">
      <c r="A267">
        <v>64</v>
      </c>
      <c r="B267" t="s">
        <v>841</v>
      </c>
      <c r="C267">
        <v>869</v>
      </c>
      <c r="D267">
        <v>2015</v>
      </c>
      <c r="E267">
        <v>2024</v>
      </c>
      <c r="F267" t="str">
        <f>_xlfn.CONCAT(Table3[[#This Row],[From]], "-",Table3[[#This Row],[To]])</f>
        <v>2015-2024</v>
      </c>
      <c r="G267" t="s">
        <v>1107</v>
      </c>
      <c r="H267">
        <v>60</v>
      </c>
      <c r="I267">
        <v>40</v>
      </c>
      <c r="J267">
        <v>0.6</v>
      </c>
      <c r="K267">
        <v>100</v>
      </c>
      <c r="L267">
        <v>3.78</v>
      </c>
      <c r="M267">
        <v>159</v>
      </c>
      <c r="N267">
        <v>143</v>
      </c>
      <c r="O267">
        <v>1</v>
      </c>
      <c r="P267">
        <v>1</v>
      </c>
      <c r="Q267">
        <v>0</v>
      </c>
      <c r="R267">
        <v>837</v>
      </c>
      <c r="S267">
        <v>741</v>
      </c>
      <c r="T267">
        <v>382</v>
      </c>
      <c r="U267">
        <v>352</v>
      </c>
      <c r="V267">
        <v>109</v>
      </c>
      <c r="W267">
        <v>252</v>
      </c>
      <c r="X267">
        <v>2</v>
      </c>
      <c r="Y267">
        <f>_xlfn.IFNA(IF(Table3[[#This Row],[To]]&gt;=2023, VLOOKUP(Table3[[#This Row],[Player]], Active!$B$2:$V$201, 21, FALSE), Table3[[#This Row],[IP]]), Table3[[#This Row],[IP]])</f>
        <v>954.47037960320654</v>
      </c>
      <c r="Z267">
        <f>_xlfn.IFNA(IF(Table3[[#This Row],[To]]&gt;= 2023, (Table3[[#This Row],[IP - Adjusted]]/9)*Table3[[#This Row],[K/9 - Adjusted]], Table3[[#This Row],[SO]]), Table3[[#This Row],[SO]])</f>
        <v>835.65649052567994</v>
      </c>
      <c r="AA267">
        <v>35</v>
      </c>
      <c r="AB267">
        <v>6</v>
      </c>
      <c r="AC267">
        <v>23</v>
      </c>
      <c r="AD267">
        <v>3478</v>
      </c>
      <c r="AE267">
        <v>111</v>
      </c>
      <c r="AF267">
        <v>3.81</v>
      </c>
      <c r="AG267">
        <v>1.1859999999999999</v>
      </c>
      <c r="AH267">
        <v>8</v>
      </c>
      <c r="AI267">
        <v>1.2</v>
      </c>
      <c r="AJ267">
        <v>2.7</v>
      </c>
      <c r="AK267">
        <v>9.3000000000000007</v>
      </c>
      <c r="AL267">
        <f>IF(Table3[[#This Row],[To]]&gt;=2023, Table3[[#This Row],[K/9]]*Adjustments!$N$11, Table3[[#This Row],[K/9]])</f>
        <v>7.879666645975667</v>
      </c>
      <c r="AM267">
        <v>3.45</v>
      </c>
      <c r="AN267">
        <v>1</v>
      </c>
      <c r="AO267" t="s">
        <v>1988</v>
      </c>
      <c r="AP267" t="s">
        <v>1989</v>
      </c>
    </row>
    <row r="268" spans="1:42" x14ac:dyDescent="0.45">
      <c r="A268">
        <v>67</v>
      </c>
      <c r="B268" t="s">
        <v>957</v>
      </c>
      <c r="C268">
        <v>845</v>
      </c>
      <c r="D268">
        <v>2015</v>
      </c>
      <c r="E268">
        <v>2023</v>
      </c>
      <c r="F268" t="str">
        <f>_xlfn.CONCAT(Table3[[#This Row],[From]], "-",Table3[[#This Row],[To]])</f>
        <v>2015-2023</v>
      </c>
      <c r="G268" t="s">
        <v>1092</v>
      </c>
      <c r="H268">
        <v>44</v>
      </c>
      <c r="I268">
        <v>67</v>
      </c>
      <c r="J268">
        <v>0.39600000000000002</v>
      </c>
      <c r="K268">
        <v>111</v>
      </c>
      <c r="L268">
        <v>4.9400000000000004</v>
      </c>
      <c r="M268">
        <v>174</v>
      </c>
      <c r="N268">
        <v>160</v>
      </c>
      <c r="O268">
        <v>2</v>
      </c>
      <c r="P268">
        <v>1</v>
      </c>
      <c r="Q268">
        <v>0</v>
      </c>
      <c r="R268">
        <v>868.2</v>
      </c>
      <c r="S268">
        <v>867</v>
      </c>
      <c r="T268">
        <v>504</v>
      </c>
      <c r="U268">
        <v>477</v>
      </c>
      <c r="V268">
        <v>153</v>
      </c>
      <c r="W268">
        <v>281</v>
      </c>
      <c r="X268">
        <v>7</v>
      </c>
      <c r="Y268">
        <f>_xlfn.IFNA(IF(Table3[[#This Row],[To]]&gt;=2023, VLOOKUP(Table3[[#This Row],[Player]], Active!$B$2:$V$201, 21, FALSE), Table3[[#This Row],[IP]]), Table3[[#This Row],[IP]])</f>
        <v>998.1584962316357</v>
      </c>
      <c r="Z268">
        <f>_xlfn.IFNA(IF(Table3[[#This Row],[To]]&gt;= 2023, (Table3[[#This Row],[IP - Adjusted]]/9)*Table3[[#This Row],[K/9 - Adjusted]], Table3[[#This Row],[SO]]), Table3[[#This Row],[SO]])</f>
        <v>826.92203882141109</v>
      </c>
      <c r="AA268">
        <v>42</v>
      </c>
      <c r="AB268">
        <v>6</v>
      </c>
      <c r="AC268">
        <v>30</v>
      </c>
      <c r="AD268">
        <v>3730</v>
      </c>
      <c r="AE268">
        <v>90</v>
      </c>
      <c r="AF268">
        <v>4.6399999999999997</v>
      </c>
      <c r="AG268">
        <v>1.3220000000000001</v>
      </c>
      <c r="AH268">
        <v>9</v>
      </c>
      <c r="AI268">
        <v>1.6</v>
      </c>
      <c r="AJ268">
        <v>2.9</v>
      </c>
      <c r="AK268">
        <v>8.8000000000000007</v>
      </c>
      <c r="AL268">
        <f>IF(Table3[[#This Row],[To]]&gt;=2023, Table3[[#This Row],[K/9]]*Adjustments!$N$11, Table3[[#This Row],[K/9]])</f>
        <v>7.4560286542565457</v>
      </c>
      <c r="AM268">
        <v>3.01</v>
      </c>
      <c r="AN268">
        <v>1</v>
      </c>
      <c r="AO268" t="s">
        <v>1994</v>
      </c>
      <c r="AP268" t="s">
        <v>1995</v>
      </c>
    </row>
    <row r="269" spans="1:42" x14ac:dyDescent="0.45">
      <c r="A269">
        <v>68</v>
      </c>
      <c r="B269" t="s">
        <v>845</v>
      </c>
      <c r="C269">
        <v>844</v>
      </c>
      <c r="D269">
        <v>2018</v>
      </c>
      <c r="E269">
        <v>2024</v>
      </c>
      <c r="F269" t="str">
        <f>_xlfn.CONCAT(Table3[[#This Row],[From]], "-",Table3[[#This Row],[To]])</f>
        <v>2018-2024</v>
      </c>
      <c r="G269" t="s">
        <v>1124</v>
      </c>
      <c r="H269">
        <v>47</v>
      </c>
      <c r="I269">
        <v>46</v>
      </c>
      <c r="J269">
        <v>0.505</v>
      </c>
      <c r="K269">
        <v>93</v>
      </c>
      <c r="L269">
        <v>4.0199999999999996</v>
      </c>
      <c r="M269">
        <v>145</v>
      </c>
      <c r="N269">
        <v>145</v>
      </c>
      <c r="O269">
        <v>1</v>
      </c>
      <c r="P269">
        <v>1</v>
      </c>
      <c r="Q269">
        <v>0</v>
      </c>
      <c r="R269">
        <v>808</v>
      </c>
      <c r="S269">
        <v>739</v>
      </c>
      <c r="T269">
        <v>375</v>
      </c>
      <c r="U269">
        <v>361</v>
      </c>
      <c r="V269">
        <v>101</v>
      </c>
      <c r="W269">
        <v>213</v>
      </c>
      <c r="X269">
        <v>12</v>
      </c>
      <c r="Y269">
        <f>_xlfn.IFNA(IF(Table3[[#This Row],[To]]&gt;=2023, VLOOKUP(Table3[[#This Row],[Player]], Active!$B$2:$V$201, 21, FALSE), Table3[[#This Row],[IP]]), Table3[[#This Row],[IP]])</f>
        <v>923.19888559548883</v>
      </c>
      <c r="Z269">
        <f>_xlfn.IFNA(IF(Table3[[#This Row],[To]]&gt;= 2023, (Table3[[#This Row],[IP - Adjusted]]/9)*Table3[[#This Row],[K/9 - Adjusted]], Table3[[#This Row],[SO]]), Table3[[#This Row],[SO]])</f>
        <v>816.9688767554311</v>
      </c>
      <c r="AA269">
        <v>44</v>
      </c>
      <c r="AB269">
        <v>2</v>
      </c>
      <c r="AC269">
        <v>23</v>
      </c>
      <c r="AD269">
        <v>3345</v>
      </c>
      <c r="AE269">
        <v>104</v>
      </c>
      <c r="AF269">
        <v>3.68</v>
      </c>
      <c r="AG269">
        <v>1.1779999999999999</v>
      </c>
      <c r="AH269">
        <v>8.1999999999999993</v>
      </c>
      <c r="AI269">
        <v>1.1000000000000001</v>
      </c>
      <c r="AJ269">
        <v>2.4</v>
      </c>
      <c r="AK269">
        <v>9.4</v>
      </c>
      <c r="AL269">
        <f>IF(Table3[[#This Row],[To]]&gt;=2023, Table3[[#This Row],[K/9]]*Adjustments!$N$11, Table3[[#This Row],[K/9]])</f>
        <v>7.9643942443194913</v>
      </c>
      <c r="AM269">
        <v>3.96</v>
      </c>
      <c r="AN269" t="s">
        <v>1435</v>
      </c>
      <c r="AO269" t="s">
        <v>1996</v>
      </c>
      <c r="AP269" t="s">
        <v>1997</v>
      </c>
    </row>
    <row r="270" spans="1:42" x14ac:dyDescent="0.45">
      <c r="A270">
        <v>75</v>
      </c>
      <c r="B270" t="s">
        <v>931</v>
      </c>
      <c r="C270">
        <v>800</v>
      </c>
      <c r="D270">
        <v>2015</v>
      </c>
      <c r="E270">
        <v>2022</v>
      </c>
      <c r="F270" t="str">
        <f>_xlfn.CONCAT(Table3[[#This Row],[From]], "-",Table3[[#This Row],[To]])</f>
        <v>2015-2022</v>
      </c>
      <c r="G270" t="s">
        <v>1100</v>
      </c>
      <c r="H270">
        <v>49</v>
      </c>
      <c r="I270">
        <v>32</v>
      </c>
      <c r="J270">
        <v>0.60499999999999998</v>
      </c>
      <c r="K270">
        <v>81</v>
      </c>
      <c r="L270">
        <v>3.48</v>
      </c>
      <c r="M270">
        <v>130</v>
      </c>
      <c r="N270">
        <v>127</v>
      </c>
      <c r="O270">
        <v>1</v>
      </c>
      <c r="P270">
        <v>0</v>
      </c>
      <c r="Q270">
        <v>0</v>
      </c>
      <c r="R270">
        <v>718.2</v>
      </c>
      <c r="S270">
        <v>603</v>
      </c>
      <c r="T270">
        <v>299</v>
      </c>
      <c r="U270">
        <v>278</v>
      </c>
      <c r="V270">
        <v>57</v>
      </c>
      <c r="W270">
        <v>296</v>
      </c>
      <c r="X270">
        <v>4</v>
      </c>
      <c r="Y270">
        <f>_xlfn.IFNA(IF(Table3[[#This Row],[To]]&gt;=2023, VLOOKUP(Table3[[#This Row],[Player]], Active!$B$2:$V$201, 21, FALSE), Table3[[#This Row],[IP]]), Table3[[#This Row],[IP]])</f>
        <v>718.2</v>
      </c>
      <c r="Z270">
        <f>_xlfn.IFNA(IF(Table3[[#This Row],[To]]&gt;= 2023, (Table3[[#This Row],[IP - Adjusted]]/9)*Table3[[#This Row],[K/9 - Adjusted]], Table3[[#This Row],[SO]]), Table3[[#This Row],[SO]])</f>
        <v>800</v>
      </c>
      <c r="AA270">
        <v>38</v>
      </c>
      <c r="AB270">
        <v>5</v>
      </c>
      <c r="AC270">
        <v>47</v>
      </c>
      <c r="AD270">
        <v>3017</v>
      </c>
      <c r="AE270">
        <v>118</v>
      </c>
      <c r="AF270">
        <v>3.35</v>
      </c>
      <c r="AG270">
        <v>1.2509999999999999</v>
      </c>
      <c r="AH270">
        <v>7.6</v>
      </c>
      <c r="AI270">
        <v>0.7</v>
      </c>
      <c r="AJ270">
        <v>3.7</v>
      </c>
      <c r="AK270">
        <v>10</v>
      </c>
      <c r="AL270">
        <f>IF(Table3[[#This Row],[To]]&gt;=2023, Table3[[#This Row],[K/9]]*Adjustments!$N$11, Table3[[#This Row],[K/9]])</f>
        <v>10</v>
      </c>
      <c r="AM270">
        <v>2.7</v>
      </c>
      <c r="AN270" t="s">
        <v>1435</v>
      </c>
      <c r="AO270" t="s">
        <v>49</v>
      </c>
      <c r="AP270" t="s">
        <v>2010</v>
      </c>
    </row>
    <row r="271" spans="1:42" x14ac:dyDescent="0.45">
      <c r="A271">
        <v>69</v>
      </c>
      <c r="B271" t="s">
        <v>1134</v>
      </c>
      <c r="C271">
        <v>833</v>
      </c>
      <c r="D271">
        <v>2010</v>
      </c>
      <c r="E271">
        <v>2024</v>
      </c>
      <c r="F271" t="str">
        <f>_xlfn.CONCAT(Table3[[#This Row],[From]], "-",Table3[[#This Row],[To]])</f>
        <v>2010-2024</v>
      </c>
      <c r="G271" t="s">
        <v>1135</v>
      </c>
      <c r="H271">
        <v>40</v>
      </c>
      <c r="I271">
        <v>43</v>
      </c>
      <c r="J271">
        <v>0.48199999999999998</v>
      </c>
      <c r="K271">
        <v>83</v>
      </c>
      <c r="L271">
        <v>3.5</v>
      </c>
      <c r="M271">
        <v>699</v>
      </c>
      <c r="N271">
        <v>3</v>
      </c>
      <c r="O271">
        <v>0</v>
      </c>
      <c r="P271">
        <v>0</v>
      </c>
      <c r="Q271">
        <v>46</v>
      </c>
      <c r="R271">
        <v>721</v>
      </c>
      <c r="S271">
        <v>608</v>
      </c>
      <c r="T271">
        <v>300</v>
      </c>
      <c r="U271">
        <v>280</v>
      </c>
      <c r="V271">
        <v>70</v>
      </c>
      <c r="W271">
        <v>315</v>
      </c>
      <c r="X271">
        <v>31</v>
      </c>
      <c r="Y271">
        <f>_xlfn.IFNA(IF(Table3[[#This Row],[To]]&gt;=2023, VLOOKUP(Table3[[#This Row],[Player]], Active!$B$2:$V$201, 21, FALSE), Table3[[#This Row],[IP]]), Table3[[#This Row],[IP]])</f>
        <v>828.92452866045755</v>
      </c>
      <c r="Z271">
        <f>_xlfn.IFNA(IF(Table3[[#This Row],[To]]&gt;= 2023, (Table3[[#This Row],[IP - Adjusted]]/9)*Table3[[#This Row],[K/9 - Adjusted]], Table3[[#This Row],[SO]]), Table3[[#This Row],[SO]])</f>
        <v>811.57884336171867</v>
      </c>
      <c r="AA271">
        <v>48</v>
      </c>
      <c r="AB271">
        <v>5</v>
      </c>
      <c r="AC271">
        <v>63</v>
      </c>
      <c r="AD271">
        <v>3060</v>
      </c>
      <c r="AE271">
        <v>127</v>
      </c>
      <c r="AF271">
        <v>3.61</v>
      </c>
      <c r="AG271">
        <v>1.28</v>
      </c>
      <c r="AH271">
        <v>7.6</v>
      </c>
      <c r="AI271">
        <v>0.9</v>
      </c>
      <c r="AJ271">
        <v>3.9</v>
      </c>
      <c r="AK271">
        <v>10.4</v>
      </c>
      <c r="AL271">
        <f>IF(Table3[[#This Row],[To]]&gt;=2023, Table3[[#This Row],[K/9]]*Adjustments!$N$11, Table3[[#This Row],[K/9]])</f>
        <v>8.8116702277577357</v>
      </c>
      <c r="AM271">
        <v>2.64</v>
      </c>
      <c r="AN271" t="s">
        <v>1435</v>
      </c>
      <c r="AO271" t="s">
        <v>1998</v>
      </c>
      <c r="AP271" t="s">
        <v>1999</v>
      </c>
    </row>
    <row r="272" spans="1:42" x14ac:dyDescent="0.45">
      <c r="A272">
        <v>70</v>
      </c>
      <c r="B272" t="s">
        <v>929</v>
      </c>
      <c r="C272">
        <v>830</v>
      </c>
      <c r="D272">
        <v>2014</v>
      </c>
      <c r="E272">
        <v>2023</v>
      </c>
      <c r="F272" t="str">
        <f>_xlfn.CONCAT(Table3[[#This Row],[From]], "-",Table3[[#This Row],[To]])</f>
        <v>2014-2023</v>
      </c>
      <c r="G272" t="s">
        <v>1110</v>
      </c>
      <c r="H272">
        <v>54</v>
      </c>
      <c r="I272">
        <v>56</v>
      </c>
      <c r="J272">
        <v>0.49099999999999999</v>
      </c>
      <c r="K272">
        <v>110</v>
      </c>
      <c r="L272">
        <v>4.2</v>
      </c>
      <c r="M272">
        <v>180</v>
      </c>
      <c r="N272">
        <v>169</v>
      </c>
      <c r="O272">
        <v>3</v>
      </c>
      <c r="P272">
        <v>3</v>
      </c>
      <c r="Q272">
        <v>0</v>
      </c>
      <c r="R272">
        <v>942.2</v>
      </c>
      <c r="S272">
        <v>944</v>
      </c>
      <c r="T272">
        <v>480</v>
      </c>
      <c r="U272">
        <v>440</v>
      </c>
      <c r="V272">
        <v>135</v>
      </c>
      <c r="W272">
        <v>251</v>
      </c>
      <c r="X272">
        <v>15</v>
      </c>
      <c r="Y272">
        <f>_xlfn.IFNA(IF(Table3[[#This Row],[To]]&gt;=2023, VLOOKUP(Table3[[#This Row],[Player]], Active!$B$2:$V$201, 21, FALSE), Table3[[#This Row],[IP]]), Table3[[#This Row],[IP]])</f>
        <v>1083.2353549291029</v>
      </c>
      <c r="Z272">
        <f>_xlfn.IFNA(IF(Table3[[#This Row],[To]]&gt;= 2023, (Table3[[#This Row],[IP - Adjusted]]/9)*Table3[[#This Row],[K/9 - Adjusted]], Table3[[#This Row],[SO]]), Table3[[#This Row],[SO]])</f>
        <v>805.62383056408692</v>
      </c>
      <c r="AA272">
        <v>27</v>
      </c>
      <c r="AB272">
        <v>2</v>
      </c>
      <c r="AC272">
        <v>31</v>
      </c>
      <c r="AD272">
        <v>3965</v>
      </c>
      <c r="AE272">
        <v>101</v>
      </c>
      <c r="AF272">
        <v>4.16</v>
      </c>
      <c r="AG272">
        <v>1.268</v>
      </c>
      <c r="AH272">
        <v>9</v>
      </c>
      <c r="AI272">
        <v>1.3</v>
      </c>
      <c r="AJ272">
        <v>2.4</v>
      </c>
      <c r="AK272">
        <v>7.9</v>
      </c>
      <c r="AL272">
        <f>IF(Table3[[#This Row],[To]]&gt;=2023, Table3[[#This Row],[K/9]]*Adjustments!$N$11, Table3[[#This Row],[K/9]])</f>
        <v>6.6934802691621256</v>
      </c>
      <c r="AM272">
        <v>3.31</v>
      </c>
      <c r="AN272" t="s">
        <v>1435</v>
      </c>
      <c r="AO272" t="s">
        <v>2000</v>
      </c>
      <c r="AP272" t="s">
        <v>2001</v>
      </c>
    </row>
    <row r="273" spans="1:42" x14ac:dyDescent="0.45">
      <c r="A273">
        <v>71</v>
      </c>
      <c r="B273" t="s">
        <v>838</v>
      </c>
      <c r="C273">
        <v>821</v>
      </c>
      <c r="D273">
        <v>2016</v>
      </c>
      <c r="E273">
        <v>2024</v>
      </c>
      <c r="F273" t="str">
        <f>_xlfn.CONCAT(Table3[[#This Row],[From]], "-",Table3[[#This Row],[To]])</f>
        <v>2016-2024</v>
      </c>
      <c r="G273" t="s">
        <v>1079</v>
      </c>
      <c r="H273">
        <v>38</v>
      </c>
      <c r="I273">
        <v>32</v>
      </c>
      <c r="J273">
        <v>0.54300000000000004</v>
      </c>
      <c r="K273">
        <v>70</v>
      </c>
      <c r="L273">
        <v>3.82</v>
      </c>
      <c r="M273">
        <v>145</v>
      </c>
      <c r="N273">
        <v>106</v>
      </c>
      <c r="O273">
        <v>0</v>
      </c>
      <c r="P273">
        <v>0</v>
      </c>
      <c r="Q273">
        <v>0</v>
      </c>
      <c r="R273">
        <v>638.20000000000005</v>
      </c>
      <c r="S273">
        <v>499</v>
      </c>
      <c r="T273">
        <v>290</v>
      </c>
      <c r="U273">
        <v>271</v>
      </c>
      <c r="V273">
        <v>81</v>
      </c>
      <c r="W273">
        <v>241</v>
      </c>
      <c r="X273">
        <v>5</v>
      </c>
      <c r="Y273">
        <f>_xlfn.IFNA(IF(Table3[[#This Row],[To]]&gt;=2023, VLOOKUP(Table3[[#This Row],[Player]], Active!$B$2:$V$201, 21, FALSE), Table3[[#This Row],[IP]]), Table3[[#This Row],[IP]])</f>
        <v>733.73042190166996</v>
      </c>
      <c r="Z273">
        <f>_xlfn.IFNA(IF(Table3[[#This Row],[To]]&gt;= 2023, (Table3[[#This Row],[IP - Adjusted]]/9)*Table3[[#This Row],[K/9 - Adjusted]], Table3[[#This Row],[SO]]), Table3[[#This Row],[SO]])</f>
        <v>801.26634573615786</v>
      </c>
      <c r="AA273">
        <v>10</v>
      </c>
      <c r="AB273">
        <v>4</v>
      </c>
      <c r="AC273">
        <v>57</v>
      </c>
      <c r="AD273">
        <v>2622</v>
      </c>
      <c r="AE273">
        <v>108</v>
      </c>
      <c r="AF273">
        <v>3.45</v>
      </c>
      <c r="AG273">
        <v>1.159</v>
      </c>
      <c r="AH273">
        <v>7</v>
      </c>
      <c r="AI273">
        <v>1.1000000000000001</v>
      </c>
      <c r="AJ273">
        <v>3.4</v>
      </c>
      <c r="AK273">
        <v>11.6</v>
      </c>
      <c r="AL273">
        <f>IF(Table3[[#This Row],[To]]&gt;=2023, Table3[[#This Row],[K/9]]*Adjustments!$N$11, Table3[[#This Row],[K/9]])</f>
        <v>9.8284014078836268</v>
      </c>
      <c r="AM273">
        <v>3.41</v>
      </c>
      <c r="AN273" t="s">
        <v>1435</v>
      </c>
      <c r="AO273" t="s">
        <v>2002</v>
      </c>
      <c r="AP273" t="s">
        <v>2003</v>
      </c>
    </row>
    <row r="274" spans="1:42" x14ac:dyDescent="0.45">
      <c r="A274">
        <v>72</v>
      </c>
      <c r="B274" t="s">
        <v>975</v>
      </c>
      <c r="C274">
        <v>819</v>
      </c>
      <c r="D274">
        <v>2016</v>
      </c>
      <c r="E274">
        <v>2024</v>
      </c>
      <c r="F274" t="str">
        <f>_xlfn.CONCAT(Table3[[#This Row],[From]], "-",Table3[[#This Row],[To]])</f>
        <v>2016-2024</v>
      </c>
      <c r="G274" t="s">
        <v>1103</v>
      </c>
      <c r="H274">
        <v>60</v>
      </c>
      <c r="I274">
        <v>42</v>
      </c>
      <c r="J274">
        <v>0.58799999999999997</v>
      </c>
      <c r="K274">
        <v>102</v>
      </c>
      <c r="L274">
        <v>3.51</v>
      </c>
      <c r="M274">
        <v>156</v>
      </c>
      <c r="N274">
        <v>142</v>
      </c>
      <c r="O274">
        <v>4</v>
      </c>
      <c r="P274">
        <v>2</v>
      </c>
      <c r="Q274">
        <v>0</v>
      </c>
      <c r="R274">
        <v>804</v>
      </c>
      <c r="S274">
        <v>681</v>
      </c>
      <c r="T274">
        <v>325</v>
      </c>
      <c r="U274">
        <v>314</v>
      </c>
      <c r="V274">
        <v>98</v>
      </c>
      <c r="W274">
        <v>291</v>
      </c>
      <c r="X274">
        <v>3</v>
      </c>
      <c r="Y274">
        <f>_xlfn.IFNA(IF(Table3[[#This Row],[To]]&gt;=2023, VLOOKUP(Table3[[#This Row],[Player]], Active!$B$2:$V$201, 21, FALSE), Table3[[#This Row],[IP]]), Table3[[#This Row],[IP]])</f>
        <v>924.34857287518435</v>
      </c>
      <c r="Z274">
        <f>_xlfn.IFNA(IF(Table3[[#This Row],[To]]&gt;= 2023, (Table3[[#This Row],[IP - Adjusted]]/9)*Table3[[#This Row],[K/9 - Adjusted]], Table3[[#This Row],[SO]]), Table3[[#This Row],[SO]])</f>
        <v>800.58230936972677</v>
      </c>
      <c r="AA274">
        <v>28</v>
      </c>
      <c r="AB274">
        <v>0</v>
      </c>
      <c r="AC274">
        <v>22</v>
      </c>
      <c r="AD274">
        <v>3318</v>
      </c>
      <c r="AE274">
        <v>124</v>
      </c>
      <c r="AF274">
        <v>3.92</v>
      </c>
      <c r="AG274">
        <v>1.2090000000000001</v>
      </c>
      <c r="AH274">
        <v>7.6</v>
      </c>
      <c r="AI274">
        <v>1.1000000000000001</v>
      </c>
      <c r="AJ274">
        <v>3.3</v>
      </c>
      <c r="AK274">
        <v>9.1999999999999993</v>
      </c>
      <c r="AL274">
        <f>IF(Table3[[#This Row],[To]]&gt;=2023, Table3[[#This Row],[K/9]]*Adjustments!$N$11, Table3[[#This Row],[K/9]])</f>
        <v>7.7949390476318419</v>
      </c>
      <c r="AM274">
        <v>2.81</v>
      </c>
      <c r="AN274">
        <v>1</v>
      </c>
      <c r="AO274" t="s">
        <v>2004</v>
      </c>
      <c r="AP274" t="s">
        <v>2005</v>
      </c>
    </row>
    <row r="275" spans="1:42" x14ac:dyDescent="0.45">
      <c r="A275">
        <v>74</v>
      </c>
      <c r="B275" t="s">
        <v>898</v>
      </c>
      <c r="C275">
        <v>804</v>
      </c>
      <c r="D275">
        <v>2019</v>
      </c>
      <c r="E275">
        <v>2024</v>
      </c>
      <c r="F275" t="str">
        <f>_xlfn.CONCAT(Table3[[#This Row],[From]], "-",Table3[[#This Row],[To]])</f>
        <v>2019-2024</v>
      </c>
      <c r="G275" t="s">
        <v>1119</v>
      </c>
      <c r="H275">
        <v>45</v>
      </c>
      <c r="I275">
        <v>36</v>
      </c>
      <c r="J275">
        <v>0.55600000000000005</v>
      </c>
      <c r="K275">
        <v>81</v>
      </c>
      <c r="L275">
        <v>3.22</v>
      </c>
      <c r="M275">
        <v>129</v>
      </c>
      <c r="N275">
        <v>129</v>
      </c>
      <c r="O275">
        <v>2</v>
      </c>
      <c r="P275">
        <v>2</v>
      </c>
      <c r="Q275">
        <v>0</v>
      </c>
      <c r="R275">
        <v>740.1</v>
      </c>
      <c r="S275">
        <v>597</v>
      </c>
      <c r="T275">
        <v>282</v>
      </c>
      <c r="U275">
        <v>265</v>
      </c>
      <c r="V275">
        <v>80</v>
      </c>
      <c r="W275">
        <v>224</v>
      </c>
      <c r="X275">
        <v>2</v>
      </c>
      <c r="Y275">
        <f>_xlfn.IFNA(IF(Table3[[#This Row],[To]]&gt;=2023, VLOOKUP(Table3[[#This Row],[Player]], Active!$B$2:$V$201, 21, FALSE), Table3[[#This Row],[IP]]), Table3[[#This Row],[IP]])</f>
        <v>850.88355570264173</v>
      </c>
      <c r="Z275">
        <f>_xlfn.IFNA(IF(Table3[[#This Row],[To]]&gt;= 2023, (Table3[[#This Row],[IP - Adjusted]]/9)*Table3[[#This Row],[K/9 - Adjusted]], Table3[[#This Row],[SO]]), Table3[[#This Row],[SO]])</f>
        <v>785.01615268933074</v>
      </c>
      <c r="AA275">
        <v>29</v>
      </c>
      <c r="AB275">
        <v>1</v>
      </c>
      <c r="AC275">
        <v>30</v>
      </c>
      <c r="AD275">
        <v>3003</v>
      </c>
      <c r="AE275">
        <v>131</v>
      </c>
      <c r="AF275">
        <v>3.44</v>
      </c>
      <c r="AG275">
        <v>1.109</v>
      </c>
      <c r="AH275">
        <v>7.3</v>
      </c>
      <c r="AI275">
        <v>1</v>
      </c>
      <c r="AJ275">
        <v>2.7</v>
      </c>
      <c r="AK275">
        <v>9.8000000000000007</v>
      </c>
      <c r="AL275">
        <f>IF(Table3[[#This Row],[To]]&gt;=2023, Table3[[#This Row],[K/9]]*Adjustments!$N$11, Table3[[#This Row],[K/9]])</f>
        <v>8.3033046376947883</v>
      </c>
      <c r="AM275">
        <v>3.59</v>
      </c>
      <c r="AN275">
        <v>1</v>
      </c>
      <c r="AO275" t="s">
        <v>2008</v>
      </c>
      <c r="AP275" t="s">
        <v>2009</v>
      </c>
    </row>
    <row r="276" spans="1:42" x14ac:dyDescent="0.45">
      <c r="A276">
        <v>73</v>
      </c>
      <c r="B276" t="s">
        <v>835</v>
      </c>
      <c r="C276">
        <v>816</v>
      </c>
      <c r="D276">
        <v>2016</v>
      </c>
      <c r="E276">
        <v>2024</v>
      </c>
      <c r="F276" t="str">
        <f>_xlfn.CONCAT(Table3[[#This Row],[From]], "-",Table3[[#This Row],[To]])</f>
        <v>2016-2024</v>
      </c>
      <c r="G276" t="s">
        <v>1079</v>
      </c>
      <c r="H276">
        <v>57</v>
      </c>
      <c r="I276">
        <v>59</v>
      </c>
      <c r="J276">
        <v>0.49099999999999999</v>
      </c>
      <c r="K276">
        <v>116</v>
      </c>
      <c r="L276">
        <v>4.25</v>
      </c>
      <c r="M276">
        <v>175</v>
      </c>
      <c r="N276">
        <v>163</v>
      </c>
      <c r="O276">
        <v>5</v>
      </c>
      <c r="P276">
        <v>3</v>
      </c>
      <c r="Q276">
        <v>1</v>
      </c>
      <c r="R276">
        <v>936.1</v>
      </c>
      <c r="S276">
        <v>954</v>
      </c>
      <c r="T276">
        <v>479</v>
      </c>
      <c r="U276">
        <v>442</v>
      </c>
      <c r="V276">
        <v>135</v>
      </c>
      <c r="W276">
        <v>193</v>
      </c>
      <c r="X276">
        <v>14</v>
      </c>
      <c r="Y276">
        <f>_xlfn.IFNA(IF(Table3[[#This Row],[To]]&gt;=2023, VLOOKUP(Table3[[#This Row],[Player]], Active!$B$2:$V$201, 21, FALSE), Table3[[#This Row],[IP]]), Table3[[#This Row],[IP]])</f>
        <v>1068.1744515650917</v>
      </c>
      <c r="Z276">
        <f>_xlfn.IFNA(IF(Table3[[#This Row],[To]]&gt;= 2023, (Table3[[#This Row],[IP - Adjusted]]/9)*Table3[[#This Row],[K/9 - Adjusted]], Table3[[#This Row],[SO]]), Table3[[#This Row],[SO]])</f>
        <v>784.36675107563042</v>
      </c>
      <c r="AA276">
        <v>30</v>
      </c>
      <c r="AB276">
        <v>0</v>
      </c>
      <c r="AC276">
        <v>12</v>
      </c>
      <c r="AD276">
        <v>3920</v>
      </c>
      <c r="AE276">
        <v>99</v>
      </c>
      <c r="AF276">
        <v>4.03</v>
      </c>
      <c r="AG276">
        <v>1.2250000000000001</v>
      </c>
      <c r="AH276">
        <v>9.1999999999999993</v>
      </c>
      <c r="AI276">
        <v>1.3</v>
      </c>
      <c r="AJ276">
        <v>1.9</v>
      </c>
      <c r="AK276">
        <v>7.8</v>
      </c>
      <c r="AL276">
        <f>IF(Table3[[#This Row],[To]]&gt;=2023, Table3[[#This Row],[K/9]]*Adjustments!$N$11, Table3[[#This Row],[K/9]])</f>
        <v>6.6087526708183013</v>
      </c>
      <c r="AM276">
        <v>4.2300000000000004</v>
      </c>
      <c r="AN276" t="s">
        <v>1435</v>
      </c>
      <c r="AO276" t="s">
        <v>2006</v>
      </c>
      <c r="AP276" t="s">
        <v>2007</v>
      </c>
    </row>
    <row r="277" spans="1:42" x14ac:dyDescent="0.45">
      <c r="A277">
        <v>76</v>
      </c>
      <c r="B277" t="s">
        <v>1099</v>
      </c>
      <c r="C277">
        <v>794</v>
      </c>
      <c r="D277">
        <v>2009</v>
      </c>
      <c r="E277">
        <v>2024</v>
      </c>
      <c r="F277" t="str">
        <f>_xlfn.CONCAT(Table3[[#This Row],[From]], "-",Table3[[#This Row],[To]])</f>
        <v>2009-2024</v>
      </c>
      <c r="G277" t="s">
        <v>1066</v>
      </c>
      <c r="H277">
        <v>65</v>
      </c>
      <c r="I277">
        <v>44</v>
      </c>
      <c r="J277">
        <v>0.59599999999999997</v>
      </c>
      <c r="K277">
        <v>109</v>
      </c>
      <c r="L277">
        <v>3.7</v>
      </c>
      <c r="M277">
        <v>520</v>
      </c>
      <c r="N277">
        <v>61</v>
      </c>
      <c r="O277">
        <v>3</v>
      </c>
      <c r="P277">
        <v>0</v>
      </c>
      <c r="Q277">
        <v>36</v>
      </c>
      <c r="R277">
        <v>830</v>
      </c>
      <c r="S277">
        <v>745</v>
      </c>
      <c r="T277">
        <v>387</v>
      </c>
      <c r="U277">
        <v>341</v>
      </c>
      <c r="V277">
        <v>91</v>
      </c>
      <c r="W277">
        <v>263</v>
      </c>
      <c r="X277">
        <v>13</v>
      </c>
      <c r="Y277">
        <f>_xlfn.IFNA(IF(Table3[[#This Row],[To]]&gt;=2023, VLOOKUP(Table3[[#This Row],[Player]], Active!$B$2:$V$201, 21, FALSE), Table3[[#This Row],[IP]]), Table3[[#This Row],[IP]])</f>
        <v>953.09075486757195</v>
      </c>
      <c r="Z277">
        <f>_xlfn.IFNA(IF(Table3[[#This Row],[To]]&gt;= 2023, (Table3[[#This Row],[IP - Adjusted]]/9)*Table3[[#This Row],[K/9 - Adjusted]], Table3[[#This Row],[SO]]), Table3[[#This Row],[SO]])</f>
        <v>771.64064411915024</v>
      </c>
      <c r="AA277">
        <v>35</v>
      </c>
      <c r="AB277">
        <v>1</v>
      </c>
      <c r="AC277">
        <v>38</v>
      </c>
      <c r="AD277">
        <v>3475</v>
      </c>
      <c r="AE277">
        <v>113</v>
      </c>
      <c r="AF277">
        <v>3.7</v>
      </c>
      <c r="AG277">
        <v>1.214</v>
      </c>
      <c r="AH277">
        <v>8.1</v>
      </c>
      <c r="AI277">
        <v>1</v>
      </c>
      <c r="AJ277">
        <v>2.9</v>
      </c>
      <c r="AK277">
        <v>8.6</v>
      </c>
      <c r="AL277">
        <f>IF(Table3[[#This Row],[To]]&gt;=2023, Table3[[#This Row],[K/9]]*Adjustments!$N$11, Table3[[#This Row],[K/9]])</f>
        <v>7.2865734575688954</v>
      </c>
      <c r="AM277">
        <v>3.02</v>
      </c>
      <c r="AN277">
        <v>1</v>
      </c>
      <c r="AO277" t="s">
        <v>2011</v>
      </c>
      <c r="AP277" t="s">
        <v>2012</v>
      </c>
    </row>
    <row r="278" spans="1:42" x14ac:dyDescent="0.45">
      <c r="A278">
        <v>77</v>
      </c>
      <c r="B278" t="s">
        <v>1130</v>
      </c>
      <c r="C278">
        <v>789</v>
      </c>
      <c r="D278">
        <v>2017</v>
      </c>
      <c r="E278">
        <v>2023</v>
      </c>
      <c r="F278" t="str">
        <f>_xlfn.CONCAT(Table3[[#This Row],[From]], "-",Table3[[#This Row],[To]])</f>
        <v>2017-2023</v>
      </c>
      <c r="G278" t="s">
        <v>1131</v>
      </c>
      <c r="H278">
        <v>41</v>
      </c>
      <c r="I278">
        <v>55</v>
      </c>
      <c r="J278">
        <v>0.42699999999999999</v>
      </c>
      <c r="K278">
        <v>96</v>
      </c>
      <c r="L278">
        <v>3.32</v>
      </c>
      <c r="M278">
        <v>146</v>
      </c>
      <c r="N278">
        <v>138</v>
      </c>
      <c r="O278">
        <v>12</v>
      </c>
      <c r="P278">
        <v>4</v>
      </c>
      <c r="Q278">
        <v>0</v>
      </c>
      <c r="R278">
        <v>900.2</v>
      </c>
      <c r="S278">
        <v>769</v>
      </c>
      <c r="T278">
        <v>378</v>
      </c>
      <c r="U278">
        <v>332</v>
      </c>
      <c r="V278">
        <v>91</v>
      </c>
      <c r="W278">
        <v>273</v>
      </c>
      <c r="X278">
        <v>8</v>
      </c>
      <c r="Y278">
        <f>_xlfn.IFNA(IF(Table3[[#This Row],[To]]&gt;=2023, VLOOKUP(Table3[[#This Row],[Player]], Active!$B$2:$V$201, 21, FALSE), Table3[[#This Row],[IP]]), Table3[[#This Row],[IP]])</f>
        <v>1034.9484891818918</v>
      </c>
      <c r="Z278">
        <f>_xlfn.IFNA(IF(Table3[[#This Row],[To]]&gt;= 2023, (Table3[[#This Row],[IP - Adjusted]]/9)*Table3[[#This Row],[K/9 - Adjusted]], Table3[[#This Row],[SO]]), Table3[[#This Row],[SO]])</f>
        <v>769.71192132646047</v>
      </c>
      <c r="AA278">
        <v>35</v>
      </c>
      <c r="AB278">
        <v>4</v>
      </c>
      <c r="AC278">
        <v>18</v>
      </c>
      <c r="AD278">
        <v>3680</v>
      </c>
      <c r="AE278">
        <v>129</v>
      </c>
      <c r="AF278">
        <v>3.77</v>
      </c>
      <c r="AG278">
        <v>1.157</v>
      </c>
      <c r="AH278">
        <v>7.7</v>
      </c>
      <c r="AI278">
        <v>0.9</v>
      </c>
      <c r="AJ278">
        <v>2.7</v>
      </c>
      <c r="AK278">
        <v>7.9</v>
      </c>
      <c r="AL278">
        <f>IF(Table3[[#This Row],[To]]&gt;=2023, Table3[[#This Row],[K/9]]*Adjustments!$N$11, Table3[[#This Row],[K/9]])</f>
        <v>6.6934802691621256</v>
      </c>
      <c r="AM278">
        <v>2.89</v>
      </c>
      <c r="AN278">
        <v>1</v>
      </c>
      <c r="AO278" t="s">
        <v>2013</v>
      </c>
      <c r="AP278" t="s">
        <v>2014</v>
      </c>
    </row>
    <row r="279" spans="1:42" x14ac:dyDescent="0.45">
      <c r="A279">
        <v>78</v>
      </c>
      <c r="B279" t="s">
        <v>935</v>
      </c>
      <c r="C279">
        <v>788</v>
      </c>
      <c r="D279">
        <v>2017</v>
      </c>
      <c r="E279">
        <v>2023</v>
      </c>
      <c r="F279" t="str">
        <f>_xlfn.CONCAT(Table3[[#This Row],[From]], "-",Table3[[#This Row],[To]])</f>
        <v>2017-2023</v>
      </c>
      <c r="G279" t="s">
        <v>1104</v>
      </c>
      <c r="H279">
        <v>46</v>
      </c>
      <c r="I279">
        <v>26</v>
      </c>
      <c r="J279">
        <v>0.63900000000000001</v>
      </c>
      <c r="K279">
        <v>72</v>
      </c>
      <c r="L279">
        <v>3.1</v>
      </c>
      <c r="M279">
        <v>130</v>
      </c>
      <c r="N279">
        <v>115</v>
      </c>
      <c r="O279">
        <v>2</v>
      </c>
      <c r="P279">
        <v>1</v>
      </c>
      <c r="Q279">
        <v>1</v>
      </c>
      <c r="R279">
        <v>680.1</v>
      </c>
      <c r="S279">
        <v>535</v>
      </c>
      <c r="T279">
        <v>243</v>
      </c>
      <c r="U279">
        <v>234</v>
      </c>
      <c r="V279">
        <v>75</v>
      </c>
      <c r="W279">
        <v>176</v>
      </c>
      <c r="X279">
        <v>1</v>
      </c>
      <c r="Y279">
        <f>_xlfn.IFNA(IF(Table3[[#This Row],[To]]&gt;=2023, VLOOKUP(Table3[[#This Row],[Player]], Active!$B$2:$V$201, 21, FALSE), Table3[[#This Row],[IP]]), Table3[[#This Row],[IP]])</f>
        <v>781.90231892091151</v>
      </c>
      <c r="Z279">
        <f>_xlfn.IFNA(IF(Table3[[#This Row],[To]]&gt;= 2023, (Table3[[#This Row],[IP - Adjusted]]/9)*Table3[[#This Row],[K/9 - Adjusted]], Table3[[#This Row],[SO]]), Table3[[#This Row],[SO]])</f>
        <v>765.54059829445896</v>
      </c>
      <c r="AA279">
        <v>29</v>
      </c>
      <c r="AB279">
        <v>1</v>
      </c>
      <c r="AC279">
        <v>7</v>
      </c>
      <c r="AD279">
        <v>2727</v>
      </c>
      <c r="AE279">
        <v>137</v>
      </c>
      <c r="AF279">
        <v>3.19</v>
      </c>
      <c r="AG279">
        <v>1.0449999999999999</v>
      </c>
      <c r="AH279">
        <v>7.1</v>
      </c>
      <c r="AI279">
        <v>1</v>
      </c>
      <c r="AJ279">
        <v>2.2999999999999998</v>
      </c>
      <c r="AK279">
        <v>10.4</v>
      </c>
      <c r="AL279">
        <f>IF(Table3[[#This Row],[To]]&gt;=2023, Table3[[#This Row],[K/9]]*Adjustments!$N$11, Table3[[#This Row],[K/9]])</f>
        <v>8.8116702277577357</v>
      </c>
      <c r="AM279">
        <v>4.4800000000000004</v>
      </c>
      <c r="AN279" t="s">
        <v>1435</v>
      </c>
      <c r="AO279" t="s">
        <v>54</v>
      </c>
      <c r="AP279" t="s">
        <v>2015</v>
      </c>
    </row>
    <row r="280" spans="1:42" x14ac:dyDescent="0.45">
      <c r="A280">
        <v>80</v>
      </c>
      <c r="B280" t="s">
        <v>834</v>
      </c>
      <c r="C280">
        <v>785</v>
      </c>
      <c r="D280">
        <v>2017</v>
      </c>
      <c r="E280">
        <v>2024</v>
      </c>
      <c r="F280" t="str">
        <f>_xlfn.CONCAT(Table3[[#This Row],[From]], "-",Table3[[#This Row],[To]])</f>
        <v>2017-2024</v>
      </c>
      <c r="G280" t="s">
        <v>1096</v>
      </c>
      <c r="H280">
        <v>69</v>
      </c>
      <c r="I280">
        <v>30</v>
      </c>
      <c r="J280">
        <v>0.69699999999999995</v>
      </c>
      <c r="K280">
        <v>99</v>
      </c>
      <c r="L280">
        <v>3.05</v>
      </c>
      <c r="M280">
        <v>156</v>
      </c>
      <c r="N280">
        <v>139</v>
      </c>
      <c r="O280">
        <v>6</v>
      </c>
      <c r="P280">
        <v>4</v>
      </c>
      <c r="Q280">
        <v>0</v>
      </c>
      <c r="R280">
        <v>812</v>
      </c>
      <c r="S280">
        <v>723</v>
      </c>
      <c r="T280">
        <v>300</v>
      </c>
      <c r="U280">
        <v>275</v>
      </c>
      <c r="V280">
        <v>71</v>
      </c>
      <c r="W280">
        <v>220</v>
      </c>
      <c r="X280">
        <v>6</v>
      </c>
      <c r="Y280">
        <f>_xlfn.IFNA(IF(Table3[[#This Row],[To]]&gt;=2023, VLOOKUP(Table3[[#This Row],[Player]], Active!$B$2:$V$201, 21, FALSE), Table3[[#This Row],[IP]]), Table3[[#This Row],[IP]])</f>
        <v>933.54607111274834</v>
      </c>
      <c r="Z280">
        <f>_xlfn.IFNA(IF(Table3[[#This Row],[To]]&gt;= 2023, (Table3[[#This Row],[IP - Adjusted]]/9)*Table3[[#This Row],[K/9 - Adjusted]], Table3[[#This Row],[SO]]), Table3[[#This Row],[SO]])</f>
        <v>764.60545997073029</v>
      </c>
      <c r="AA280">
        <v>32</v>
      </c>
      <c r="AB280">
        <v>2</v>
      </c>
      <c r="AC280">
        <v>36</v>
      </c>
      <c r="AD280">
        <v>3316</v>
      </c>
      <c r="AE280">
        <v>142</v>
      </c>
      <c r="AF280">
        <v>3.31</v>
      </c>
      <c r="AG280">
        <v>1.161</v>
      </c>
      <c r="AH280">
        <v>8</v>
      </c>
      <c r="AI280">
        <v>0.8</v>
      </c>
      <c r="AJ280">
        <v>2.4</v>
      </c>
      <c r="AK280">
        <v>8.6999999999999993</v>
      </c>
      <c r="AL280">
        <f>IF(Table3[[#This Row],[To]]&gt;=2023, Table3[[#This Row],[K/9]]*Adjustments!$N$11, Table3[[#This Row],[K/9]])</f>
        <v>7.3713010559127197</v>
      </c>
      <c r="AM280">
        <v>3.57</v>
      </c>
      <c r="AN280" t="s">
        <v>1440</v>
      </c>
      <c r="AO280" t="s">
        <v>128</v>
      </c>
      <c r="AP280" t="s">
        <v>2018</v>
      </c>
    </row>
    <row r="281" spans="1:42" x14ac:dyDescent="0.45">
      <c r="A281">
        <v>79</v>
      </c>
      <c r="B281" t="s">
        <v>996</v>
      </c>
      <c r="C281">
        <v>785</v>
      </c>
      <c r="D281">
        <v>2015</v>
      </c>
      <c r="E281">
        <v>2023</v>
      </c>
      <c r="F281" t="str">
        <f>_xlfn.CONCAT(Table3[[#This Row],[From]], "-",Table3[[#This Row],[To]])</f>
        <v>2015-2023</v>
      </c>
      <c r="G281" t="s">
        <v>1079</v>
      </c>
      <c r="H281">
        <v>60</v>
      </c>
      <c r="I281">
        <v>58</v>
      </c>
      <c r="J281">
        <v>0.50800000000000001</v>
      </c>
      <c r="K281">
        <v>118</v>
      </c>
      <c r="L281">
        <v>4.3600000000000003</v>
      </c>
      <c r="M281">
        <v>200</v>
      </c>
      <c r="N281">
        <v>200</v>
      </c>
      <c r="O281">
        <v>0</v>
      </c>
      <c r="P281">
        <v>0</v>
      </c>
      <c r="Q281">
        <v>0</v>
      </c>
      <c r="R281">
        <v>1048.0999999999999</v>
      </c>
      <c r="S281">
        <v>1055</v>
      </c>
      <c r="T281">
        <v>550</v>
      </c>
      <c r="U281">
        <v>508</v>
      </c>
      <c r="V281">
        <v>135</v>
      </c>
      <c r="W281">
        <v>365</v>
      </c>
      <c r="X281">
        <v>8</v>
      </c>
      <c r="Y281">
        <f>_xlfn.IFNA(IF(Table3[[#This Row],[To]]&gt;=2023, VLOOKUP(Table3[[#This Row],[Player]], Active!$B$2:$V$201, 21, FALSE), Table3[[#This Row],[IP]]), Table3[[#This Row],[IP]])</f>
        <v>1204.9872378488565</v>
      </c>
      <c r="Z281">
        <f>_xlfn.IFNA(IF(Table3[[#This Row],[To]]&gt;= 2023, (Table3[[#This Row],[IP - Adjusted]]/9)*Table3[[#This Row],[K/9 - Adjusted]], Table3[[#This Row],[SO]]), Table3[[#This Row],[SO]])</f>
        <v>760.04557830653141</v>
      </c>
      <c r="AA281">
        <v>30</v>
      </c>
      <c r="AB281">
        <v>0</v>
      </c>
      <c r="AC281">
        <v>13</v>
      </c>
      <c r="AD281">
        <v>4481</v>
      </c>
      <c r="AE281">
        <v>98</v>
      </c>
      <c r="AF281">
        <v>4.4800000000000004</v>
      </c>
      <c r="AG281">
        <v>1.355</v>
      </c>
      <c r="AH281">
        <v>9.1</v>
      </c>
      <c r="AI281">
        <v>1.2</v>
      </c>
      <c r="AJ281">
        <v>3.1</v>
      </c>
      <c r="AK281">
        <v>6.7</v>
      </c>
      <c r="AL281">
        <f>IF(Table3[[#This Row],[To]]&gt;=2023, Table3[[#This Row],[K/9]]*Adjustments!$N$11, Table3[[#This Row],[K/9]])</f>
        <v>5.6767490890362335</v>
      </c>
      <c r="AM281">
        <v>2.15</v>
      </c>
      <c r="AN281" t="s">
        <v>1435</v>
      </c>
      <c r="AO281" t="s">
        <v>2016</v>
      </c>
      <c r="AP281" t="s">
        <v>2017</v>
      </c>
    </row>
    <row r="282" spans="1:42" x14ac:dyDescent="0.45">
      <c r="A282">
        <v>81</v>
      </c>
      <c r="B282" t="s">
        <v>847</v>
      </c>
      <c r="C282">
        <v>779</v>
      </c>
      <c r="D282">
        <v>2018</v>
      </c>
      <c r="E282">
        <v>2024</v>
      </c>
      <c r="F282" t="str">
        <f>_xlfn.CONCAT(Table3[[#This Row],[From]], "-",Table3[[#This Row],[To]])</f>
        <v>2018-2024</v>
      </c>
      <c r="G282" t="s">
        <v>1104</v>
      </c>
      <c r="H282">
        <v>61</v>
      </c>
      <c r="I282">
        <v>39</v>
      </c>
      <c r="J282">
        <v>0.61</v>
      </c>
      <c r="K282">
        <v>100</v>
      </c>
      <c r="L282">
        <v>3.43</v>
      </c>
      <c r="M282">
        <v>145</v>
      </c>
      <c r="N282">
        <v>123</v>
      </c>
      <c r="O282">
        <v>7</v>
      </c>
      <c r="P282">
        <v>3</v>
      </c>
      <c r="Q282">
        <v>0</v>
      </c>
      <c r="R282">
        <v>810.2</v>
      </c>
      <c r="S282">
        <v>695</v>
      </c>
      <c r="T282">
        <v>345</v>
      </c>
      <c r="U282">
        <v>309</v>
      </c>
      <c r="V282">
        <v>67</v>
      </c>
      <c r="W282">
        <v>298</v>
      </c>
      <c r="X282">
        <v>1</v>
      </c>
      <c r="Y282">
        <f>_xlfn.IFNA(IF(Table3[[#This Row],[To]]&gt;=2023, VLOOKUP(Table3[[#This Row],[Player]], Active!$B$2:$V$201, 21, FALSE), Table3[[#This Row],[IP]]), Table3[[#This Row],[IP]])</f>
        <v>923.42882305142791</v>
      </c>
      <c r="Z282">
        <f>_xlfn.IFNA(IF(Table3[[#This Row],[To]]&gt;= 2023, (Table3[[#This Row],[IP - Adjusted]]/9)*Table3[[#This Row],[K/9 - Adjusted]], Table3[[#This Row],[SO]]), Table3[[#This Row],[SO]])</f>
        <v>747.62577244451325</v>
      </c>
      <c r="AA282">
        <v>50</v>
      </c>
      <c r="AB282">
        <v>6</v>
      </c>
      <c r="AC282">
        <v>47</v>
      </c>
      <c r="AD282">
        <v>3381</v>
      </c>
      <c r="AE282">
        <v>121</v>
      </c>
      <c r="AF282">
        <v>3.62</v>
      </c>
      <c r="AG282">
        <v>1.2250000000000001</v>
      </c>
      <c r="AH282">
        <v>7.7</v>
      </c>
      <c r="AI282">
        <v>0.7</v>
      </c>
      <c r="AJ282">
        <v>3.3</v>
      </c>
      <c r="AK282">
        <v>8.6</v>
      </c>
      <c r="AL282">
        <f>IF(Table3[[#This Row],[To]]&gt;=2023, Table3[[#This Row],[K/9]]*Adjustments!$N$11, Table3[[#This Row],[K/9]])</f>
        <v>7.2865734575688954</v>
      </c>
      <c r="AM282">
        <v>2.61</v>
      </c>
      <c r="AN282">
        <v>1</v>
      </c>
      <c r="AO282" t="s">
        <v>49</v>
      </c>
      <c r="AP282" t="s">
        <v>2019</v>
      </c>
    </row>
    <row r="283" spans="1:42" x14ac:dyDescent="0.45">
      <c r="A283">
        <v>83</v>
      </c>
      <c r="B283" t="s">
        <v>1151</v>
      </c>
      <c r="C283">
        <v>758</v>
      </c>
      <c r="D283">
        <v>2015</v>
      </c>
      <c r="E283">
        <v>2024</v>
      </c>
      <c r="F283" t="str">
        <f>_xlfn.CONCAT(Table3[[#This Row],[From]], "-",Table3[[#This Row],[To]])</f>
        <v>2015-2024</v>
      </c>
      <c r="G283" t="s">
        <v>1152</v>
      </c>
      <c r="H283">
        <v>33</v>
      </c>
      <c r="I283">
        <v>48</v>
      </c>
      <c r="J283">
        <v>0.40699999999999997</v>
      </c>
      <c r="K283">
        <v>81</v>
      </c>
      <c r="L283">
        <v>2.92</v>
      </c>
      <c r="M283">
        <v>499</v>
      </c>
      <c r="N283">
        <v>21</v>
      </c>
      <c r="O283">
        <v>0</v>
      </c>
      <c r="P283">
        <v>0</v>
      </c>
      <c r="Q283">
        <v>211</v>
      </c>
      <c r="R283">
        <v>634</v>
      </c>
      <c r="S283">
        <v>501</v>
      </c>
      <c r="T283">
        <v>232</v>
      </c>
      <c r="U283">
        <v>206</v>
      </c>
      <c r="V283">
        <v>73</v>
      </c>
      <c r="W283">
        <v>180</v>
      </c>
      <c r="X283">
        <v>13</v>
      </c>
      <c r="Y283">
        <f>_xlfn.IFNA(IF(Table3[[#This Row],[To]]&gt;=2023, VLOOKUP(Table3[[#This Row],[Player]], Active!$B$2:$V$201, 21, FALSE), Table3[[#This Row],[IP]]), Table3[[#This Row],[IP]])</f>
        <v>728.90173532694882</v>
      </c>
      <c r="Z283">
        <f>_xlfn.IFNA(IF(Table3[[#This Row],[To]]&gt;= 2023, (Table3[[#This Row],[IP - Adjusted]]/9)*Table3[[#This Row],[K/9 - Adjusted]], Table3[[#This Row],[SO]]), Table3[[#This Row],[SO]])</f>
        <v>741.09712155477962</v>
      </c>
      <c r="AA283">
        <v>24</v>
      </c>
      <c r="AB283">
        <v>5</v>
      </c>
      <c r="AC283">
        <v>16</v>
      </c>
      <c r="AD283">
        <v>2570</v>
      </c>
      <c r="AE283">
        <v>148</v>
      </c>
      <c r="AF283">
        <v>3.24</v>
      </c>
      <c r="AG283">
        <v>1.0740000000000001</v>
      </c>
      <c r="AH283">
        <v>7.1</v>
      </c>
      <c r="AI283">
        <v>1</v>
      </c>
      <c r="AJ283">
        <v>2.6</v>
      </c>
      <c r="AK283">
        <v>10.8</v>
      </c>
      <c r="AL283">
        <f>IF(Table3[[#This Row],[To]]&gt;=2023, Table3[[#This Row],[K/9]]*Adjustments!$N$11, Table3[[#This Row],[K/9]])</f>
        <v>9.1505806211330327</v>
      </c>
      <c r="AM283">
        <v>4.21</v>
      </c>
      <c r="AN283">
        <v>1</v>
      </c>
      <c r="AO283" t="s">
        <v>2022</v>
      </c>
      <c r="AP283" t="s">
        <v>2023</v>
      </c>
    </row>
    <row r="284" spans="1:42" x14ac:dyDescent="0.45">
      <c r="A284">
        <v>82</v>
      </c>
      <c r="B284" t="s">
        <v>916</v>
      </c>
      <c r="C284">
        <v>765</v>
      </c>
      <c r="D284">
        <v>2017</v>
      </c>
      <c r="E284">
        <v>2024</v>
      </c>
      <c r="F284" t="str">
        <f>_xlfn.CONCAT(Table3[[#This Row],[From]], "-",Table3[[#This Row],[To]])</f>
        <v>2017-2024</v>
      </c>
      <c r="G284" t="s">
        <v>1095</v>
      </c>
      <c r="H284">
        <v>56</v>
      </c>
      <c r="I284">
        <v>68</v>
      </c>
      <c r="J284">
        <v>0.45200000000000001</v>
      </c>
      <c r="K284">
        <v>124</v>
      </c>
      <c r="L284">
        <v>4.45</v>
      </c>
      <c r="M284">
        <v>192</v>
      </c>
      <c r="N284">
        <v>187</v>
      </c>
      <c r="O284">
        <v>0</v>
      </c>
      <c r="P284">
        <v>0</v>
      </c>
      <c r="Q284">
        <v>0</v>
      </c>
      <c r="R284">
        <v>1026.0999999999999</v>
      </c>
      <c r="S284">
        <v>1122</v>
      </c>
      <c r="T284">
        <v>543</v>
      </c>
      <c r="U284">
        <v>508</v>
      </c>
      <c r="V284">
        <v>141</v>
      </c>
      <c r="W284">
        <v>341</v>
      </c>
      <c r="X284">
        <v>10</v>
      </c>
      <c r="Y284">
        <f>_xlfn.IFNA(IF(Table3[[#This Row],[To]]&gt;=2023, VLOOKUP(Table3[[#This Row],[Player]], Active!$B$2:$V$201, 21, FALSE), Table3[[#This Row],[IP]]), Table3[[#This Row],[IP]])</f>
        <v>1171.7612754656566</v>
      </c>
      <c r="Z284">
        <f>_xlfn.IFNA(IF(Table3[[#This Row],[To]]&gt;= 2023, (Table3[[#This Row],[IP - Adjusted]]/9)*Table3[[#This Row],[K/9 - Adjusted]], Table3[[#This Row],[SO]]), Table3[[#This Row],[SO]])</f>
        <v>739.08830589640024</v>
      </c>
      <c r="AA284">
        <v>41</v>
      </c>
      <c r="AB284">
        <v>2</v>
      </c>
      <c r="AC284">
        <v>15</v>
      </c>
      <c r="AD284">
        <v>4457</v>
      </c>
      <c r="AE284">
        <v>109</v>
      </c>
      <c r="AF284">
        <v>4.59</v>
      </c>
      <c r="AG284">
        <v>1.425</v>
      </c>
      <c r="AH284">
        <v>9.8000000000000007</v>
      </c>
      <c r="AI284">
        <v>1.2</v>
      </c>
      <c r="AJ284">
        <v>3</v>
      </c>
      <c r="AK284">
        <v>6.7</v>
      </c>
      <c r="AL284">
        <f>IF(Table3[[#This Row],[To]]&gt;=2023, Table3[[#This Row],[K/9]]*Adjustments!$N$11, Table3[[#This Row],[K/9]])</f>
        <v>5.6767490890362335</v>
      </c>
      <c r="AM284">
        <v>2.2400000000000002</v>
      </c>
      <c r="AN284" t="s">
        <v>2020</v>
      </c>
      <c r="AO284" t="s">
        <v>86</v>
      </c>
      <c r="AP284" t="s">
        <v>2021</v>
      </c>
    </row>
    <row r="285" spans="1:42" x14ac:dyDescent="0.45">
      <c r="A285">
        <v>85</v>
      </c>
      <c r="B285" t="s">
        <v>1178</v>
      </c>
      <c r="C285">
        <v>757</v>
      </c>
      <c r="D285">
        <v>2012</v>
      </c>
      <c r="E285">
        <v>2024</v>
      </c>
      <c r="F285" t="str">
        <f>_xlfn.CONCAT(Table3[[#This Row],[From]], "-",Table3[[#This Row],[To]])</f>
        <v>2012-2024</v>
      </c>
      <c r="G285" t="s">
        <v>1071</v>
      </c>
      <c r="H285">
        <v>27</v>
      </c>
      <c r="I285">
        <v>34</v>
      </c>
      <c r="J285">
        <v>0.443</v>
      </c>
      <c r="K285">
        <v>61</v>
      </c>
      <c r="L285">
        <v>3.87</v>
      </c>
      <c r="M285">
        <v>700</v>
      </c>
      <c r="N285">
        <v>0</v>
      </c>
      <c r="O285">
        <v>0</v>
      </c>
      <c r="P285">
        <v>0</v>
      </c>
      <c r="Q285">
        <v>18</v>
      </c>
      <c r="R285">
        <v>597.20000000000005</v>
      </c>
      <c r="S285">
        <v>477</v>
      </c>
      <c r="T285">
        <v>307</v>
      </c>
      <c r="U285">
        <v>257</v>
      </c>
      <c r="V285">
        <v>50</v>
      </c>
      <c r="W285">
        <v>356</v>
      </c>
      <c r="X285">
        <v>21</v>
      </c>
      <c r="Y285">
        <f>_xlfn.IFNA(IF(Table3[[#This Row],[To]]&gt;=2023, VLOOKUP(Table3[[#This Row],[Player]], Active!$B$2:$V$201, 21, FALSE), Table3[[#This Row],[IP]]), Table3[[#This Row],[IP]])</f>
        <v>686.36330597821518</v>
      </c>
      <c r="Z285">
        <f>_xlfn.IFNA(IF(Table3[[#This Row],[To]]&gt;= 2023, (Table3[[#This Row],[IP - Adjusted]]/9)*Table3[[#This Row],[K/9 - Adjusted]], Table3[[#This Row],[SO]]), Table3[[#This Row],[SO]])</f>
        <v>736.61625042024741</v>
      </c>
      <c r="AA285">
        <v>46</v>
      </c>
      <c r="AB285">
        <v>3</v>
      </c>
      <c r="AC285">
        <v>44</v>
      </c>
      <c r="AD285">
        <v>2640</v>
      </c>
      <c r="AE285">
        <v>109</v>
      </c>
      <c r="AF285">
        <v>3.73</v>
      </c>
      <c r="AG285">
        <v>1.3939999999999999</v>
      </c>
      <c r="AH285">
        <v>7.2</v>
      </c>
      <c r="AI285">
        <v>0.8</v>
      </c>
      <c r="AJ285">
        <v>5.4</v>
      </c>
      <c r="AK285">
        <v>11.4</v>
      </c>
      <c r="AL285">
        <f>IF(Table3[[#This Row],[To]]&gt;=2023, Table3[[#This Row],[K/9]]*Adjustments!$N$11, Table3[[#This Row],[K/9]])</f>
        <v>9.6589462111959783</v>
      </c>
      <c r="AM285">
        <v>2.13</v>
      </c>
      <c r="AN285">
        <v>1</v>
      </c>
      <c r="AO285" t="s">
        <v>2026</v>
      </c>
      <c r="AP285" t="s">
        <v>2027</v>
      </c>
    </row>
    <row r="286" spans="1:42" x14ac:dyDescent="0.45">
      <c r="A286">
        <v>84</v>
      </c>
      <c r="B286" t="s">
        <v>830</v>
      </c>
      <c r="C286">
        <v>758</v>
      </c>
      <c r="D286">
        <v>2016</v>
      </c>
      <c r="E286">
        <v>2024</v>
      </c>
      <c r="F286" t="str">
        <f>_xlfn.CONCAT(Table3[[#This Row],[From]], "-",Table3[[#This Row],[To]])</f>
        <v>2016-2024</v>
      </c>
      <c r="G286" t="s">
        <v>1108</v>
      </c>
      <c r="H286">
        <v>51</v>
      </c>
      <c r="I286">
        <v>34</v>
      </c>
      <c r="J286">
        <v>0.6</v>
      </c>
      <c r="K286">
        <v>85</v>
      </c>
      <c r="L286">
        <v>3.29</v>
      </c>
      <c r="M286">
        <v>320</v>
      </c>
      <c r="N286">
        <v>83</v>
      </c>
      <c r="O286">
        <v>0</v>
      </c>
      <c r="P286">
        <v>0</v>
      </c>
      <c r="Q286">
        <v>16</v>
      </c>
      <c r="R286">
        <v>763</v>
      </c>
      <c r="S286">
        <v>677</v>
      </c>
      <c r="T286">
        <v>300</v>
      </c>
      <c r="U286">
        <v>279</v>
      </c>
      <c r="V286">
        <v>89</v>
      </c>
      <c r="W286">
        <v>202</v>
      </c>
      <c r="X286">
        <v>16</v>
      </c>
      <c r="Y286">
        <f>_xlfn.IFNA(IF(Table3[[#This Row],[To]]&gt;=2023, VLOOKUP(Table3[[#This Row],[Player]], Active!$B$2:$V$201, 21, FALSE), Table3[[#This Row],[IP]]), Table3[[#This Row],[IP]])</f>
        <v>877.21139440766865</v>
      </c>
      <c r="Z286">
        <f>_xlfn.IFNA(IF(Table3[[#This Row],[To]]&gt;= 2023, (Table3[[#This Row],[IP - Adjusted]]/9)*Table3[[#This Row],[K/9 - Adjusted]], Table3[[#This Row],[SO]]), Table3[[#This Row],[SO]])</f>
        <v>734.98192302576842</v>
      </c>
      <c r="AA286">
        <v>28</v>
      </c>
      <c r="AB286">
        <v>3</v>
      </c>
      <c r="AC286">
        <v>14</v>
      </c>
      <c r="AD286">
        <v>3139</v>
      </c>
      <c r="AE286">
        <v>124</v>
      </c>
      <c r="AF286">
        <v>3.62</v>
      </c>
      <c r="AG286">
        <v>1.1519999999999999</v>
      </c>
      <c r="AH286">
        <v>8</v>
      </c>
      <c r="AI286">
        <v>1</v>
      </c>
      <c r="AJ286">
        <v>2.4</v>
      </c>
      <c r="AK286">
        <v>8.9</v>
      </c>
      <c r="AL286">
        <f>IF(Table3[[#This Row],[To]]&gt;=2023, Table3[[#This Row],[K/9]]*Adjustments!$N$11, Table3[[#This Row],[K/9]])</f>
        <v>7.5407562526003691</v>
      </c>
      <c r="AM286">
        <v>3.75</v>
      </c>
      <c r="AN286" t="s">
        <v>1435</v>
      </c>
      <c r="AO286" t="s">
        <v>2024</v>
      </c>
      <c r="AP286" t="s">
        <v>2025</v>
      </c>
    </row>
    <row r="287" spans="1:42" x14ac:dyDescent="0.45">
      <c r="A287">
        <v>86</v>
      </c>
      <c r="B287" t="s">
        <v>893</v>
      </c>
      <c r="C287">
        <v>750</v>
      </c>
      <c r="D287">
        <v>2017</v>
      </c>
      <c r="E287">
        <v>2024</v>
      </c>
      <c r="F287" t="str">
        <f>_xlfn.CONCAT(Table3[[#This Row],[From]], "-",Table3[[#This Row],[To]])</f>
        <v>2017-2024</v>
      </c>
      <c r="G287" t="s">
        <v>1095</v>
      </c>
      <c r="H287">
        <v>44</v>
      </c>
      <c r="I287">
        <v>39</v>
      </c>
      <c r="J287">
        <v>0.53</v>
      </c>
      <c r="K287">
        <v>83</v>
      </c>
      <c r="L287">
        <v>3.9</v>
      </c>
      <c r="M287">
        <v>154</v>
      </c>
      <c r="N287">
        <v>153</v>
      </c>
      <c r="O287">
        <v>1</v>
      </c>
      <c r="P287">
        <v>1</v>
      </c>
      <c r="Q287">
        <v>0</v>
      </c>
      <c r="R287">
        <v>820.2</v>
      </c>
      <c r="S287">
        <v>793</v>
      </c>
      <c r="T287">
        <v>382</v>
      </c>
      <c r="U287">
        <v>356</v>
      </c>
      <c r="V287">
        <v>98</v>
      </c>
      <c r="W287">
        <v>230</v>
      </c>
      <c r="X287">
        <v>0</v>
      </c>
      <c r="Y287">
        <f>_xlfn.IFNA(IF(Table3[[#This Row],[To]]&gt;=2023, VLOOKUP(Table3[[#This Row],[Player]], Active!$B$2:$V$201, 21, FALSE), Table3[[#This Row],[IP]]), Table3[[#This Row],[IP]])</f>
        <v>942.97350680625152</v>
      </c>
      <c r="Z287">
        <f>_xlfn.IFNA(IF(Table3[[#This Row],[To]]&gt;= 2023, (Table3[[#This Row],[IP - Adjusted]]/9)*Table3[[#This Row],[K/9 - Adjusted]], Table3[[#This Row],[SO]]), Table3[[#This Row],[SO]])</f>
        <v>727.94024486121168</v>
      </c>
      <c r="AA287">
        <v>17</v>
      </c>
      <c r="AB287">
        <v>2</v>
      </c>
      <c r="AC287">
        <v>36</v>
      </c>
      <c r="AD287">
        <v>3437</v>
      </c>
      <c r="AE287">
        <v>109</v>
      </c>
      <c r="AF287">
        <v>3.8</v>
      </c>
      <c r="AG287">
        <v>1.2470000000000001</v>
      </c>
      <c r="AH287">
        <v>8.6999999999999993</v>
      </c>
      <c r="AI287">
        <v>1.1000000000000001</v>
      </c>
      <c r="AJ287">
        <v>2.5</v>
      </c>
      <c r="AK287">
        <v>8.1999999999999993</v>
      </c>
      <c r="AL287">
        <f>IF(Table3[[#This Row],[To]]&gt;=2023, Table3[[#This Row],[K/9]]*Adjustments!$N$11, Table3[[#This Row],[K/9]])</f>
        <v>6.9476630641935984</v>
      </c>
      <c r="AM287">
        <v>3.26</v>
      </c>
      <c r="AN287">
        <v>1</v>
      </c>
      <c r="AO287" t="s">
        <v>2028</v>
      </c>
      <c r="AP287" t="s">
        <v>2029</v>
      </c>
    </row>
    <row r="288" spans="1:42" x14ac:dyDescent="0.45">
      <c r="A288">
        <v>89</v>
      </c>
      <c r="B288" t="s">
        <v>1113</v>
      </c>
      <c r="C288">
        <v>746</v>
      </c>
      <c r="D288">
        <v>2012</v>
      </c>
      <c r="E288">
        <v>2024</v>
      </c>
      <c r="F288" t="str">
        <f>_xlfn.CONCAT(Table3[[#This Row],[From]], "-",Table3[[#This Row],[To]])</f>
        <v>2012-2024</v>
      </c>
      <c r="G288" t="s">
        <v>1073</v>
      </c>
      <c r="H288">
        <v>53</v>
      </c>
      <c r="I288">
        <v>37</v>
      </c>
      <c r="J288">
        <v>0.58899999999999997</v>
      </c>
      <c r="K288">
        <v>90</v>
      </c>
      <c r="L288">
        <v>3.96</v>
      </c>
      <c r="M288">
        <v>465</v>
      </c>
      <c r="N288">
        <v>81</v>
      </c>
      <c r="O288">
        <v>0</v>
      </c>
      <c r="P288">
        <v>0</v>
      </c>
      <c r="Q288">
        <v>7</v>
      </c>
      <c r="R288">
        <v>820.1</v>
      </c>
      <c r="S288">
        <v>775</v>
      </c>
      <c r="T288">
        <v>398</v>
      </c>
      <c r="U288">
        <v>361</v>
      </c>
      <c r="V288">
        <v>69</v>
      </c>
      <c r="W288">
        <v>344</v>
      </c>
      <c r="X288">
        <v>10</v>
      </c>
      <c r="Y288">
        <f>_xlfn.IFNA(IF(Table3[[#This Row],[To]]&gt;=2023, VLOOKUP(Table3[[#This Row],[Player]], Active!$B$2:$V$201, 21, FALSE), Table3[[#This Row],[IP]]), Table3[[#This Row],[IP]])</f>
        <v>942.85853807828198</v>
      </c>
      <c r="Z288">
        <f>_xlfn.IFNA(IF(Table3[[#This Row],[To]]&gt;= 2023, (Table3[[#This Row],[IP - Adjusted]]/9)*Table3[[#This Row],[K/9 - Adjusted]], Table3[[#This Row],[SO]]), Table3[[#This Row],[SO]])</f>
        <v>727.85149330733918</v>
      </c>
      <c r="AA288">
        <v>43</v>
      </c>
      <c r="AB288">
        <v>4</v>
      </c>
      <c r="AC288">
        <v>50</v>
      </c>
      <c r="AD288">
        <v>3548</v>
      </c>
      <c r="AE288">
        <v>104</v>
      </c>
      <c r="AF288">
        <v>3.82</v>
      </c>
      <c r="AG288">
        <v>1.3640000000000001</v>
      </c>
      <c r="AH288">
        <v>8.5</v>
      </c>
      <c r="AI288">
        <v>0.8</v>
      </c>
      <c r="AJ288">
        <v>3.8</v>
      </c>
      <c r="AK288">
        <v>8.1999999999999993</v>
      </c>
      <c r="AL288">
        <f>IF(Table3[[#This Row],[To]]&gt;=2023, Table3[[#This Row],[K/9]]*Adjustments!$N$11, Table3[[#This Row],[K/9]])</f>
        <v>6.9476630641935984</v>
      </c>
      <c r="AM288">
        <v>2.17</v>
      </c>
      <c r="AN288" t="s">
        <v>1435</v>
      </c>
      <c r="AO288" t="s">
        <v>2034</v>
      </c>
      <c r="AP288" t="s">
        <v>2035</v>
      </c>
    </row>
    <row r="289" spans="1:42" x14ac:dyDescent="0.45">
      <c r="A289">
        <v>87</v>
      </c>
      <c r="B289" t="s">
        <v>824</v>
      </c>
      <c r="C289">
        <v>748</v>
      </c>
      <c r="D289">
        <v>2012</v>
      </c>
      <c r="E289">
        <v>2024</v>
      </c>
      <c r="F289" t="str">
        <f>_xlfn.CONCAT(Table3[[#This Row],[From]], "-",Table3[[#This Row],[To]])</f>
        <v>2012-2024</v>
      </c>
      <c r="G289" t="s">
        <v>1076</v>
      </c>
      <c r="H289">
        <v>61</v>
      </c>
      <c r="I289">
        <v>60</v>
      </c>
      <c r="J289">
        <v>0.504</v>
      </c>
      <c r="K289">
        <v>121</v>
      </c>
      <c r="L289">
        <v>4.03</v>
      </c>
      <c r="M289">
        <v>197</v>
      </c>
      <c r="N289">
        <v>169</v>
      </c>
      <c r="O289">
        <v>3</v>
      </c>
      <c r="P289">
        <v>2</v>
      </c>
      <c r="Q289">
        <v>0</v>
      </c>
      <c r="R289">
        <v>1031.0999999999999</v>
      </c>
      <c r="S289">
        <v>1025</v>
      </c>
      <c r="T289">
        <v>492</v>
      </c>
      <c r="U289">
        <v>462</v>
      </c>
      <c r="V289">
        <v>125</v>
      </c>
      <c r="W289">
        <v>202</v>
      </c>
      <c r="X289">
        <v>7</v>
      </c>
      <c r="Y289">
        <f>_xlfn.IFNA(IF(Table3[[#This Row],[To]]&gt;=2023, VLOOKUP(Table3[[#This Row],[Player]], Active!$B$2:$V$201, 21, FALSE), Table3[[#This Row],[IP]]), Table3[[#This Row],[IP]])</f>
        <v>1185.4425540940329</v>
      </c>
      <c r="Z289">
        <f>_xlfn.IFNA(IF(Table3[[#This Row],[To]]&gt;= 2023, (Table3[[#This Row],[IP - Adjusted]]/9)*Table3[[#This Row],[K/9 - Adjusted]], Table3[[#This Row],[SO]]), Table3[[#This Row],[SO]])</f>
        <v>725.39783754357484</v>
      </c>
      <c r="AA289">
        <v>45</v>
      </c>
      <c r="AB289">
        <v>5</v>
      </c>
      <c r="AC289">
        <v>15</v>
      </c>
      <c r="AD289">
        <v>4270</v>
      </c>
      <c r="AE289">
        <v>101</v>
      </c>
      <c r="AF289">
        <v>4.0199999999999996</v>
      </c>
      <c r="AG289">
        <v>1.19</v>
      </c>
      <c r="AH289">
        <v>8.9</v>
      </c>
      <c r="AI289">
        <v>1.1000000000000001</v>
      </c>
      <c r="AJ289">
        <v>1.8</v>
      </c>
      <c r="AK289">
        <v>6.5</v>
      </c>
      <c r="AL289">
        <f>IF(Table3[[#This Row],[To]]&gt;=2023, Table3[[#This Row],[K/9]]*Adjustments!$N$11, Table3[[#This Row],[K/9]])</f>
        <v>5.5072938923485841</v>
      </c>
      <c r="AM289">
        <v>3.7</v>
      </c>
      <c r="AN289" t="s">
        <v>1435</v>
      </c>
      <c r="AO289" t="s">
        <v>2030</v>
      </c>
      <c r="AP289" t="s">
        <v>2031</v>
      </c>
    </row>
    <row r="290" spans="1:42" x14ac:dyDescent="0.45">
      <c r="A290">
        <v>90</v>
      </c>
      <c r="B290" t="s">
        <v>862</v>
      </c>
      <c r="C290">
        <v>742</v>
      </c>
      <c r="D290">
        <v>2019</v>
      </c>
      <c r="E290">
        <v>2024</v>
      </c>
      <c r="F290" t="str">
        <f>_xlfn.CONCAT(Table3[[#This Row],[From]], "-",Table3[[#This Row],[To]])</f>
        <v>2019-2024</v>
      </c>
      <c r="G290" t="s">
        <v>1144</v>
      </c>
      <c r="H290">
        <v>36</v>
      </c>
      <c r="I290">
        <v>45</v>
      </c>
      <c r="J290">
        <v>0.44400000000000001</v>
      </c>
      <c r="K290">
        <v>81</v>
      </c>
      <c r="L290">
        <v>4.6100000000000003</v>
      </c>
      <c r="M290">
        <v>153</v>
      </c>
      <c r="N290">
        <v>141</v>
      </c>
      <c r="O290">
        <v>1</v>
      </c>
      <c r="P290">
        <v>1</v>
      </c>
      <c r="Q290">
        <v>1</v>
      </c>
      <c r="R290">
        <v>735.1</v>
      </c>
      <c r="S290">
        <v>745</v>
      </c>
      <c r="T290">
        <v>410</v>
      </c>
      <c r="U290">
        <v>377</v>
      </c>
      <c r="V290">
        <v>131</v>
      </c>
      <c r="W290">
        <v>261</v>
      </c>
      <c r="X290">
        <v>0</v>
      </c>
      <c r="Y290">
        <f>_xlfn.IFNA(IF(Table3[[#This Row],[To]]&gt;=2023, VLOOKUP(Table3[[#This Row],[Player]], Active!$B$2:$V$201, 21, FALSE), Table3[[#This Row],[IP]]), Table3[[#This Row],[IP]])</f>
        <v>845.13511930416416</v>
      </c>
      <c r="Z290">
        <f>_xlfn.IFNA(IF(Table3[[#This Row],[To]]&gt;= 2023, (Table3[[#This Row],[IP - Adjusted]]/9)*Table3[[#This Row],[K/9 - Adjusted]], Table3[[#This Row],[SO]]), Table3[[#This Row],[SO]])</f>
        <v>724.01894145048459</v>
      </c>
      <c r="AA290">
        <v>24</v>
      </c>
      <c r="AB290">
        <v>1</v>
      </c>
      <c r="AC290">
        <v>24</v>
      </c>
      <c r="AD290">
        <v>3161</v>
      </c>
      <c r="AE290">
        <v>90</v>
      </c>
      <c r="AF290">
        <v>4.6500000000000004</v>
      </c>
      <c r="AG290">
        <v>1.3680000000000001</v>
      </c>
      <c r="AH290">
        <v>9.1</v>
      </c>
      <c r="AI290">
        <v>1.6</v>
      </c>
      <c r="AJ290">
        <v>3.2</v>
      </c>
      <c r="AK290">
        <v>9.1</v>
      </c>
      <c r="AL290">
        <f>IF(Table3[[#This Row],[To]]&gt;=2023, Table3[[#This Row],[K/9]]*Adjustments!$N$11, Table3[[#This Row],[K/9]])</f>
        <v>7.7102114492880176</v>
      </c>
      <c r="AM290">
        <v>2.84</v>
      </c>
      <c r="AN290">
        <v>1</v>
      </c>
      <c r="AO290" t="s">
        <v>2036</v>
      </c>
      <c r="AP290" t="s">
        <v>2037</v>
      </c>
    </row>
    <row r="291" spans="1:42" x14ac:dyDescent="0.45">
      <c r="A291">
        <v>88</v>
      </c>
      <c r="B291" t="s">
        <v>981</v>
      </c>
      <c r="C291">
        <v>748</v>
      </c>
      <c r="D291">
        <v>2016</v>
      </c>
      <c r="E291">
        <v>2024</v>
      </c>
      <c r="F291" t="str">
        <f>_xlfn.CONCAT(Table3[[#This Row],[From]], "-",Table3[[#This Row],[To]])</f>
        <v>2016-2024</v>
      </c>
      <c r="G291" t="s">
        <v>1092</v>
      </c>
      <c r="H291">
        <v>49</v>
      </c>
      <c r="I291">
        <v>54</v>
      </c>
      <c r="J291">
        <v>0.47599999999999998</v>
      </c>
      <c r="K291">
        <v>103</v>
      </c>
      <c r="L291">
        <v>4.34</v>
      </c>
      <c r="M291">
        <v>200</v>
      </c>
      <c r="N291">
        <v>159</v>
      </c>
      <c r="O291">
        <v>1</v>
      </c>
      <c r="P291">
        <v>1</v>
      </c>
      <c r="Q291">
        <v>1</v>
      </c>
      <c r="R291">
        <v>916.1</v>
      </c>
      <c r="S291">
        <v>953</v>
      </c>
      <c r="T291">
        <v>483</v>
      </c>
      <c r="U291">
        <v>442</v>
      </c>
      <c r="V291">
        <v>134</v>
      </c>
      <c r="W291">
        <v>300</v>
      </c>
      <c r="X291">
        <v>12</v>
      </c>
      <c r="Y291">
        <f>_xlfn.IFNA(IF(Table3[[#This Row],[To]]&gt;=2023, VLOOKUP(Table3[[#This Row],[Player]], Active!$B$2:$V$201, 21, FALSE), Table3[[#This Row],[IP]]), Table3[[#This Row],[IP]])</f>
        <v>1053.2285169290503</v>
      </c>
      <c r="Z291">
        <f>_xlfn.IFNA(IF(Table3[[#This Row],[To]]&gt;= 2023, (Table3[[#This Row],[IP - Adjusted]]/9)*Table3[[#This Row],[K/9 - Adjusted]], Table3[[#This Row],[SO]]), Table3[[#This Row],[SO]])</f>
        <v>723.81546227819194</v>
      </c>
      <c r="AA291">
        <v>36</v>
      </c>
      <c r="AB291">
        <v>3</v>
      </c>
      <c r="AC291">
        <v>10</v>
      </c>
      <c r="AD291">
        <v>3952</v>
      </c>
      <c r="AE291">
        <v>96</v>
      </c>
      <c r="AF291">
        <v>4.55</v>
      </c>
      <c r="AG291">
        <v>1.367</v>
      </c>
      <c r="AH291">
        <v>9.4</v>
      </c>
      <c r="AI291">
        <v>1.3</v>
      </c>
      <c r="AJ291">
        <v>2.9</v>
      </c>
      <c r="AK291">
        <v>7.3</v>
      </c>
      <c r="AL291">
        <f>IF(Table3[[#This Row],[To]]&gt;=2023, Table3[[#This Row],[K/9]]*Adjustments!$N$11, Table3[[#This Row],[K/9]])</f>
        <v>6.1851146790991791</v>
      </c>
      <c r="AM291">
        <v>2.4900000000000002</v>
      </c>
      <c r="AN291">
        <v>1</v>
      </c>
      <c r="AO291" t="s">
        <v>2032</v>
      </c>
      <c r="AP291" t="s">
        <v>2033</v>
      </c>
    </row>
    <row r="292" spans="1:42" x14ac:dyDescent="0.45">
      <c r="A292">
        <v>91</v>
      </c>
      <c r="B292" t="s">
        <v>1156</v>
      </c>
      <c r="C292">
        <v>736</v>
      </c>
      <c r="D292">
        <v>2012</v>
      </c>
      <c r="E292">
        <v>2024</v>
      </c>
      <c r="F292" t="str">
        <f>_xlfn.CONCAT(Table3[[#This Row],[From]], "-",Table3[[#This Row],[To]])</f>
        <v>2012-2024</v>
      </c>
      <c r="G292" t="s">
        <v>1075</v>
      </c>
      <c r="H292">
        <v>33</v>
      </c>
      <c r="I292">
        <v>44</v>
      </c>
      <c r="J292">
        <v>0.42899999999999999</v>
      </c>
      <c r="K292">
        <v>77</v>
      </c>
      <c r="L292">
        <v>3.71</v>
      </c>
      <c r="M292">
        <v>605</v>
      </c>
      <c r="N292">
        <v>17</v>
      </c>
      <c r="O292">
        <v>0</v>
      </c>
      <c r="P292">
        <v>0</v>
      </c>
      <c r="Q292">
        <v>114</v>
      </c>
      <c r="R292">
        <v>639.20000000000005</v>
      </c>
      <c r="S292">
        <v>554</v>
      </c>
      <c r="T292">
        <v>298</v>
      </c>
      <c r="U292">
        <v>264</v>
      </c>
      <c r="V292">
        <v>81</v>
      </c>
      <c r="W292">
        <v>233</v>
      </c>
      <c r="X292">
        <v>26</v>
      </c>
      <c r="Y292">
        <f>_xlfn.IFNA(IF(Table3[[#This Row],[To]]&gt;=2023, VLOOKUP(Table3[[#This Row],[Player]], Active!$B$2:$V$201, 21, FALSE), Table3[[#This Row],[IP]]), Table3[[#This Row],[IP]])</f>
        <v>733.73042190166996</v>
      </c>
      <c r="Z292">
        <f>_xlfn.IFNA(IF(Table3[[#This Row],[To]]&gt;= 2023, (Table3[[#This Row],[IP - Adjusted]]/9)*Table3[[#This Row],[K/9 - Adjusted]], Table3[[#This Row],[SO]]), Table3[[#This Row],[SO]])</f>
        <v>718.37672376345199</v>
      </c>
      <c r="AA292">
        <v>15</v>
      </c>
      <c r="AB292">
        <v>3</v>
      </c>
      <c r="AC292">
        <v>30</v>
      </c>
      <c r="AD292">
        <v>2668</v>
      </c>
      <c r="AE292">
        <v>111</v>
      </c>
      <c r="AF292">
        <v>3.66</v>
      </c>
      <c r="AG292">
        <v>1.23</v>
      </c>
      <c r="AH292">
        <v>7.8</v>
      </c>
      <c r="AI292">
        <v>1.1000000000000001</v>
      </c>
      <c r="AJ292">
        <v>3.3</v>
      </c>
      <c r="AK292">
        <v>10.4</v>
      </c>
      <c r="AL292">
        <f>IF(Table3[[#This Row],[To]]&gt;=2023, Table3[[#This Row],[K/9]]*Adjustments!$N$11, Table3[[#This Row],[K/9]])</f>
        <v>8.8116702277577357</v>
      </c>
      <c r="AM292">
        <v>3.16</v>
      </c>
      <c r="AN292">
        <v>1</v>
      </c>
      <c r="AO292" t="s">
        <v>2038</v>
      </c>
      <c r="AP292" t="s">
        <v>2039</v>
      </c>
    </row>
    <row r="293" spans="1:42" x14ac:dyDescent="0.45">
      <c r="A293">
        <v>92</v>
      </c>
      <c r="B293" t="s">
        <v>1150</v>
      </c>
      <c r="C293">
        <v>727</v>
      </c>
      <c r="D293">
        <v>2011</v>
      </c>
      <c r="E293">
        <v>2023</v>
      </c>
      <c r="F293" t="str">
        <f>_xlfn.CONCAT(Table3[[#This Row],[From]], "-",Table3[[#This Row],[To]])</f>
        <v>2011-2023</v>
      </c>
      <c r="G293" t="s">
        <v>1075</v>
      </c>
      <c r="H293">
        <v>33</v>
      </c>
      <c r="I293">
        <v>34</v>
      </c>
      <c r="J293">
        <v>0.49299999999999999</v>
      </c>
      <c r="K293">
        <v>67</v>
      </c>
      <c r="L293">
        <v>3.82</v>
      </c>
      <c r="M293">
        <v>476</v>
      </c>
      <c r="N293">
        <v>44</v>
      </c>
      <c r="O293">
        <v>1</v>
      </c>
      <c r="P293">
        <v>0</v>
      </c>
      <c r="Q293">
        <v>116</v>
      </c>
      <c r="R293">
        <v>650</v>
      </c>
      <c r="S293">
        <v>618</v>
      </c>
      <c r="T293">
        <v>308</v>
      </c>
      <c r="U293">
        <v>276</v>
      </c>
      <c r="V293">
        <v>77</v>
      </c>
      <c r="W293">
        <v>159</v>
      </c>
      <c r="X293">
        <v>16</v>
      </c>
      <c r="Y293">
        <f>_xlfn.IFNA(IF(Table3[[#This Row],[To]]&gt;=2023, VLOOKUP(Table3[[#This Row],[Player]], Active!$B$2:$V$201, 21, FALSE), Table3[[#This Row],[IP]]), Table3[[#This Row],[IP]])</f>
        <v>747.29673180207692</v>
      </c>
      <c r="Z293">
        <f>_xlfn.IFNA(IF(Table3[[#This Row],[To]]&gt;= 2023, (Table3[[#This Row],[IP - Adjusted]]/9)*Table3[[#This Row],[K/9 - Adjusted]], Table3[[#This Row],[SO]]), Table3[[#This Row],[SO]])</f>
        <v>710.553598990409</v>
      </c>
      <c r="AA293">
        <v>19</v>
      </c>
      <c r="AB293">
        <v>0</v>
      </c>
      <c r="AC293">
        <v>42</v>
      </c>
      <c r="AD293">
        <v>2707</v>
      </c>
      <c r="AE293">
        <v>109</v>
      </c>
      <c r="AF293">
        <v>3.26</v>
      </c>
      <c r="AG293">
        <v>1.1950000000000001</v>
      </c>
      <c r="AH293">
        <v>8.6</v>
      </c>
      <c r="AI293">
        <v>1.1000000000000001</v>
      </c>
      <c r="AJ293">
        <v>2.2000000000000002</v>
      </c>
      <c r="AK293">
        <v>10.1</v>
      </c>
      <c r="AL293">
        <f>IF(Table3[[#This Row],[To]]&gt;=2023, Table3[[#This Row],[K/9]]*Adjustments!$N$11, Table3[[#This Row],[K/9]])</f>
        <v>8.557487432726262</v>
      </c>
      <c r="AM293">
        <v>4.57</v>
      </c>
      <c r="AN293" t="s">
        <v>1435</v>
      </c>
      <c r="AO293" t="s">
        <v>2040</v>
      </c>
      <c r="AP293" t="s">
        <v>2041</v>
      </c>
    </row>
    <row r="294" spans="1:42" x14ac:dyDescent="0.45">
      <c r="A294">
        <v>93</v>
      </c>
      <c r="B294" t="s">
        <v>1139</v>
      </c>
      <c r="C294">
        <v>727</v>
      </c>
      <c r="D294">
        <v>2016</v>
      </c>
      <c r="E294">
        <v>2024</v>
      </c>
      <c r="F294" t="str">
        <f>_xlfn.CONCAT(Table3[[#This Row],[From]], "-",Table3[[#This Row],[To]])</f>
        <v>2016-2024</v>
      </c>
      <c r="G294" t="s">
        <v>1108</v>
      </c>
      <c r="H294">
        <v>39</v>
      </c>
      <c r="I294">
        <v>52</v>
      </c>
      <c r="J294">
        <v>0.42899999999999999</v>
      </c>
      <c r="K294">
        <v>91</v>
      </c>
      <c r="L294">
        <v>4.09</v>
      </c>
      <c r="M294">
        <v>237</v>
      </c>
      <c r="N294">
        <v>126</v>
      </c>
      <c r="O294">
        <v>0</v>
      </c>
      <c r="P294">
        <v>0</v>
      </c>
      <c r="Q294">
        <v>4</v>
      </c>
      <c r="R294">
        <v>816.2</v>
      </c>
      <c r="S294">
        <v>825</v>
      </c>
      <c r="T294">
        <v>398</v>
      </c>
      <c r="U294">
        <v>371</v>
      </c>
      <c r="V294">
        <v>123</v>
      </c>
      <c r="W294">
        <v>187</v>
      </c>
      <c r="X294">
        <v>11</v>
      </c>
      <c r="Y294">
        <f>_xlfn.IFNA(IF(Table3[[#This Row],[To]]&gt;=2023, VLOOKUP(Table3[[#This Row],[Player]], Active!$B$2:$V$201, 21, FALSE), Table3[[#This Row],[IP]]), Table3[[#This Row],[IP]])</f>
        <v>938.37475768746947</v>
      </c>
      <c r="Z294">
        <f>_xlfn.IFNA(IF(Table3[[#This Row],[To]]&gt;= 2023, (Table3[[#This Row],[IP - Adjusted]]/9)*Table3[[#This Row],[K/9 - Adjusted]], Table3[[#This Row],[SO]]), Table3[[#This Row],[SO]])</f>
        <v>706.72212946957723</v>
      </c>
      <c r="AA294">
        <v>12</v>
      </c>
      <c r="AB294">
        <v>2</v>
      </c>
      <c r="AC294">
        <v>20</v>
      </c>
      <c r="AD294">
        <v>3416</v>
      </c>
      <c r="AE294">
        <v>100</v>
      </c>
      <c r="AF294">
        <v>4.08</v>
      </c>
      <c r="AG294">
        <v>1.2390000000000001</v>
      </c>
      <c r="AH294">
        <v>9.1</v>
      </c>
      <c r="AI294">
        <v>1.4</v>
      </c>
      <c r="AJ294">
        <v>2.1</v>
      </c>
      <c r="AK294">
        <v>8</v>
      </c>
      <c r="AL294">
        <f>IF(Table3[[#This Row],[To]]&gt;=2023, Table3[[#This Row],[K/9]]*Adjustments!$N$11, Table3[[#This Row],[K/9]])</f>
        <v>6.7782078675059498</v>
      </c>
      <c r="AM294">
        <v>3.89</v>
      </c>
      <c r="AN294" t="s">
        <v>1435</v>
      </c>
      <c r="AO294" t="s">
        <v>2042</v>
      </c>
      <c r="AP294" t="s">
        <v>2043</v>
      </c>
    </row>
    <row r="295" spans="1:42" x14ac:dyDescent="0.45">
      <c r="A295">
        <v>94</v>
      </c>
      <c r="B295" t="s">
        <v>937</v>
      </c>
      <c r="C295">
        <v>721</v>
      </c>
      <c r="D295">
        <v>2017</v>
      </c>
      <c r="E295">
        <v>2024</v>
      </c>
      <c r="F295" t="str">
        <f>_xlfn.CONCAT(Table3[[#This Row],[From]], "-",Table3[[#This Row],[To]])</f>
        <v>2017-2024</v>
      </c>
      <c r="G295" t="s">
        <v>1125</v>
      </c>
      <c r="H295">
        <v>47</v>
      </c>
      <c r="I295">
        <v>20</v>
      </c>
      <c r="J295">
        <v>0.70099999999999996</v>
      </c>
      <c r="K295">
        <v>67</v>
      </c>
      <c r="L295">
        <v>3.17</v>
      </c>
      <c r="M295">
        <v>123</v>
      </c>
      <c r="N295">
        <v>114</v>
      </c>
      <c r="O295">
        <v>3</v>
      </c>
      <c r="P295">
        <v>1</v>
      </c>
      <c r="Q295">
        <v>0</v>
      </c>
      <c r="R295">
        <v>675.1</v>
      </c>
      <c r="S295">
        <v>545</v>
      </c>
      <c r="T295">
        <v>264</v>
      </c>
      <c r="U295">
        <v>238</v>
      </c>
      <c r="V295">
        <v>78</v>
      </c>
      <c r="W295">
        <v>172</v>
      </c>
      <c r="X295">
        <v>4</v>
      </c>
      <c r="Y295">
        <f>_xlfn.IFNA(IF(Table3[[#This Row],[To]]&gt;=2023, VLOOKUP(Table3[[#This Row],[Player]], Active!$B$2:$V$201, 21, FALSE), Table3[[#This Row],[IP]]), Table3[[#This Row],[IP]])</f>
        <v>776.15388252243406</v>
      </c>
      <c r="Z295">
        <f>_xlfn.IFNA(IF(Table3[[#This Row],[To]]&gt;= 2023, (Table3[[#This Row],[IP - Adjusted]]/9)*Table3[[#This Row],[K/9 - Adjusted]], Table3[[#This Row],[SO]]), Table3[[#This Row],[SO]])</f>
        <v>701.45764705451347</v>
      </c>
      <c r="AA295">
        <v>25</v>
      </c>
      <c r="AB295">
        <v>0</v>
      </c>
      <c r="AC295">
        <v>19</v>
      </c>
      <c r="AD295">
        <v>2726</v>
      </c>
      <c r="AE295">
        <v>130</v>
      </c>
      <c r="AF295">
        <v>3.42</v>
      </c>
      <c r="AG295">
        <v>1.0620000000000001</v>
      </c>
      <c r="AH295">
        <v>7.3</v>
      </c>
      <c r="AI295">
        <v>1</v>
      </c>
      <c r="AJ295">
        <v>2.2999999999999998</v>
      </c>
      <c r="AK295">
        <v>9.6</v>
      </c>
      <c r="AL295">
        <f>IF(Table3[[#This Row],[To]]&gt;=2023, Table3[[#This Row],[K/9]]*Adjustments!$N$11, Table3[[#This Row],[K/9]])</f>
        <v>8.1338494410071398</v>
      </c>
      <c r="AM295">
        <v>4.1900000000000004</v>
      </c>
      <c r="AN295" t="s">
        <v>1435</v>
      </c>
      <c r="AO295" t="s">
        <v>33</v>
      </c>
      <c r="AP295" t="s">
        <v>2044</v>
      </c>
    </row>
    <row r="296" spans="1:42" x14ac:dyDescent="0.45">
      <c r="A296">
        <v>95</v>
      </c>
      <c r="B296" t="s">
        <v>1019</v>
      </c>
      <c r="C296">
        <v>716</v>
      </c>
      <c r="D296">
        <v>2012</v>
      </c>
      <c r="E296">
        <v>2024</v>
      </c>
      <c r="F296" t="str">
        <f>_xlfn.CONCAT(Table3[[#This Row],[From]], "-",Table3[[#This Row],[To]])</f>
        <v>2012-2024</v>
      </c>
      <c r="G296" t="s">
        <v>1080</v>
      </c>
      <c r="H296">
        <v>46</v>
      </c>
      <c r="I296">
        <v>64</v>
      </c>
      <c r="J296">
        <v>0.41799999999999998</v>
      </c>
      <c r="K296">
        <v>110</v>
      </c>
      <c r="L296">
        <v>4.1399999999999997</v>
      </c>
      <c r="M296">
        <v>230</v>
      </c>
      <c r="N296">
        <v>133</v>
      </c>
      <c r="O296">
        <v>5</v>
      </c>
      <c r="P296">
        <v>5</v>
      </c>
      <c r="Q296">
        <v>2</v>
      </c>
      <c r="R296">
        <v>849.2</v>
      </c>
      <c r="S296">
        <v>797</v>
      </c>
      <c r="T296">
        <v>422</v>
      </c>
      <c r="U296">
        <v>391</v>
      </c>
      <c r="V296">
        <v>95</v>
      </c>
      <c r="W296">
        <v>338</v>
      </c>
      <c r="X296">
        <v>20</v>
      </c>
      <c r="Y296">
        <f>_xlfn.IFNA(IF(Table3[[#This Row],[To]]&gt;=2023, VLOOKUP(Table3[[#This Row],[Player]], Active!$B$2:$V$201, 21, FALSE), Table3[[#This Row],[IP]]), Table3[[#This Row],[IP]])</f>
        <v>976.31443791742106</v>
      </c>
      <c r="Z296">
        <f>_xlfn.IFNA(IF(Table3[[#This Row],[To]]&gt;= 2023, (Table3[[#This Row],[IP - Adjusted]]/9)*Table3[[#This Row],[K/9 - Adjusted]], Table3[[#This Row],[SO]]), Table3[[#This Row],[SO]])</f>
        <v>698.53101044877076</v>
      </c>
      <c r="AA296">
        <v>26</v>
      </c>
      <c r="AB296">
        <v>3</v>
      </c>
      <c r="AC296">
        <v>18</v>
      </c>
      <c r="AD296">
        <v>3637</v>
      </c>
      <c r="AE296">
        <v>97</v>
      </c>
      <c r="AF296">
        <v>4.18</v>
      </c>
      <c r="AG296">
        <v>1.3360000000000001</v>
      </c>
      <c r="AH296">
        <v>8.4</v>
      </c>
      <c r="AI296">
        <v>1</v>
      </c>
      <c r="AJ296">
        <v>3.6</v>
      </c>
      <c r="AK296">
        <v>7.6</v>
      </c>
      <c r="AL296">
        <f>IF(Table3[[#This Row],[To]]&gt;=2023, Table3[[#This Row],[K/9]]*Adjustments!$N$11, Table3[[#This Row],[K/9]])</f>
        <v>6.4392974741306519</v>
      </c>
      <c r="AM296">
        <v>2.12</v>
      </c>
      <c r="AN296" t="s">
        <v>2045</v>
      </c>
      <c r="AO296" t="s">
        <v>2046</v>
      </c>
      <c r="AP296" t="s">
        <v>2047</v>
      </c>
    </row>
    <row r="297" spans="1:42" x14ac:dyDescent="0.45">
      <c r="A297">
        <v>104</v>
      </c>
      <c r="B297" t="s">
        <v>992</v>
      </c>
      <c r="C297">
        <v>681</v>
      </c>
      <c r="D297">
        <v>2012</v>
      </c>
      <c r="E297">
        <v>2019</v>
      </c>
      <c r="F297" t="str">
        <f>_xlfn.CONCAT(Table3[[#This Row],[From]], "-",Table3[[#This Row],[To]])</f>
        <v>2012-2019</v>
      </c>
      <c r="G297" t="s">
        <v>1096</v>
      </c>
      <c r="H297">
        <v>44</v>
      </c>
      <c r="I297">
        <v>40</v>
      </c>
      <c r="J297">
        <v>0.52400000000000002</v>
      </c>
      <c r="K297">
        <v>84</v>
      </c>
      <c r="L297">
        <v>4.5599999999999996</v>
      </c>
      <c r="M297">
        <v>156</v>
      </c>
      <c r="N297">
        <v>140</v>
      </c>
      <c r="O297">
        <v>0</v>
      </c>
      <c r="P297">
        <v>0</v>
      </c>
      <c r="Q297">
        <v>0</v>
      </c>
      <c r="R297">
        <v>803.1</v>
      </c>
      <c r="S297">
        <v>747</v>
      </c>
      <c r="T297">
        <v>430</v>
      </c>
      <c r="U297">
        <v>407</v>
      </c>
      <c r="V297">
        <v>143</v>
      </c>
      <c r="W297">
        <v>312</v>
      </c>
      <c r="X297">
        <v>15</v>
      </c>
      <c r="Y297">
        <f>_xlfn.IFNA(IF(Table3[[#This Row],[To]]&gt;=2023, VLOOKUP(Table3[[#This Row],[Player]], Active!$B$2:$V$201, 21, FALSE), Table3[[#This Row],[IP]]), Table3[[#This Row],[IP]])</f>
        <v>803.1</v>
      </c>
      <c r="Z297">
        <f>_xlfn.IFNA(IF(Table3[[#This Row],[To]]&gt;= 2023, (Table3[[#This Row],[IP - Adjusted]]/9)*Table3[[#This Row],[K/9 - Adjusted]], Table3[[#This Row],[SO]]), Table3[[#This Row],[SO]])</f>
        <v>681</v>
      </c>
      <c r="AA297">
        <v>37</v>
      </c>
      <c r="AB297">
        <v>1</v>
      </c>
      <c r="AC297">
        <v>19</v>
      </c>
      <c r="AD297">
        <v>3434</v>
      </c>
      <c r="AE297">
        <v>88</v>
      </c>
      <c r="AF297">
        <v>5.05</v>
      </c>
      <c r="AG297">
        <v>1.3180000000000001</v>
      </c>
      <c r="AH297">
        <v>8.4</v>
      </c>
      <c r="AI297">
        <v>1.6</v>
      </c>
      <c r="AJ297">
        <v>3.5</v>
      </c>
      <c r="AK297">
        <v>7.6</v>
      </c>
      <c r="AL297">
        <f>IF(Table3[[#This Row],[To]]&gt;=2023, Table3[[#This Row],[K/9]]*Adjustments!$N$11, Table3[[#This Row],[K/9]])</f>
        <v>7.6</v>
      </c>
      <c r="AM297">
        <v>2.1800000000000002</v>
      </c>
      <c r="AN297" t="s">
        <v>1435</v>
      </c>
      <c r="AO297" t="s">
        <v>2063</v>
      </c>
      <c r="AP297" t="s">
        <v>2064</v>
      </c>
    </row>
    <row r="298" spans="1:42" x14ac:dyDescent="0.45">
      <c r="A298">
        <v>97</v>
      </c>
      <c r="B298" t="s">
        <v>960</v>
      </c>
      <c r="C298">
        <v>710</v>
      </c>
      <c r="D298">
        <v>2016</v>
      </c>
      <c r="E298">
        <v>2024</v>
      </c>
      <c r="F298" t="str">
        <f>_xlfn.CONCAT(Table3[[#This Row],[From]], "-",Table3[[#This Row],[To]])</f>
        <v>2016-2024</v>
      </c>
      <c r="G298" t="s">
        <v>1079</v>
      </c>
      <c r="H298">
        <v>46</v>
      </c>
      <c r="I298">
        <v>51</v>
      </c>
      <c r="J298">
        <v>0.47399999999999998</v>
      </c>
      <c r="K298">
        <v>97</v>
      </c>
      <c r="L298">
        <v>4.01</v>
      </c>
      <c r="M298">
        <v>257</v>
      </c>
      <c r="N298">
        <v>113</v>
      </c>
      <c r="O298">
        <v>1</v>
      </c>
      <c r="P298">
        <v>0</v>
      </c>
      <c r="Q298">
        <v>6</v>
      </c>
      <c r="R298">
        <v>769.1</v>
      </c>
      <c r="S298">
        <v>702</v>
      </c>
      <c r="T298">
        <v>379</v>
      </c>
      <c r="U298">
        <v>343</v>
      </c>
      <c r="V298">
        <v>105</v>
      </c>
      <c r="W298">
        <v>283</v>
      </c>
      <c r="X298">
        <v>6</v>
      </c>
      <c r="Y298">
        <f>_xlfn.IFNA(IF(Table3[[#This Row],[To]]&gt;=2023, VLOOKUP(Table3[[#This Row],[Player]], Active!$B$2:$V$201, 21, FALSE), Table3[[#This Row],[IP]]), Table3[[#This Row],[IP]])</f>
        <v>884.22448681381127</v>
      </c>
      <c r="Z298">
        <f>_xlfn.IFNA(IF(Table3[[#This Row],[To]]&gt;= 2023, (Table3[[#This Row],[IP - Adjusted]]/9)*Table3[[#This Row],[K/9 - Adjusted]], Table3[[#This Row],[SO]]), Table3[[#This Row],[SO]])</f>
        <v>690.91244718404346</v>
      </c>
      <c r="AA298">
        <v>22</v>
      </c>
      <c r="AB298">
        <v>7</v>
      </c>
      <c r="AC298">
        <v>32</v>
      </c>
      <c r="AD298">
        <v>3251</v>
      </c>
      <c r="AE298">
        <v>108</v>
      </c>
      <c r="AF298">
        <v>4.3</v>
      </c>
      <c r="AG298">
        <v>1.28</v>
      </c>
      <c r="AH298">
        <v>8.1999999999999993</v>
      </c>
      <c r="AI298">
        <v>1.2</v>
      </c>
      <c r="AJ298">
        <v>3.3</v>
      </c>
      <c r="AK298">
        <v>8.3000000000000007</v>
      </c>
      <c r="AL298">
        <f>IF(Table3[[#This Row],[To]]&gt;=2023, Table3[[#This Row],[K/9]]*Adjustments!$N$11, Table3[[#This Row],[K/9]])</f>
        <v>7.0323906625374235</v>
      </c>
      <c r="AM298">
        <v>2.5099999999999998</v>
      </c>
      <c r="AN298">
        <v>1</v>
      </c>
      <c r="AO298" t="s">
        <v>2050</v>
      </c>
      <c r="AP298" t="s">
        <v>2051</v>
      </c>
    </row>
    <row r="299" spans="1:42" x14ac:dyDescent="0.45">
      <c r="A299">
        <v>96</v>
      </c>
      <c r="B299" t="s">
        <v>1203</v>
      </c>
      <c r="C299">
        <v>711</v>
      </c>
      <c r="D299">
        <v>2017</v>
      </c>
      <c r="E299">
        <v>2024</v>
      </c>
      <c r="F299" t="str">
        <f>_xlfn.CONCAT(Table3[[#This Row],[From]], "-",Table3[[#This Row],[To]])</f>
        <v>2017-2024</v>
      </c>
      <c r="G299" t="s">
        <v>1096</v>
      </c>
      <c r="H299">
        <v>23</v>
      </c>
      <c r="I299">
        <v>26</v>
      </c>
      <c r="J299">
        <v>0.46899999999999997</v>
      </c>
      <c r="K299">
        <v>49</v>
      </c>
      <c r="L299">
        <v>2.65</v>
      </c>
      <c r="M299">
        <v>389</v>
      </c>
      <c r="N299">
        <v>0</v>
      </c>
      <c r="O299">
        <v>0</v>
      </c>
      <c r="P299">
        <v>0</v>
      </c>
      <c r="Q299">
        <v>181</v>
      </c>
      <c r="R299">
        <v>428.2</v>
      </c>
      <c r="S299">
        <v>240</v>
      </c>
      <c r="T299">
        <v>134</v>
      </c>
      <c r="U299">
        <v>126</v>
      </c>
      <c r="V299">
        <v>53</v>
      </c>
      <c r="W299">
        <v>169</v>
      </c>
      <c r="X299">
        <v>5</v>
      </c>
      <c r="Y299">
        <f>_xlfn.IFNA(IF(Table3[[#This Row],[To]]&gt;=2023, VLOOKUP(Table3[[#This Row],[Player]], Active!$B$2:$V$201, 21, FALSE), Table3[[#This Row],[IP]]), Table3[[#This Row],[IP]])</f>
        <v>492.29609316561431</v>
      </c>
      <c r="Z299">
        <f>_xlfn.IFNA(IF(Table3[[#This Row],[To]]&gt;= 2023, (Table3[[#This Row],[IP - Adjusted]]/9)*Table3[[#This Row],[K/9 - Adjusted]], Table3[[#This Row],[SO]]), Table3[[#This Row],[SO]])</f>
        <v>690.54986461639407</v>
      </c>
      <c r="AA299">
        <v>21</v>
      </c>
      <c r="AB299">
        <v>3</v>
      </c>
      <c r="AC299">
        <v>16</v>
      </c>
      <c r="AD299">
        <v>1695</v>
      </c>
      <c r="AE299">
        <v>160</v>
      </c>
      <c r="AF299">
        <v>2.8</v>
      </c>
      <c r="AG299">
        <v>0.95399999999999996</v>
      </c>
      <c r="AH299">
        <v>5</v>
      </c>
      <c r="AI299">
        <v>1.1000000000000001</v>
      </c>
      <c r="AJ299">
        <v>3.5</v>
      </c>
      <c r="AK299">
        <v>14.9</v>
      </c>
      <c r="AL299">
        <f>IF(Table3[[#This Row],[To]]&gt;=2023, Table3[[#This Row],[K/9]]*Adjustments!$N$11, Table3[[#This Row],[K/9]])</f>
        <v>12.624412153229832</v>
      </c>
      <c r="AM299">
        <v>4.21</v>
      </c>
      <c r="AN299">
        <v>1</v>
      </c>
      <c r="AO299" t="s">
        <v>2048</v>
      </c>
      <c r="AP299" t="s">
        <v>2049</v>
      </c>
    </row>
    <row r="300" spans="1:42" x14ac:dyDescent="0.45">
      <c r="A300">
        <v>98</v>
      </c>
      <c r="B300" t="s">
        <v>1133</v>
      </c>
      <c r="C300">
        <v>710</v>
      </c>
      <c r="D300">
        <v>2014</v>
      </c>
      <c r="E300">
        <v>2024</v>
      </c>
      <c r="F300" t="str">
        <f>_xlfn.CONCAT(Table3[[#This Row],[From]], "-",Table3[[#This Row],[To]])</f>
        <v>2014-2024</v>
      </c>
      <c r="G300" t="s">
        <v>1094</v>
      </c>
      <c r="H300">
        <v>40</v>
      </c>
      <c r="I300">
        <v>38</v>
      </c>
      <c r="J300">
        <v>0.51300000000000001</v>
      </c>
      <c r="K300">
        <v>78</v>
      </c>
      <c r="L300">
        <v>3.28</v>
      </c>
      <c r="M300">
        <v>580</v>
      </c>
      <c r="N300">
        <v>0</v>
      </c>
      <c r="O300">
        <v>0</v>
      </c>
      <c r="P300">
        <v>0</v>
      </c>
      <c r="Q300">
        <v>101</v>
      </c>
      <c r="R300">
        <v>573.1</v>
      </c>
      <c r="S300">
        <v>453</v>
      </c>
      <c r="T300">
        <v>231</v>
      </c>
      <c r="U300">
        <v>209</v>
      </c>
      <c r="V300">
        <v>73</v>
      </c>
      <c r="W300">
        <v>221</v>
      </c>
      <c r="X300">
        <v>15</v>
      </c>
      <c r="Y300">
        <f>_xlfn.IFNA(IF(Table3[[#This Row],[To]]&gt;=2023, VLOOKUP(Table3[[#This Row],[Player]], Active!$B$2:$V$201, 21, FALSE), Table3[[#This Row],[IP]]), Table3[[#This Row],[IP]])</f>
        <v>657.73609271379723</v>
      </c>
      <c r="Z300">
        <f>_xlfn.IFNA(IF(Table3[[#This Row],[To]]&gt;= 2023, (Table3[[#This Row],[IP - Adjusted]]/9)*Table3[[#This Row],[K/9 - Adjusted]], Table3[[#This Row],[SO]]), Table3[[#This Row],[SO]])</f>
        <v>687.31692691618935</v>
      </c>
      <c r="AA300">
        <v>34</v>
      </c>
      <c r="AB300">
        <v>9</v>
      </c>
      <c r="AC300">
        <v>33</v>
      </c>
      <c r="AD300">
        <v>2390</v>
      </c>
      <c r="AE300">
        <v>128</v>
      </c>
      <c r="AF300">
        <v>3.68</v>
      </c>
      <c r="AG300">
        <v>1.1759999999999999</v>
      </c>
      <c r="AH300">
        <v>7.1</v>
      </c>
      <c r="AI300">
        <v>1.1000000000000001</v>
      </c>
      <c r="AJ300">
        <v>3.5</v>
      </c>
      <c r="AK300">
        <v>11.1</v>
      </c>
      <c r="AL300">
        <f>IF(Table3[[#This Row],[To]]&gt;=2023, Table3[[#This Row],[K/9]]*Adjustments!$N$11, Table3[[#This Row],[K/9]])</f>
        <v>9.4047634161645046</v>
      </c>
      <c r="AM300">
        <v>3.21</v>
      </c>
      <c r="AN300">
        <v>1</v>
      </c>
      <c r="AO300" t="s">
        <v>2052</v>
      </c>
      <c r="AP300" t="s">
        <v>2053</v>
      </c>
    </row>
    <row r="301" spans="1:42" x14ac:dyDescent="0.45">
      <c r="A301">
        <v>99</v>
      </c>
      <c r="B301" t="s">
        <v>851</v>
      </c>
      <c r="C301">
        <v>705</v>
      </c>
      <c r="D301">
        <v>2019</v>
      </c>
      <c r="E301">
        <v>2024</v>
      </c>
      <c r="F301" t="str">
        <f>_xlfn.CONCAT(Table3[[#This Row],[From]], "-",Table3[[#This Row],[To]])</f>
        <v>2019-2024</v>
      </c>
      <c r="G301" t="s">
        <v>1122</v>
      </c>
      <c r="H301">
        <v>49</v>
      </c>
      <c r="I301">
        <v>39</v>
      </c>
      <c r="J301">
        <v>0.55700000000000005</v>
      </c>
      <c r="K301">
        <v>88</v>
      </c>
      <c r="L301">
        <v>3.41</v>
      </c>
      <c r="M301">
        <v>133</v>
      </c>
      <c r="N301">
        <v>130</v>
      </c>
      <c r="O301">
        <v>2</v>
      </c>
      <c r="P301">
        <v>1</v>
      </c>
      <c r="Q301">
        <v>0</v>
      </c>
      <c r="R301">
        <v>775</v>
      </c>
      <c r="S301">
        <v>734</v>
      </c>
      <c r="T301">
        <v>326</v>
      </c>
      <c r="U301">
        <v>294</v>
      </c>
      <c r="V301">
        <v>55</v>
      </c>
      <c r="W301">
        <v>182</v>
      </c>
      <c r="X301">
        <v>4</v>
      </c>
      <c r="Y301">
        <f>_xlfn.IFNA(IF(Table3[[#This Row],[To]]&gt;=2023, VLOOKUP(Table3[[#This Row],[Player]], Active!$B$2:$V$201, 21, FALSE), Table3[[#This Row],[IP]]), Table3[[#This Row],[IP]])</f>
        <v>885.25920536553724</v>
      </c>
      <c r="Z301">
        <f>_xlfn.IFNA(IF(Table3[[#This Row],[To]]&gt;= 2023, (Table3[[#This Row],[IP - Adjusted]]/9)*Table3[[#This Row],[K/9 - Adjusted]], Table3[[#This Row],[SO]]), Table3[[#This Row],[SO]])</f>
        <v>683.38696481727982</v>
      </c>
      <c r="AA301">
        <v>30</v>
      </c>
      <c r="AB301">
        <v>0</v>
      </c>
      <c r="AC301">
        <v>18</v>
      </c>
      <c r="AD301">
        <v>3163</v>
      </c>
      <c r="AE301">
        <v>119</v>
      </c>
      <c r="AF301">
        <v>3.11</v>
      </c>
      <c r="AG301">
        <v>1.1819999999999999</v>
      </c>
      <c r="AH301">
        <v>8.5</v>
      </c>
      <c r="AI301">
        <v>0.6</v>
      </c>
      <c r="AJ301">
        <v>2.1</v>
      </c>
      <c r="AK301">
        <v>8.1999999999999993</v>
      </c>
      <c r="AL301">
        <f>IF(Table3[[#This Row],[To]]&gt;=2023, Table3[[#This Row],[K/9]]*Adjustments!$N$11, Table3[[#This Row],[K/9]])</f>
        <v>6.9476630641935984</v>
      </c>
      <c r="AM301">
        <v>3.87</v>
      </c>
      <c r="AN301" t="s">
        <v>1435</v>
      </c>
      <c r="AO301" t="s">
        <v>65</v>
      </c>
      <c r="AP301" t="s">
        <v>2054</v>
      </c>
    </row>
    <row r="302" spans="1:42" x14ac:dyDescent="0.45">
      <c r="A302">
        <v>100</v>
      </c>
      <c r="B302" t="s">
        <v>888</v>
      </c>
      <c r="C302">
        <v>702</v>
      </c>
      <c r="D302">
        <v>2019</v>
      </c>
      <c r="E302">
        <v>2024</v>
      </c>
      <c r="F302" t="str">
        <f>_xlfn.CONCAT(Table3[[#This Row],[From]], "-",Table3[[#This Row],[To]])</f>
        <v>2019-2024</v>
      </c>
      <c r="G302" t="s">
        <v>1121</v>
      </c>
      <c r="H302">
        <v>50</v>
      </c>
      <c r="I302">
        <v>43</v>
      </c>
      <c r="J302">
        <v>0.53800000000000003</v>
      </c>
      <c r="K302">
        <v>93</v>
      </c>
      <c r="L302">
        <v>3.75</v>
      </c>
      <c r="M302">
        <v>131</v>
      </c>
      <c r="N302">
        <v>131</v>
      </c>
      <c r="O302">
        <v>0</v>
      </c>
      <c r="P302">
        <v>0</v>
      </c>
      <c r="Q302">
        <v>0</v>
      </c>
      <c r="R302">
        <v>775.1</v>
      </c>
      <c r="S302">
        <v>700</v>
      </c>
      <c r="T302">
        <v>340</v>
      </c>
      <c r="U302">
        <v>323</v>
      </c>
      <c r="V302">
        <v>99</v>
      </c>
      <c r="W302">
        <v>239</v>
      </c>
      <c r="X302">
        <v>10</v>
      </c>
      <c r="Y302">
        <f>_xlfn.IFNA(IF(Table3[[#This Row],[To]]&gt;=2023, VLOOKUP(Table3[[#This Row],[Player]], Active!$B$2:$V$201, 21, FALSE), Table3[[#This Row],[IP]]), Table3[[#This Row],[IP]])</f>
        <v>891.12261049198435</v>
      </c>
      <c r="Z302">
        <f>_xlfn.IFNA(IF(Table3[[#This Row],[To]]&gt;= 2023, (Table3[[#This Row],[IP - Adjusted]]/9)*Table3[[#This Row],[K/9 - Adjusted]], Table3[[#This Row],[SO]]), Table3[[#This Row],[SO]])</f>
        <v>679.52410755178596</v>
      </c>
      <c r="AA302">
        <v>13</v>
      </c>
      <c r="AB302">
        <v>6</v>
      </c>
      <c r="AC302">
        <v>13</v>
      </c>
      <c r="AD302">
        <v>3187</v>
      </c>
      <c r="AE302">
        <v>113</v>
      </c>
      <c r="AF302">
        <v>4.01</v>
      </c>
      <c r="AG302">
        <v>1.2110000000000001</v>
      </c>
      <c r="AH302">
        <v>8.1</v>
      </c>
      <c r="AI302">
        <v>1.1000000000000001</v>
      </c>
      <c r="AJ302">
        <v>2.8</v>
      </c>
      <c r="AK302">
        <v>8.1</v>
      </c>
      <c r="AL302">
        <f>IF(Table3[[#This Row],[To]]&gt;=2023, Table3[[#This Row],[K/9]]*Adjustments!$N$11, Table3[[#This Row],[K/9]])</f>
        <v>6.8629354658497741</v>
      </c>
      <c r="AM302">
        <v>2.94</v>
      </c>
      <c r="AN302">
        <v>1</v>
      </c>
      <c r="AO302" t="s">
        <v>25</v>
      </c>
      <c r="AP302" t="s">
        <v>2055</v>
      </c>
    </row>
    <row r="303" spans="1:42" x14ac:dyDescent="0.45">
      <c r="A303">
        <v>110</v>
      </c>
      <c r="B303" t="s">
        <v>1114</v>
      </c>
      <c r="C303">
        <v>660</v>
      </c>
      <c r="D303">
        <v>2011</v>
      </c>
      <c r="E303">
        <v>2021</v>
      </c>
      <c r="F303" t="str">
        <f>_xlfn.CONCAT(Table3[[#This Row],[From]], "-",Table3[[#This Row],[To]])</f>
        <v>2011-2021</v>
      </c>
      <c r="G303" t="s">
        <v>1115</v>
      </c>
      <c r="H303">
        <v>52</v>
      </c>
      <c r="I303">
        <v>60</v>
      </c>
      <c r="J303">
        <v>0.46400000000000002</v>
      </c>
      <c r="K303">
        <v>112</v>
      </c>
      <c r="L303">
        <v>4.45</v>
      </c>
      <c r="M303">
        <v>229</v>
      </c>
      <c r="N303">
        <v>143</v>
      </c>
      <c r="O303">
        <v>2</v>
      </c>
      <c r="P303">
        <v>1</v>
      </c>
      <c r="Q303">
        <v>5</v>
      </c>
      <c r="R303">
        <v>878.2</v>
      </c>
      <c r="S303">
        <v>867</v>
      </c>
      <c r="T303">
        <v>463</v>
      </c>
      <c r="U303">
        <v>434</v>
      </c>
      <c r="V303">
        <v>88</v>
      </c>
      <c r="W303">
        <v>462</v>
      </c>
      <c r="X303">
        <v>16</v>
      </c>
      <c r="Y303">
        <f>_xlfn.IFNA(IF(Table3[[#This Row],[To]]&gt;=2023, VLOOKUP(Table3[[#This Row],[Player]], Active!$B$2:$V$201, 21, FALSE), Table3[[#This Row],[IP]]), Table3[[#This Row],[IP]])</f>
        <v>878.2</v>
      </c>
      <c r="Z303">
        <f>_xlfn.IFNA(IF(Table3[[#This Row],[To]]&gt;= 2023, (Table3[[#This Row],[IP - Adjusted]]/9)*Table3[[#This Row],[K/9 - Adjusted]], Table3[[#This Row],[SO]]), Table3[[#This Row],[SO]])</f>
        <v>660</v>
      </c>
      <c r="AA303">
        <v>37</v>
      </c>
      <c r="AB303">
        <v>3</v>
      </c>
      <c r="AC303">
        <v>56</v>
      </c>
      <c r="AD303">
        <v>3845</v>
      </c>
      <c r="AE303">
        <v>101</v>
      </c>
      <c r="AF303">
        <v>4.62</v>
      </c>
      <c r="AG303">
        <v>1.5129999999999999</v>
      </c>
      <c r="AH303">
        <v>8.9</v>
      </c>
      <c r="AI303">
        <v>0.9</v>
      </c>
      <c r="AJ303">
        <v>4.7</v>
      </c>
      <c r="AK303">
        <v>6.8</v>
      </c>
      <c r="AL303">
        <f>IF(Table3[[#This Row],[To]]&gt;=2023, Table3[[#This Row],[K/9]]*Adjustments!$N$11, Table3[[#This Row],[K/9]])</f>
        <v>6.8</v>
      </c>
      <c r="AM303">
        <v>1.43</v>
      </c>
      <c r="AN303" t="s">
        <v>1440</v>
      </c>
      <c r="AO303" t="s">
        <v>2076</v>
      </c>
      <c r="AP303" t="s">
        <v>2077</v>
      </c>
    </row>
    <row r="304" spans="1:42" x14ac:dyDescent="0.45">
      <c r="A304">
        <v>111</v>
      </c>
      <c r="B304" t="s">
        <v>1021</v>
      </c>
      <c r="C304">
        <v>660</v>
      </c>
      <c r="D304">
        <v>2012</v>
      </c>
      <c r="E304">
        <v>2022</v>
      </c>
      <c r="F304" t="str">
        <f>_xlfn.CONCAT(Table3[[#This Row],[From]], "-",Table3[[#This Row],[To]])</f>
        <v>2012-2022</v>
      </c>
      <c r="G304" t="s">
        <v>1083</v>
      </c>
      <c r="H304">
        <v>56</v>
      </c>
      <c r="I304">
        <v>61</v>
      </c>
      <c r="J304">
        <v>0.47899999999999998</v>
      </c>
      <c r="K304">
        <v>117</v>
      </c>
      <c r="L304">
        <v>4.29</v>
      </c>
      <c r="M304">
        <v>258</v>
      </c>
      <c r="N304">
        <v>139</v>
      </c>
      <c r="O304">
        <v>2</v>
      </c>
      <c r="P304">
        <v>1</v>
      </c>
      <c r="Q304">
        <v>16</v>
      </c>
      <c r="R304">
        <v>911.1</v>
      </c>
      <c r="S304">
        <v>958</v>
      </c>
      <c r="T304">
        <v>482</v>
      </c>
      <c r="U304">
        <v>434</v>
      </c>
      <c r="V304">
        <v>110</v>
      </c>
      <c r="W304">
        <v>361</v>
      </c>
      <c r="X304">
        <v>10</v>
      </c>
      <c r="Y304">
        <f>_xlfn.IFNA(IF(Table3[[#This Row],[To]]&gt;=2023, VLOOKUP(Table3[[#This Row],[Player]], Active!$B$2:$V$201, 21, FALSE), Table3[[#This Row],[IP]]), Table3[[#This Row],[IP]])</f>
        <v>911.1</v>
      </c>
      <c r="Z304">
        <f>_xlfn.IFNA(IF(Table3[[#This Row],[To]]&gt;= 2023, (Table3[[#This Row],[IP - Adjusted]]/9)*Table3[[#This Row],[K/9 - Adjusted]], Table3[[#This Row],[SO]]), Table3[[#This Row],[SO]])</f>
        <v>660</v>
      </c>
      <c r="AA304">
        <v>30</v>
      </c>
      <c r="AB304">
        <v>1</v>
      </c>
      <c r="AC304">
        <v>36</v>
      </c>
      <c r="AD304">
        <v>3949</v>
      </c>
      <c r="AE304">
        <v>95</v>
      </c>
      <c r="AF304">
        <v>4.53</v>
      </c>
      <c r="AG304">
        <v>1.4470000000000001</v>
      </c>
      <c r="AH304">
        <v>9.5</v>
      </c>
      <c r="AI304">
        <v>1.1000000000000001</v>
      </c>
      <c r="AJ304">
        <v>3.6</v>
      </c>
      <c r="AK304">
        <v>6.5</v>
      </c>
      <c r="AL304">
        <f>IF(Table3[[#This Row],[To]]&gt;=2023, Table3[[#This Row],[K/9]]*Adjustments!$N$11, Table3[[#This Row],[K/9]])</f>
        <v>6.5</v>
      </c>
      <c r="AM304">
        <v>1.83</v>
      </c>
      <c r="AN304">
        <v>1</v>
      </c>
      <c r="AO304" t="s">
        <v>2078</v>
      </c>
      <c r="AP304" t="s">
        <v>2079</v>
      </c>
    </row>
    <row r="305" spans="1:42" x14ac:dyDescent="0.45">
      <c r="A305">
        <v>105</v>
      </c>
      <c r="B305" t="s">
        <v>956</v>
      </c>
      <c r="C305">
        <v>677</v>
      </c>
      <c r="D305">
        <v>2017</v>
      </c>
      <c r="E305">
        <v>2024</v>
      </c>
      <c r="F305" t="str">
        <f>_xlfn.CONCAT(Table3[[#This Row],[From]], "-",Table3[[#This Row],[To]])</f>
        <v>2017-2024</v>
      </c>
      <c r="G305" t="s">
        <v>1095</v>
      </c>
      <c r="H305">
        <v>39</v>
      </c>
      <c r="I305">
        <v>45</v>
      </c>
      <c r="J305">
        <v>0.46400000000000002</v>
      </c>
      <c r="K305">
        <v>84</v>
      </c>
      <c r="L305">
        <v>4.5999999999999996</v>
      </c>
      <c r="M305">
        <v>174</v>
      </c>
      <c r="N305">
        <v>111</v>
      </c>
      <c r="O305">
        <v>1</v>
      </c>
      <c r="P305">
        <v>0</v>
      </c>
      <c r="Q305">
        <v>2</v>
      </c>
      <c r="R305">
        <v>729</v>
      </c>
      <c r="S305">
        <v>776</v>
      </c>
      <c r="T305">
        <v>400</v>
      </c>
      <c r="U305">
        <v>373</v>
      </c>
      <c r="V305">
        <v>119</v>
      </c>
      <c r="W305">
        <v>194</v>
      </c>
      <c r="X305">
        <v>5</v>
      </c>
      <c r="Y305">
        <f>_xlfn.IFNA(IF(Table3[[#This Row],[To]]&gt;=2023, VLOOKUP(Table3[[#This Row],[Player]], Active!$B$2:$V$201, 21, FALSE), Table3[[#This Row],[IP]]), Table3[[#This Row],[IP]])</f>
        <v>838.12202689802166</v>
      </c>
      <c r="Z305">
        <f>_xlfn.IFNA(IF(Table3[[#This Row],[To]]&gt;= 2023, (Table3[[#This Row],[IP - Adjusted]]/9)*Table3[[#This Row],[K/9 - Adjusted]], Table3[[#This Row],[SO]]), Table3[[#This Row],[SO]])</f>
        <v>662.77928694252375</v>
      </c>
      <c r="AA305">
        <v>47</v>
      </c>
      <c r="AB305">
        <v>2</v>
      </c>
      <c r="AC305">
        <v>27</v>
      </c>
      <c r="AD305">
        <v>3141</v>
      </c>
      <c r="AE305">
        <v>96</v>
      </c>
      <c r="AF305">
        <v>4.4400000000000004</v>
      </c>
      <c r="AG305">
        <v>1.331</v>
      </c>
      <c r="AH305">
        <v>9.6</v>
      </c>
      <c r="AI305">
        <v>1.5</v>
      </c>
      <c r="AJ305">
        <v>2.4</v>
      </c>
      <c r="AK305">
        <v>8.4</v>
      </c>
      <c r="AL305">
        <f>IF(Table3[[#This Row],[To]]&gt;=2023, Table3[[#This Row],[K/9]]*Adjustments!$N$11, Table3[[#This Row],[K/9]])</f>
        <v>7.1171182608812478</v>
      </c>
      <c r="AM305">
        <v>3.49</v>
      </c>
      <c r="AN305">
        <v>1</v>
      </c>
      <c r="AO305" t="s">
        <v>2065</v>
      </c>
      <c r="AP305" t="s">
        <v>2066</v>
      </c>
    </row>
    <row r="306" spans="1:42" x14ac:dyDescent="0.45">
      <c r="A306">
        <v>103</v>
      </c>
      <c r="B306" t="s">
        <v>1128</v>
      </c>
      <c r="C306">
        <v>681</v>
      </c>
      <c r="D306">
        <v>2011</v>
      </c>
      <c r="E306">
        <v>2024</v>
      </c>
      <c r="F306" t="str">
        <f>_xlfn.CONCAT(Table3[[#This Row],[From]], "-",Table3[[#This Row],[To]])</f>
        <v>2011-2024</v>
      </c>
      <c r="G306" t="s">
        <v>1129</v>
      </c>
      <c r="H306">
        <v>43</v>
      </c>
      <c r="I306">
        <v>46</v>
      </c>
      <c r="J306">
        <v>0.48299999999999998</v>
      </c>
      <c r="K306">
        <v>89</v>
      </c>
      <c r="L306">
        <v>3.96</v>
      </c>
      <c r="M306">
        <v>796</v>
      </c>
      <c r="N306">
        <v>2</v>
      </c>
      <c r="O306">
        <v>0</v>
      </c>
      <c r="P306">
        <v>0</v>
      </c>
      <c r="Q306">
        <v>19</v>
      </c>
      <c r="R306">
        <v>764.1</v>
      </c>
      <c r="S306">
        <v>723</v>
      </c>
      <c r="T306">
        <v>377</v>
      </c>
      <c r="U306">
        <v>336</v>
      </c>
      <c r="V306">
        <v>82</v>
      </c>
      <c r="W306">
        <v>299</v>
      </c>
      <c r="X306">
        <v>21</v>
      </c>
      <c r="Y306">
        <f>_xlfn.IFNA(IF(Table3[[#This Row],[To]]&gt;=2023, VLOOKUP(Table3[[#This Row],[Player]], Active!$B$2:$V$201, 21, FALSE), Table3[[#This Row],[IP]]), Table3[[#This Row],[IP]])</f>
        <v>878.47605041533382</v>
      </c>
      <c r="Z306">
        <f>_xlfn.IFNA(IF(Table3[[#This Row],[To]]&gt;= 2023, (Table3[[#This Row],[IP - Adjusted]]/9)*Table3[[#This Row],[K/9 - Adjusted]], Table3[[#This Row],[SO]]), Table3[[#This Row],[SO]])</f>
        <v>661.61036403786329</v>
      </c>
      <c r="AA306">
        <v>32</v>
      </c>
      <c r="AB306">
        <v>2</v>
      </c>
      <c r="AC306">
        <v>41</v>
      </c>
      <c r="AD306">
        <v>3270</v>
      </c>
      <c r="AE306">
        <v>109</v>
      </c>
      <c r="AF306">
        <v>4.05</v>
      </c>
      <c r="AG306">
        <v>1.337</v>
      </c>
      <c r="AH306">
        <v>8.5</v>
      </c>
      <c r="AI306">
        <v>1</v>
      </c>
      <c r="AJ306">
        <v>3.5</v>
      </c>
      <c r="AK306">
        <v>8</v>
      </c>
      <c r="AL306">
        <f>IF(Table3[[#This Row],[To]]&gt;=2023, Table3[[#This Row],[K/9]]*Adjustments!$N$11, Table3[[#This Row],[K/9]])</f>
        <v>6.7782078675059498</v>
      </c>
      <c r="AM306">
        <v>2.2799999999999998</v>
      </c>
      <c r="AN306">
        <v>1</v>
      </c>
      <c r="AO306" t="s">
        <v>2061</v>
      </c>
      <c r="AP306" t="s">
        <v>2062</v>
      </c>
    </row>
    <row r="307" spans="1:42" x14ac:dyDescent="0.45">
      <c r="A307">
        <v>106</v>
      </c>
      <c r="B307" t="s">
        <v>936</v>
      </c>
      <c r="C307">
        <v>677</v>
      </c>
      <c r="D307">
        <v>2017</v>
      </c>
      <c r="E307">
        <v>2023</v>
      </c>
      <c r="F307" t="str">
        <f>_xlfn.CONCAT(Table3[[#This Row],[From]], "-",Table3[[#This Row],[To]])</f>
        <v>2017-2023</v>
      </c>
      <c r="G307" t="s">
        <v>1124</v>
      </c>
      <c r="H307">
        <v>33</v>
      </c>
      <c r="I307">
        <v>41</v>
      </c>
      <c r="J307">
        <v>0.44600000000000001</v>
      </c>
      <c r="K307">
        <v>74</v>
      </c>
      <c r="L307">
        <v>4.3</v>
      </c>
      <c r="M307">
        <v>123</v>
      </c>
      <c r="N307">
        <v>122</v>
      </c>
      <c r="O307">
        <v>0</v>
      </c>
      <c r="P307">
        <v>0</v>
      </c>
      <c r="Q307">
        <v>0</v>
      </c>
      <c r="R307">
        <v>635.20000000000005</v>
      </c>
      <c r="S307">
        <v>598</v>
      </c>
      <c r="T307">
        <v>327</v>
      </c>
      <c r="U307">
        <v>304</v>
      </c>
      <c r="V307">
        <v>98</v>
      </c>
      <c r="W307">
        <v>231</v>
      </c>
      <c r="X307">
        <v>8</v>
      </c>
      <c r="Y307">
        <f>_xlfn.IFNA(IF(Table3[[#This Row],[To]]&gt;=2023, VLOOKUP(Table3[[#This Row],[Player]], Active!$B$2:$V$201, 21, FALSE), Table3[[#This Row],[IP]]), Table3[[#This Row],[IP]])</f>
        <v>730.28136006258353</v>
      </c>
      <c r="Z307">
        <f>_xlfn.IFNA(IF(Table3[[#This Row],[To]]&gt;= 2023, (Table3[[#This Row],[IP - Adjusted]]/9)*Table3[[#This Row],[K/9 - Adjusted]], Table3[[#This Row],[SO]]), Table3[[#This Row],[SO]])</f>
        <v>659.99984803588654</v>
      </c>
      <c r="AA307">
        <v>29</v>
      </c>
      <c r="AB307">
        <v>3</v>
      </c>
      <c r="AC307">
        <v>13</v>
      </c>
      <c r="AD307">
        <v>2720</v>
      </c>
      <c r="AE307">
        <v>105</v>
      </c>
      <c r="AF307">
        <v>4.2699999999999996</v>
      </c>
      <c r="AG307">
        <v>1.304</v>
      </c>
      <c r="AH307">
        <v>8.5</v>
      </c>
      <c r="AI307">
        <v>1.4</v>
      </c>
      <c r="AJ307">
        <v>3.3</v>
      </c>
      <c r="AK307">
        <v>9.6</v>
      </c>
      <c r="AL307">
        <f>IF(Table3[[#This Row],[To]]&gt;=2023, Table3[[#This Row],[K/9]]*Adjustments!$N$11, Table3[[#This Row],[K/9]])</f>
        <v>8.1338494410071398</v>
      </c>
      <c r="AM307">
        <v>2.93</v>
      </c>
      <c r="AN307" t="s">
        <v>1435</v>
      </c>
      <c r="AO307" t="s">
        <v>2067</v>
      </c>
      <c r="AP307" t="s">
        <v>2068</v>
      </c>
    </row>
    <row r="308" spans="1:42" x14ac:dyDescent="0.45">
      <c r="A308">
        <v>107</v>
      </c>
      <c r="B308" t="s">
        <v>915</v>
      </c>
      <c r="C308">
        <v>676</v>
      </c>
      <c r="D308">
        <v>2014</v>
      </c>
      <c r="E308">
        <v>2024</v>
      </c>
      <c r="F308" t="str">
        <f>_xlfn.CONCAT(Table3[[#This Row],[From]], "-",Table3[[#This Row],[To]])</f>
        <v>2014-2024</v>
      </c>
      <c r="G308" t="s">
        <v>1086</v>
      </c>
      <c r="H308">
        <v>65</v>
      </c>
      <c r="I308">
        <v>49</v>
      </c>
      <c r="J308">
        <v>0.56999999999999995</v>
      </c>
      <c r="K308">
        <v>114</v>
      </c>
      <c r="L308">
        <v>4.1100000000000003</v>
      </c>
      <c r="M308">
        <v>166</v>
      </c>
      <c r="N308">
        <v>158</v>
      </c>
      <c r="O308">
        <v>3</v>
      </c>
      <c r="P308">
        <v>0</v>
      </c>
      <c r="Q308">
        <v>0</v>
      </c>
      <c r="R308">
        <v>910</v>
      </c>
      <c r="S308">
        <v>928</v>
      </c>
      <c r="T308">
        <v>454</v>
      </c>
      <c r="U308">
        <v>416</v>
      </c>
      <c r="V308">
        <v>126</v>
      </c>
      <c r="W308">
        <v>243</v>
      </c>
      <c r="X308">
        <v>6</v>
      </c>
      <c r="Y308">
        <f>_xlfn.IFNA(IF(Table3[[#This Row],[To]]&gt;=2023, VLOOKUP(Table3[[#This Row],[Player]], Active!$B$2:$V$201, 21, FALSE), Table3[[#This Row],[IP]]), Table3[[#This Row],[IP]])</f>
        <v>1046.2154245229076</v>
      </c>
      <c r="Z308">
        <f>_xlfn.IFNA(IF(Table3[[#This Row],[To]]&gt;= 2023, (Table3[[#This Row],[IP - Adjusted]]/9)*Table3[[#This Row],[K/9 - Adjusted]], Table3[[#This Row],[SO]]), Table3[[#This Row],[SO]])</f>
        <v>659.90027312178586</v>
      </c>
      <c r="AA308">
        <v>30</v>
      </c>
      <c r="AB308">
        <v>1</v>
      </c>
      <c r="AC308">
        <v>8</v>
      </c>
      <c r="AD308">
        <v>3838</v>
      </c>
      <c r="AE308">
        <v>99</v>
      </c>
      <c r="AF308">
        <v>4.38</v>
      </c>
      <c r="AG308">
        <v>1.2869999999999999</v>
      </c>
      <c r="AH308">
        <v>9.1999999999999993</v>
      </c>
      <c r="AI308">
        <v>1.2</v>
      </c>
      <c r="AJ308">
        <v>2.4</v>
      </c>
      <c r="AK308">
        <v>6.7</v>
      </c>
      <c r="AL308">
        <f>IF(Table3[[#This Row],[To]]&gt;=2023, Table3[[#This Row],[K/9]]*Adjustments!$N$11, Table3[[#This Row],[K/9]])</f>
        <v>5.6767490890362335</v>
      </c>
      <c r="AM308">
        <v>2.78</v>
      </c>
      <c r="AN308">
        <v>1</v>
      </c>
      <c r="AO308" t="s">
        <v>2069</v>
      </c>
      <c r="AP308" t="s">
        <v>2070</v>
      </c>
    </row>
    <row r="309" spans="1:42" x14ac:dyDescent="0.45">
      <c r="A309">
        <v>108</v>
      </c>
      <c r="B309" t="s">
        <v>1155</v>
      </c>
      <c r="C309">
        <v>675</v>
      </c>
      <c r="D309">
        <v>2013</v>
      </c>
      <c r="E309">
        <v>2024</v>
      </c>
      <c r="F309" t="str">
        <f>_xlfn.CONCAT(Table3[[#This Row],[From]], "-",Table3[[#This Row],[To]])</f>
        <v>2013-2024</v>
      </c>
      <c r="G309" t="s">
        <v>1090</v>
      </c>
      <c r="H309">
        <v>33</v>
      </c>
      <c r="I309">
        <v>36</v>
      </c>
      <c r="J309">
        <v>0.47799999999999998</v>
      </c>
      <c r="K309">
        <v>69</v>
      </c>
      <c r="L309">
        <v>3.28</v>
      </c>
      <c r="M309">
        <v>601</v>
      </c>
      <c r="N309">
        <v>0</v>
      </c>
      <c r="O309">
        <v>0</v>
      </c>
      <c r="P309">
        <v>0</v>
      </c>
      <c r="Q309">
        <v>110</v>
      </c>
      <c r="R309">
        <v>628</v>
      </c>
      <c r="S309">
        <v>543</v>
      </c>
      <c r="T309">
        <v>257</v>
      </c>
      <c r="U309">
        <v>229</v>
      </c>
      <c r="V309">
        <v>58</v>
      </c>
      <c r="W309">
        <v>183</v>
      </c>
      <c r="X309">
        <v>14</v>
      </c>
      <c r="Y309">
        <f>_xlfn.IFNA(IF(Table3[[#This Row],[To]]&gt;=2023, VLOOKUP(Table3[[#This Row],[Player]], Active!$B$2:$V$201, 21, FALSE), Table3[[#This Row],[IP]]), Table3[[#This Row],[IP]])</f>
        <v>722.00361164877586</v>
      </c>
      <c r="Z309">
        <f>_xlfn.IFNA(IF(Table3[[#This Row],[To]]&gt;= 2023, (Table3[[#This Row],[IP - Adjusted]]/9)*Table3[[#This Row],[K/9 - Adjusted]], Table3[[#This Row],[SO]]), Table3[[#This Row],[SO]])</f>
        <v>659.31581166945534</v>
      </c>
      <c r="AA309">
        <v>11</v>
      </c>
      <c r="AB309">
        <v>0</v>
      </c>
      <c r="AC309">
        <v>46</v>
      </c>
      <c r="AD309">
        <v>2579</v>
      </c>
      <c r="AE309">
        <v>129</v>
      </c>
      <c r="AF309">
        <v>3.13</v>
      </c>
      <c r="AG309">
        <v>1.1559999999999999</v>
      </c>
      <c r="AH309">
        <v>7.8</v>
      </c>
      <c r="AI309">
        <v>0.8</v>
      </c>
      <c r="AJ309">
        <v>2.6</v>
      </c>
      <c r="AK309">
        <v>9.6999999999999993</v>
      </c>
      <c r="AL309">
        <f>IF(Table3[[#This Row],[To]]&gt;=2023, Table3[[#This Row],[K/9]]*Adjustments!$N$11, Table3[[#This Row],[K/9]])</f>
        <v>8.2185770393509632</v>
      </c>
      <c r="AM309">
        <v>3.69</v>
      </c>
      <c r="AN309">
        <v>1</v>
      </c>
      <c r="AO309" t="s">
        <v>2071</v>
      </c>
      <c r="AP309" t="s">
        <v>2072</v>
      </c>
    </row>
    <row r="310" spans="1:42" x14ac:dyDescent="0.45">
      <c r="A310">
        <v>102</v>
      </c>
      <c r="B310" t="s">
        <v>932</v>
      </c>
      <c r="C310">
        <v>681</v>
      </c>
      <c r="D310">
        <v>2015</v>
      </c>
      <c r="E310">
        <v>2024</v>
      </c>
      <c r="F310" t="str">
        <f>_xlfn.CONCAT(Table3[[#This Row],[From]], "-",Table3[[#This Row],[To]])</f>
        <v>2015-2024</v>
      </c>
      <c r="G310" t="s">
        <v>1074</v>
      </c>
      <c r="H310">
        <v>41</v>
      </c>
      <c r="I310">
        <v>42</v>
      </c>
      <c r="J310">
        <v>0.49399999999999999</v>
      </c>
      <c r="K310">
        <v>83</v>
      </c>
      <c r="L310">
        <v>3.96</v>
      </c>
      <c r="M310">
        <v>147</v>
      </c>
      <c r="N310">
        <v>116</v>
      </c>
      <c r="O310">
        <v>0</v>
      </c>
      <c r="P310">
        <v>0</v>
      </c>
      <c r="Q310">
        <v>0</v>
      </c>
      <c r="R310">
        <v>678</v>
      </c>
      <c r="S310">
        <v>648</v>
      </c>
      <c r="T310">
        <v>333</v>
      </c>
      <c r="U310">
        <v>298</v>
      </c>
      <c r="V310">
        <v>84</v>
      </c>
      <c r="W310">
        <v>232</v>
      </c>
      <c r="X310">
        <v>6</v>
      </c>
      <c r="Y310">
        <f>_xlfn.IFNA(IF(Table3[[#This Row],[To]]&gt;=2023, VLOOKUP(Table3[[#This Row],[Player]], Active!$B$2:$V$201, 21, FALSE), Table3[[#This Row],[IP]]), Table3[[#This Row],[IP]])</f>
        <v>771.44016467568247</v>
      </c>
      <c r="Z310">
        <f>_xlfn.IFNA(IF(Table3[[#This Row],[To]]&gt;= 2023, (Table3[[#This Row],[IP - Adjusted]]/9)*Table3[[#This Row],[K/9 - Adjusted]], Table3[[#This Row],[SO]]), Table3[[#This Row],[SO]])</f>
        <v>653.62272418934958</v>
      </c>
      <c r="AA310">
        <v>28</v>
      </c>
      <c r="AB310">
        <v>0</v>
      </c>
      <c r="AC310">
        <v>33</v>
      </c>
      <c r="AD310">
        <v>2887</v>
      </c>
      <c r="AE310">
        <v>104</v>
      </c>
      <c r="AF310">
        <v>3.92</v>
      </c>
      <c r="AG310">
        <v>1.298</v>
      </c>
      <c r="AH310">
        <v>8.6</v>
      </c>
      <c r="AI310">
        <v>1.1000000000000001</v>
      </c>
      <c r="AJ310">
        <v>3.1</v>
      </c>
      <c r="AK310">
        <v>9</v>
      </c>
      <c r="AL310">
        <f>IF(Table3[[#This Row],[To]]&gt;=2023, Table3[[#This Row],[K/9]]*Adjustments!$N$11, Table3[[#This Row],[K/9]])</f>
        <v>7.6254838509441933</v>
      </c>
      <c r="AM310">
        <v>2.94</v>
      </c>
      <c r="AN310">
        <v>1</v>
      </c>
      <c r="AO310" t="s">
        <v>2059</v>
      </c>
      <c r="AP310" t="s">
        <v>2060</v>
      </c>
    </row>
    <row r="311" spans="1:42" x14ac:dyDescent="0.45">
      <c r="A311">
        <v>109</v>
      </c>
      <c r="B311" t="s">
        <v>1126</v>
      </c>
      <c r="C311">
        <v>667</v>
      </c>
      <c r="D311">
        <v>2015</v>
      </c>
      <c r="E311">
        <v>2024</v>
      </c>
      <c r="F311" t="str">
        <f>_xlfn.CONCAT(Table3[[#This Row],[From]], "-",Table3[[#This Row],[To]])</f>
        <v>2015-2024</v>
      </c>
      <c r="G311" t="s">
        <v>1087</v>
      </c>
      <c r="H311">
        <v>45</v>
      </c>
      <c r="I311">
        <v>43</v>
      </c>
      <c r="J311">
        <v>0.51100000000000001</v>
      </c>
      <c r="K311">
        <v>88</v>
      </c>
      <c r="L311">
        <v>4.05</v>
      </c>
      <c r="M311">
        <v>358</v>
      </c>
      <c r="N311">
        <v>85</v>
      </c>
      <c r="O311">
        <v>1</v>
      </c>
      <c r="P311">
        <v>1</v>
      </c>
      <c r="Q311">
        <v>15</v>
      </c>
      <c r="R311">
        <v>816</v>
      </c>
      <c r="S311">
        <v>739</v>
      </c>
      <c r="T311">
        <v>385</v>
      </c>
      <c r="U311">
        <v>367</v>
      </c>
      <c r="V311">
        <v>96</v>
      </c>
      <c r="W311">
        <v>332</v>
      </c>
      <c r="X311">
        <v>15</v>
      </c>
      <c r="Y311">
        <f>_xlfn.IFNA(IF(Table3[[#This Row],[To]]&gt;=2023, VLOOKUP(Table3[[#This Row],[Player]], Active!$B$2:$V$201, 21, FALSE), Table3[[#This Row],[IP]]), Table3[[#This Row],[IP]])</f>
        <v>932.39638383305282</v>
      </c>
      <c r="Z311">
        <f>_xlfn.IFNA(IF(Table3[[#This Row],[To]]&gt;= 2023, (Table3[[#This Row],[IP - Adjusted]]/9)*Table3[[#This Row],[K/9 - Adjusted]], Table3[[#This Row],[SO]]), Table3[[#This Row],[SO]])</f>
        <v>649.5531407434944</v>
      </c>
      <c r="AA311">
        <v>34</v>
      </c>
      <c r="AB311">
        <v>5</v>
      </c>
      <c r="AC311">
        <v>39</v>
      </c>
      <c r="AD311">
        <v>3445</v>
      </c>
      <c r="AE311">
        <v>106</v>
      </c>
      <c r="AF311">
        <v>4.42</v>
      </c>
      <c r="AG311">
        <v>1.3129999999999999</v>
      </c>
      <c r="AH311">
        <v>8.1999999999999993</v>
      </c>
      <c r="AI311">
        <v>1.1000000000000001</v>
      </c>
      <c r="AJ311">
        <v>3.7</v>
      </c>
      <c r="AK311">
        <v>7.4</v>
      </c>
      <c r="AL311">
        <f>IF(Table3[[#This Row],[To]]&gt;=2023, Table3[[#This Row],[K/9]]*Adjustments!$N$11, Table3[[#This Row],[K/9]])</f>
        <v>6.2698422774430043</v>
      </c>
      <c r="AM311">
        <v>2.0099999999999998</v>
      </c>
      <c r="AN311" t="s">
        <v>2073</v>
      </c>
      <c r="AO311" t="s">
        <v>2074</v>
      </c>
      <c r="AP311" t="s">
        <v>2075</v>
      </c>
    </row>
    <row r="312" spans="1:42" x14ac:dyDescent="0.45">
      <c r="A312">
        <v>112</v>
      </c>
      <c r="B312" t="s">
        <v>1127</v>
      </c>
      <c r="C312">
        <v>639</v>
      </c>
      <c r="D312">
        <v>2012</v>
      </c>
      <c r="E312">
        <v>2024</v>
      </c>
      <c r="F312" t="str">
        <f>_xlfn.CONCAT(Table3[[#This Row],[From]], "-",Table3[[#This Row],[To]])</f>
        <v>2012-2024</v>
      </c>
      <c r="G312" t="s">
        <v>1075</v>
      </c>
      <c r="H312">
        <v>43</v>
      </c>
      <c r="I312">
        <v>45</v>
      </c>
      <c r="J312">
        <v>0.48899999999999999</v>
      </c>
      <c r="K312">
        <v>88</v>
      </c>
      <c r="L312">
        <v>4.37</v>
      </c>
      <c r="M312">
        <v>325</v>
      </c>
      <c r="N312">
        <v>96</v>
      </c>
      <c r="O312">
        <v>0</v>
      </c>
      <c r="P312">
        <v>0</v>
      </c>
      <c r="Q312">
        <v>5</v>
      </c>
      <c r="R312">
        <v>844.1</v>
      </c>
      <c r="S312">
        <v>826</v>
      </c>
      <c r="T312">
        <v>441</v>
      </c>
      <c r="U312">
        <v>410</v>
      </c>
      <c r="V312">
        <v>130</v>
      </c>
      <c r="W312">
        <v>224</v>
      </c>
      <c r="X312">
        <v>11</v>
      </c>
      <c r="Y312">
        <f>_xlfn.IFNA(IF(Table3[[#This Row],[To]]&gt;=2023, VLOOKUP(Table3[[#This Row],[Player]], Active!$B$2:$V$201, 21, FALSE), Table3[[#This Row],[IP]]), Table3[[#This Row],[IP]])</f>
        <v>970.45103279097395</v>
      </c>
      <c r="Z312">
        <f>_xlfn.IFNA(IF(Table3[[#This Row],[To]]&gt;= 2023, (Table3[[#This Row],[IP - Adjusted]]/9)*Table3[[#This Row],[K/9 - Adjusted]], Table3[[#This Row],[SO]]), Table3[[#This Row],[SO]])</f>
        <v>621.2478890743439</v>
      </c>
      <c r="AA312">
        <v>43</v>
      </c>
      <c r="AB312">
        <v>1</v>
      </c>
      <c r="AC312">
        <v>18</v>
      </c>
      <c r="AD312">
        <v>3546</v>
      </c>
      <c r="AE312">
        <v>91</v>
      </c>
      <c r="AF312">
        <v>4.58</v>
      </c>
      <c r="AG312">
        <v>1.244</v>
      </c>
      <c r="AH312">
        <v>8.8000000000000007</v>
      </c>
      <c r="AI312">
        <v>1.4</v>
      </c>
      <c r="AJ312">
        <v>2.4</v>
      </c>
      <c r="AK312">
        <v>6.8</v>
      </c>
      <c r="AL312">
        <f>IF(Table3[[#This Row],[To]]&gt;=2023, Table3[[#This Row],[K/9]]*Adjustments!$N$11, Table3[[#This Row],[K/9]])</f>
        <v>5.7614766873800569</v>
      </c>
      <c r="AM312">
        <v>2.85</v>
      </c>
      <c r="AN312">
        <v>1</v>
      </c>
      <c r="AO312" t="s">
        <v>2080</v>
      </c>
      <c r="AP312" t="s">
        <v>2081</v>
      </c>
    </row>
    <row r="313" spans="1:42" x14ac:dyDescent="0.45">
      <c r="A313">
        <v>113</v>
      </c>
      <c r="B313" t="s">
        <v>1164</v>
      </c>
      <c r="C313">
        <v>628</v>
      </c>
      <c r="D313">
        <v>2016</v>
      </c>
      <c r="E313">
        <v>2024</v>
      </c>
      <c r="F313" t="str">
        <f>_xlfn.CONCAT(Table3[[#This Row],[From]], "-",Table3[[#This Row],[To]])</f>
        <v>2016-2024</v>
      </c>
      <c r="G313" t="s">
        <v>1079</v>
      </c>
      <c r="H313">
        <v>31</v>
      </c>
      <c r="I313">
        <v>43</v>
      </c>
      <c r="J313">
        <v>0.41899999999999998</v>
      </c>
      <c r="K313">
        <v>74</v>
      </c>
      <c r="L313">
        <v>4.92</v>
      </c>
      <c r="M313">
        <v>178</v>
      </c>
      <c r="N313">
        <v>106</v>
      </c>
      <c r="O313">
        <v>0</v>
      </c>
      <c r="P313">
        <v>0</v>
      </c>
      <c r="Q313">
        <v>0</v>
      </c>
      <c r="R313">
        <v>627</v>
      </c>
      <c r="S313">
        <v>668</v>
      </c>
      <c r="T313">
        <v>368</v>
      </c>
      <c r="U313">
        <v>343</v>
      </c>
      <c r="V313">
        <v>96</v>
      </c>
      <c r="W313">
        <v>201</v>
      </c>
      <c r="X313">
        <v>7</v>
      </c>
      <c r="Y313">
        <f>_xlfn.IFNA(IF(Table3[[#This Row],[To]]&gt;=2023, VLOOKUP(Table3[[#This Row],[Player]], Active!$B$2:$V$201, 21, FALSE), Table3[[#This Row],[IP]]), Table3[[#This Row],[IP]])</f>
        <v>718.66951853765886</v>
      </c>
      <c r="Z313">
        <f>_xlfn.IFNA(IF(Table3[[#This Row],[To]]&gt;= 2023, (Table3[[#This Row],[IP - Adjusted]]/9)*Table3[[#This Row],[K/9 - Adjusted]], Table3[[#This Row],[SO]]), Table3[[#This Row],[SO]])</f>
        <v>608.91142308608403</v>
      </c>
      <c r="AA313">
        <v>22</v>
      </c>
      <c r="AB313">
        <v>0</v>
      </c>
      <c r="AC313">
        <v>9</v>
      </c>
      <c r="AD313">
        <v>2740</v>
      </c>
      <c r="AE313">
        <v>86</v>
      </c>
      <c r="AF313">
        <v>4.24</v>
      </c>
      <c r="AG313">
        <v>1.3859999999999999</v>
      </c>
      <c r="AH313">
        <v>9.6</v>
      </c>
      <c r="AI313">
        <v>1.4</v>
      </c>
      <c r="AJ313">
        <v>2.9</v>
      </c>
      <c r="AK313">
        <v>9</v>
      </c>
      <c r="AL313">
        <f>IF(Table3[[#This Row],[To]]&gt;=2023, Table3[[#This Row],[K/9]]*Adjustments!$N$11, Table3[[#This Row],[K/9]])</f>
        <v>7.6254838509441933</v>
      </c>
      <c r="AM313">
        <v>3.12</v>
      </c>
      <c r="AN313" t="s">
        <v>1512</v>
      </c>
      <c r="AO313" t="s">
        <v>2082</v>
      </c>
      <c r="AP313" t="s">
        <v>2083</v>
      </c>
    </row>
    <row r="314" spans="1:42" x14ac:dyDescent="0.45">
      <c r="A314">
        <v>114</v>
      </c>
      <c r="B314" t="s">
        <v>849</v>
      </c>
      <c r="C314">
        <v>623</v>
      </c>
      <c r="D314">
        <v>2019</v>
      </c>
      <c r="E314">
        <v>2024</v>
      </c>
      <c r="F314" t="str">
        <f>_xlfn.CONCAT(Table3[[#This Row],[From]], "-",Table3[[#This Row],[To]])</f>
        <v>2019-2024</v>
      </c>
      <c r="G314" t="s">
        <v>1119</v>
      </c>
      <c r="H314">
        <v>35</v>
      </c>
      <c r="I314">
        <v>43</v>
      </c>
      <c r="J314">
        <v>0.44900000000000001</v>
      </c>
      <c r="K314">
        <v>78</v>
      </c>
      <c r="L314">
        <v>4.4800000000000004</v>
      </c>
      <c r="M314">
        <v>120</v>
      </c>
      <c r="N314">
        <v>118</v>
      </c>
      <c r="O314">
        <v>2</v>
      </c>
      <c r="P314">
        <v>1</v>
      </c>
      <c r="Q314">
        <v>0</v>
      </c>
      <c r="R314">
        <v>635</v>
      </c>
      <c r="S314">
        <v>670</v>
      </c>
      <c r="T314">
        <v>337</v>
      </c>
      <c r="U314">
        <v>316</v>
      </c>
      <c r="V314">
        <v>70</v>
      </c>
      <c r="W314">
        <v>225</v>
      </c>
      <c r="X314">
        <v>2</v>
      </c>
      <c r="Y314">
        <f>_xlfn.IFNA(IF(Table3[[#This Row],[To]]&gt;=2023, VLOOKUP(Table3[[#This Row],[Player]], Active!$B$2:$V$201, 21, FALSE), Table3[[#This Row],[IP]]), Table3[[#This Row],[IP]])</f>
        <v>730.05142260664434</v>
      </c>
      <c r="Z314">
        <f>_xlfn.IFNA(IF(Table3[[#This Row],[To]]&gt;= 2023, (Table3[[#This Row],[IP - Adjusted]]/9)*Table3[[#This Row],[K/9 - Adjusted]], Table3[[#This Row],[SO]]), Table3[[#This Row],[SO]])</f>
        <v>604.80936955954394</v>
      </c>
      <c r="AA314">
        <v>44</v>
      </c>
      <c r="AB314">
        <v>3</v>
      </c>
      <c r="AC314">
        <v>13</v>
      </c>
      <c r="AD314">
        <v>2771</v>
      </c>
      <c r="AE314">
        <v>95</v>
      </c>
      <c r="AF314">
        <v>3.93</v>
      </c>
      <c r="AG314">
        <v>1.409</v>
      </c>
      <c r="AH314">
        <v>9.5</v>
      </c>
      <c r="AI314">
        <v>1</v>
      </c>
      <c r="AJ314">
        <v>3.2</v>
      </c>
      <c r="AK314">
        <v>8.8000000000000007</v>
      </c>
      <c r="AL314">
        <f>IF(Table3[[#This Row],[To]]&gt;=2023, Table3[[#This Row],[K/9]]*Adjustments!$N$11, Table3[[#This Row],[K/9]])</f>
        <v>7.4560286542565457</v>
      </c>
      <c r="AM314">
        <v>2.77</v>
      </c>
      <c r="AN314" t="s">
        <v>1435</v>
      </c>
      <c r="AO314" t="s">
        <v>99</v>
      </c>
      <c r="AP314" t="s">
        <v>2084</v>
      </c>
    </row>
    <row r="315" spans="1:42" x14ac:dyDescent="0.45">
      <c r="A315">
        <v>115</v>
      </c>
      <c r="B315" t="s">
        <v>974</v>
      </c>
      <c r="C315">
        <v>612</v>
      </c>
      <c r="D315">
        <v>2015</v>
      </c>
      <c r="E315">
        <v>2024</v>
      </c>
      <c r="F315" t="str">
        <f>_xlfn.CONCAT(Table3[[#This Row],[From]], "-",Table3[[#This Row],[To]])</f>
        <v>2015-2024</v>
      </c>
      <c r="G315" t="s">
        <v>1087</v>
      </c>
      <c r="H315">
        <v>42</v>
      </c>
      <c r="I315">
        <v>74</v>
      </c>
      <c r="J315">
        <v>0.36199999999999999</v>
      </c>
      <c r="K315">
        <v>116</v>
      </c>
      <c r="L315">
        <v>4.7300000000000004</v>
      </c>
      <c r="M315">
        <v>221</v>
      </c>
      <c r="N315">
        <v>149</v>
      </c>
      <c r="O315">
        <v>1</v>
      </c>
      <c r="P315">
        <v>0</v>
      </c>
      <c r="Q315">
        <v>5</v>
      </c>
      <c r="R315">
        <v>907.1</v>
      </c>
      <c r="S315">
        <v>928</v>
      </c>
      <c r="T315">
        <v>513</v>
      </c>
      <c r="U315">
        <v>477</v>
      </c>
      <c r="V315">
        <v>123</v>
      </c>
      <c r="W315">
        <v>336</v>
      </c>
      <c r="X315">
        <v>24</v>
      </c>
      <c r="Y315">
        <f>_xlfn.IFNA(IF(Table3[[#This Row],[To]]&gt;=2023, VLOOKUP(Table3[[#This Row],[Player]], Active!$B$2:$V$201, 21, FALSE), Table3[[#This Row],[IP]]), Table3[[#This Row],[IP]])</f>
        <v>1042.8813314117906</v>
      </c>
      <c r="Z315">
        <f>_xlfn.IFNA(IF(Table3[[#This Row],[To]]&gt;= 2023, (Table3[[#This Row],[IP - Adjusted]]/9)*Table3[[#This Row],[K/9 - Adjusted]], Table3[[#This Row],[SO]]), Table3[[#This Row],[SO]])</f>
        <v>598.89007385066554</v>
      </c>
      <c r="AA315">
        <v>46</v>
      </c>
      <c r="AB315">
        <v>3</v>
      </c>
      <c r="AC315">
        <v>22</v>
      </c>
      <c r="AD315">
        <v>3925</v>
      </c>
      <c r="AE315">
        <v>87</v>
      </c>
      <c r="AF315">
        <v>4.84</v>
      </c>
      <c r="AG315">
        <v>1.393</v>
      </c>
      <c r="AH315">
        <v>9.1999999999999993</v>
      </c>
      <c r="AI315">
        <v>1.2</v>
      </c>
      <c r="AJ315">
        <v>3.3</v>
      </c>
      <c r="AK315">
        <v>6.1</v>
      </c>
      <c r="AL315">
        <f>IF(Table3[[#This Row],[To]]&gt;=2023, Table3[[#This Row],[K/9]]*Adjustments!$N$11, Table3[[#This Row],[K/9]])</f>
        <v>5.1683834989732862</v>
      </c>
      <c r="AM315">
        <v>1.82</v>
      </c>
      <c r="AN315" t="s">
        <v>1435</v>
      </c>
      <c r="AO315" t="s">
        <v>2085</v>
      </c>
      <c r="AP315" t="s">
        <v>2086</v>
      </c>
    </row>
    <row r="316" spans="1:42" x14ac:dyDescent="0.45">
      <c r="A316">
        <v>101</v>
      </c>
      <c r="B316" t="s">
        <v>2056</v>
      </c>
      <c r="C316">
        <v>693</v>
      </c>
      <c r="D316">
        <v>2016</v>
      </c>
      <c r="E316">
        <v>2024</v>
      </c>
      <c r="F316" t="str">
        <f>_xlfn.CONCAT(Table3[[#This Row],[From]], "-",Table3[[#This Row],[To]])</f>
        <v>2016-2024</v>
      </c>
      <c r="G316" t="s">
        <v>1079</v>
      </c>
      <c r="H316">
        <v>19</v>
      </c>
      <c r="I316">
        <v>30</v>
      </c>
      <c r="J316">
        <v>0.38800000000000001</v>
      </c>
      <c r="K316">
        <v>49</v>
      </c>
      <c r="L316">
        <v>3.01</v>
      </c>
      <c r="M316">
        <v>430</v>
      </c>
      <c r="N316">
        <v>0</v>
      </c>
      <c r="O316">
        <v>0</v>
      </c>
      <c r="P316">
        <v>0</v>
      </c>
      <c r="Q316">
        <v>214</v>
      </c>
      <c r="R316">
        <v>425</v>
      </c>
      <c r="S316">
        <v>304</v>
      </c>
      <c r="T316">
        <v>153</v>
      </c>
      <c r="U316">
        <v>142</v>
      </c>
      <c r="V316">
        <v>48</v>
      </c>
      <c r="W316">
        <v>149</v>
      </c>
      <c r="X316">
        <v>9</v>
      </c>
      <c r="Y316">
        <f>_xlfn.IFNA(IF(Table3[[#This Row],[To]]&gt;=2023, VLOOKUP(Table3[[#This Row],[Player]], Active!$B$2:$V$201, 21, FALSE), Table3[[#This Row],[IP]]), Table3[[#This Row],[IP]])</f>
        <v>425</v>
      </c>
      <c r="Z316">
        <f>_xlfn.IFNA(IF(Table3[[#This Row],[To]]&gt;= 2023, (Table3[[#This Row],[IP - Adjusted]]/9)*Table3[[#This Row],[K/9 - Adjusted]], Table3[[#This Row],[SO]]), Table3[[#This Row],[SO]])</f>
        <v>588.15074517004746</v>
      </c>
      <c r="AA316">
        <v>31</v>
      </c>
      <c r="AB316">
        <v>4</v>
      </c>
      <c r="AC316">
        <v>26</v>
      </c>
      <c r="AD316">
        <v>1736</v>
      </c>
      <c r="AE316">
        <v>135</v>
      </c>
      <c r="AF316">
        <v>2.64</v>
      </c>
      <c r="AG316">
        <v>1.0660000000000001</v>
      </c>
      <c r="AH316">
        <v>6.4</v>
      </c>
      <c r="AI316">
        <v>1</v>
      </c>
      <c r="AJ316">
        <v>3.2</v>
      </c>
      <c r="AK316">
        <v>14.7</v>
      </c>
      <c r="AL316">
        <f>IF(Table3[[#This Row],[To]]&gt;=2023, Table3[[#This Row],[K/9]]*Adjustments!$N$11, Table3[[#This Row],[K/9]])</f>
        <v>12.454956956542182</v>
      </c>
      <c r="AM316">
        <v>4.6500000000000004</v>
      </c>
      <c r="AN316">
        <v>1</v>
      </c>
      <c r="AO316" t="s">
        <v>2057</v>
      </c>
      <c r="AP316" t="s">
        <v>2058</v>
      </c>
    </row>
    <row r="317" spans="1:42" x14ac:dyDescent="0.45">
      <c r="A317">
        <v>116</v>
      </c>
      <c r="B317" t="s">
        <v>922</v>
      </c>
      <c r="C317">
        <v>608</v>
      </c>
      <c r="D317">
        <v>2018</v>
      </c>
      <c r="E317">
        <v>2024</v>
      </c>
      <c r="F317" t="str">
        <f>_xlfn.CONCAT(Table3[[#This Row],[From]], "-",Table3[[#This Row],[To]])</f>
        <v>2018-2024</v>
      </c>
      <c r="G317" t="s">
        <v>1102</v>
      </c>
      <c r="H317">
        <v>38</v>
      </c>
      <c r="I317">
        <v>19</v>
      </c>
      <c r="J317">
        <v>0.66700000000000004</v>
      </c>
      <c r="K317">
        <v>57</v>
      </c>
      <c r="L317">
        <v>3.01</v>
      </c>
      <c r="M317">
        <v>86</v>
      </c>
      <c r="N317">
        <v>86</v>
      </c>
      <c r="O317">
        <v>1</v>
      </c>
      <c r="P317">
        <v>1</v>
      </c>
      <c r="Q317">
        <v>0</v>
      </c>
      <c r="R317">
        <v>481.2</v>
      </c>
      <c r="S317">
        <v>348</v>
      </c>
      <c r="T317">
        <v>169</v>
      </c>
      <c r="U317">
        <v>161</v>
      </c>
      <c r="V317">
        <v>53</v>
      </c>
      <c r="W317">
        <v>173</v>
      </c>
      <c r="X317">
        <v>2</v>
      </c>
      <c r="Y317">
        <f>_xlfn.IFNA(IF(Table3[[#This Row],[To]]&gt;=2023, VLOOKUP(Table3[[#This Row],[Player]], Active!$B$2:$V$201, 21, FALSE), Table3[[#This Row],[IP]]), Table3[[#This Row],[IP]])</f>
        <v>553.22951898947599</v>
      </c>
      <c r="Z317">
        <f>_xlfn.IFNA(IF(Table3[[#This Row],[To]]&gt;= 2023, (Table3[[#This Row],[IP - Adjusted]]/9)*Table3[[#This Row],[K/9 - Adjusted]], Table3[[#This Row],[SO]]), Table3[[#This Row],[SO]])</f>
        <v>593.73490737390807</v>
      </c>
      <c r="AA317">
        <v>24</v>
      </c>
      <c r="AB317">
        <v>2</v>
      </c>
      <c r="AC317">
        <v>42</v>
      </c>
      <c r="AD317">
        <v>1951</v>
      </c>
      <c r="AE317">
        <v>143</v>
      </c>
      <c r="AF317">
        <v>3.31</v>
      </c>
      <c r="AG317">
        <v>1.0820000000000001</v>
      </c>
      <c r="AH317">
        <v>6.5</v>
      </c>
      <c r="AI317">
        <v>1</v>
      </c>
      <c r="AJ317">
        <v>3.2</v>
      </c>
      <c r="AK317">
        <v>11.4</v>
      </c>
      <c r="AL317">
        <f>IF(Table3[[#This Row],[To]]&gt;=2023, Table3[[#This Row],[K/9]]*Adjustments!$N$11, Table3[[#This Row],[K/9]])</f>
        <v>9.6589462111959783</v>
      </c>
      <c r="AM317">
        <v>3.51</v>
      </c>
      <c r="AN317" t="s">
        <v>2087</v>
      </c>
      <c r="AO317" t="s">
        <v>2088</v>
      </c>
      <c r="AP317" t="s">
        <v>2089</v>
      </c>
    </row>
    <row r="318" spans="1:42" x14ac:dyDescent="0.45">
      <c r="A318">
        <v>117</v>
      </c>
      <c r="B318" t="s">
        <v>872</v>
      </c>
      <c r="C318">
        <v>606</v>
      </c>
      <c r="D318">
        <v>2021</v>
      </c>
      <c r="E318">
        <v>2024</v>
      </c>
      <c r="F318" t="str">
        <f>_xlfn.CONCAT(Table3[[#This Row],[From]], "-",Table3[[#This Row],[To]])</f>
        <v>2021-2024</v>
      </c>
      <c r="G318" t="s">
        <v>1140</v>
      </c>
      <c r="H318">
        <v>38</v>
      </c>
      <c r="I318">
        <v>23</v>
      </c>
      <c r="J318">
        <v>0.623</v>
      </c>
      <c r="K318">
        <v>61</v>
      </c>
      <c r="L318">
        <v>3.59</v>
      </c>
      <c r="M318">
        <v>107</v>
      </c>
      <c r="N318">
        <v>107</v>
      </c>
      <c r="O318">
        <v>1</v>
      </c>
      <c r="P318">
        <v>1</v>
      </c>
      <c r="Q318">
        <v>0</v>
      </c>
      <c r="R318">
        <v>621</v>
      </c>
      <c r="S318">
        <v>539</v>
      </c>
      <c r="T318">
        <v>258</v>
      </c>
      <c r="U318">
        <v>248</v>
      </c>
      <c r="V318">
        <v>80</v>
      </c>
      <c r="W318">
        <v>138</v>
      </c>
      <c r="X318">
        <v>6</v>
      </c>
      <c r="Y318">
        <f>_xlfn.IFNA(IF(Table3[[#This Row],[To]]&gt;=2023, VLOOKUP(Table3[[#This Row],[Player]], Active!$B$2:$V$201, 21, FALSE), Table3[[#This Row],[IP]]), Table3[[#This Row],[IP]])</f>
        <v>713.95580069090727</v>
      </c>
      <c r="Z318">
        <f>_xlfn.IFNA(IF(Table3[[#This Row],[To]]&gt;= 2023, (Table3[[#This Row],[IP - Adjusted]]/9)*Table3[[#This Row],[K/9 - Adjusted]], Table3[[#This Row],[SO]]), Table3[[#This Row],[SO]])</f>
        <v>591.47498975823112</v>
      </c>
      <c r="AA318">
        <v>16</v>
      </c>
      <c r="AB318">
        <v>0</v>
      </c>
      <c r="AC318">
        <v>24</v>
      </c>
      <c r="AD318">
        <v>2516</v>
      </c>
      <c r="AE318">
        <v>108</v>
      </c>
      <c r="AF318">
        <v>3.65</v>
      </c>
      <c r="AG318">
        <v>1.0900000000000001</v>
      </c>
      <c r="AH318">
        <v>7.8</v>
      </c>
      <c r="AI318">
        <v>1.2</v>
      </c>
      <c r="AJ318">
        <v>2</v>
      </c>
      <c r="AK318">
        <v>8.8000000000000007</v>
      </c>
      <c r="AL318">
        <f>IF(Table3[[#This Row],[To]]&gt;=2023, Table3[[#This Row],[K/9]]*Adjustments!$N$11, Table3[[#This Row],[K/9]])</f>
        <v>7.4560286542565457</v>
      </c>
      <c r="AM318">
        <v>4.3899999999999997</v>
      </c>
      <c r="AO318" t="s">
        <v>121</v>
      </c>
      <c r="AP318" t="s">
        <v>2090</v>
      </c>
    </row>
    <row r="319" spans="1:42" x14ac:dyDescent="0.45">
      <c r="A319">
        <v>118</v>
      </c>
      <c r="B319" t="s">
        <v>1207</v>
      </c>
      <c r="C319">
        <v>596</v>
      </c>
      <c r="D319">
        <v>2018</v>
      </c>
      <c r="E319">
        <v>2024</v>
      </c>
      <c r="F319" t="str">
        <f>_xlfn.CONCAT(Table3[[#This Row],[From]], "-",Table3[[#This Row],[To]])</f>
        <v>2018-2024</v>
      </c>
      <c r="G319" t="s">
        <v>1199</v>
      </c>
      <c r="H319">
        <v>23</v>
      </c>
      <c r="I319">
        <v>27</v>
      </c>
      <c r="J319">
        <v>0.46</v>
      </c>
      <c r="K319">
        <v>50</v>
      </c>
      <c r="L319">
        <v>4.4000000000000004</v>
      </c>
      <c r="M319">
        <v>275</v>
      </c>
      <c r="N319">
        <v>61</v>
      </c>
      <c r="O319">
        <v>0</v>
      </c>
      <c r="P319">
        <v>0</v>
      </c>
      <c r="Q319">
        <v>1</v>
      </c>
      <c r="R319">
        <v>542.1</v>
      </c>
      <c r="S319">
        <v>479</v>
      </c>
      <c r="T319">
        <v>281</v>
      </c>
      <c r="U319">
        <v>265</v>
      </c>
      <c r="V319">
        <v>80</v>
      </c>
      <c r="W319">
        <v>230</v>
      </c>
      <c r="X319">
        <v>16</v>
      </c>
      <c r="Y319">
        <f>_xlfn.IFNA(IF(Table3[[#This Row],[To]]&gt;=2023, VLOOKUP(Table3[[#This Row],[Player]], Active!$B$2:$V$201, 21, FALSE), Table3[[#This Row],[IP]]), Table3[[#This Row],[IP]])</f>
        <v>623.24547432293218</v>
      </c>
      <c r="Z319">
        <f>_xlfn.IFNA(IF(Table3[[#This Row],[To]]&gt;= 2023, (Table3[[#This Row],[IP - Adjusted]]/9)*Table3[[#This Row],[K/9 - Adjusted]], Table3[[#This Row],[SO]]), Table3[[#This Row],[SO]])</f>
        <v>580.86701439843682</v>
      </c>
      <c r="AA319">
        <v>13</v>
      </c>
      <c r="AB319">
        <v>1</v>
      </c>
      <c r="AC319">
        <v>33</v>
      </c>
      <c r="AD319">
        <v>2313</v>
      </c>
      <c r="AE319">
        <v>94</v>
      </c>
      <c r="AF319">
        <v>4.25</v>
      </c>
      <c r="AG319">
        <v>1.3069999999999999</v>
      </c>
      <c r="AH319">
        <v>7.9</v>
      </c>
      <c r="AI319">
        <v>1.3</v>
      </c>
      <c r="AJ319">
        <v>3.8</v>
      </c>
      <c r="AK319">
        <v>9.9</v>
      </c>
      <c r="AL319">
        <f>IF(Table3[[#This Row],[To]]&gt;=2023, Table3[[#This Row],[K/9]]*Adjustments!$N$11, Table3[[#This Row],[K/9]])</f>
        <v>8.3880322360386135</v>
      </c>
      <c r="AM319">
        <v>2.59</v>
      </c>
      <c r="AN319" t="s">
        <v>1435</v>
      </c>
      <c r="AO319" t="s">
        <v>2091</v>
      </c>
      <c r="AP319" t="s">
        <v>2092</v>
      </c>
    </row>
    <row r="320" spans="1:42" x14ac:dyDescent="0.45">
      <c r="A320">
        <v>119</v>
      </c>
      <c r="B320" t="s">
        <v>1149</v>
      </c>
      <c r="C320">
        <v>586</v>
      </c>
      <c r="D320">
        <v>2014</v>
      </c>
      <c r="E320">
        <v>2024</v>
      </c>
      <c r="F320" t="str">
        <f>_xlfn.CONCAT(Table3[[#This Row],[From]], "-",Table3[[#This Row],[To]])</f>
        <v>2014-2024</v>
      </c>
      <c r="G320" t="s">
        <v>1077</v>
      </c>
      <c r="H320">
        <v>33</v>
      </c>
      <c r="I320">
        <v>30</v>
      </c>
      <c r="J320">
        <v>0.52400000000000002</v>
      </c>
      <c r="K320">
        <v>63</v>
      </c>
      <c r="L320">
        <v>4.21</v>
      </c>
      <c r="M320">
        <v>467</v>
      </c>
      <c r="N320">
        <v>3</v>
      </c>
      <c r="O320">
        <v>0</v>
      </c>
      <c r="P320">
        <v>0</v>
      </c>
      <c r="Q320">
        <v>47</v>
      </c>
      <c r="R320">
        <v>466.1</v>
      </c>
      <c r="S320">
        <v>420</v>
      </c>
      <c r="T320">
        <v>233</v>
      </c>
      <c r="U320">
        <v>218</v>
      </c>
      <c r="V320">
        <v>53</v>
      </c>
      <c r="W320">
        <v>214</v>
      </c>
      <c r="X320">
        <v>9</v>
      </c>
      <c r="Y320">
        <f>_xlfn.IFNA(IF(Table3[[#This Row],[To]]&gt;=2023, VLOOKUP(Table3[[#This Row],[Player]], Active!$B$2:$V$201, 21, FALSE), Table3[[#This Row],[IP]]), Table3[[#This Row],[IP]])</f>
        <v>535.86924106607387</v>
      </c>
      <c r="Z320">
        <f>_xlfn.IFNA(IF(Table3[[#This Row],[To]]&gt;= 2023, (Table3[[#This Row],[IP - Adjusted]]/9)*Table3[[#This Row],[K/9 - Adjusted]], Table3[[#This Row],[SO]]), Table3[[#This Row],[SO]])</f>
        <v>570.05880687441811</v>
      </c>
      <c r="AA320">
        <v>18</v>
      </c>
      <c r="AB320">
        <v>3</v>
      </c>
      <c r="AC320">
        <v>47</v>
      </c>
      <c r="AD320">
        <v>2021</v>
      </c>
      <c r="AE320">
        <v>108</v>
      </c>
      <c r="AF320">
        <v>3.62</v>
      </c>
      <c r="AG320">
        <v>1.36</v>
      </c>
      <c r="AH320">
        <v>8.1</v>
      </c>
      <c r="AI320">
        <v>1</v>
      </c>
      <c r="AJ320">
        <v>4.0999999999999996</v>
      </c>
      <c r="AK320">
        <v>11.3</v>
      </c>
      <c r="AL320">
        <f>IF(Table3[[#This Row],[To]]&gt;=2023, Table3[[#This Row],[K/9]]*Adjustments!$N$11, Table3[[#This Row],[K/9]])</f>
        <v>9.5742186128521549</v>
      </c>
      <c r="AM320">
        <v>2.74</v>
      </c>
      <c r="AN320">
        <v>1</v>
      </c>
      <c r="AO320" t="s">
        <v>2093</v>
      </c>
      <c r="AP320" t="s">
        <v>2094</v>
      </c>
    </row>
    <row r="321" spans="1:42" x14ac:dyDescent="0.45">
      <c r="A321">
        <v>120</v>
      </c>
      <c r="B321" t="s">
        <v>997</v>
      </c>
      <c r="C321">
        <v>575</v>
      </c>
      <c r="D321">
        <v>2016</v>
      </c>
      <c r="E321">
        <v>2023</v>
      </c>
      <c r="F321" t="str">
        <f>_xlfn.CONCAT(Table3[[#This Row],[From]], "-",Table3[[#This Row],[To]])</f>
        <v>2016-2023</v>
      </c>
      <c r="G321" t="s">
        <v>1096</v>
      </c>
      <c r="H321">
        <v>37</v>
      </c>
      <c r="I321">
        <v>50</v>
      </c>
      <c r="J321">
        <v>0.42499999999999999</v>
      </c>
      <c r="K321">
        <v>87</v>
      </c>
      <c r="L321">
        <v>3.94</v>
      </c>
      <c r="M321">
        <v>262</v>
      </c>
      <c r="N321">
        <v>90</v>
      </c>
      <c r="O321">
        <v>2</v>
      </c>
      <c r="P321">
        <v>1</v>
      </c>
      <c r="Q321">
        <v>19</v>
      </c>
      <c r="R321">
        <v>674</v>
      </c>
      <c r="S321">
        <v>635</v>
      </c>
      <c r="T321">
        <v>322</v>
      </c>
      <c r="U321">
        <v>295</v>
      </c>
      <c r="V321">
        <v>74</v>
      </c>
      <c r="W321">
        <v>216</v>
      </c>
      <c r="X321">
        <v>12</v>
      </c>
      <c r="Y321">
        <f>_xlfn.IFNA(IF(Table3[[#This Row],[To]]&gt;=2023, VLOOKUP(Table3[[#This Row],[Player]], Active!$B$2:$V$201, 21, FALSE), Table3[[#This Row],[IP]]), Table3[[#This Row],[IP]])</f>
        <v>774.88922651476889</v>
      </c>
      <c r="Z321">
        <f>_xlfn.IFNA(IF(Table3[[#This Row],[To]]&gt;= 2023, (Table3[[#This Row],[IP - Adjusted]]/9)*Table3[[#This Row],[K/9 - Adjusted]], Table3[[#This Row],[SO]]), Table3[[#This Row],[SO]])</f>
        <v>561.71074913030066</v>
      </c>
      <c r="AA321">
        <v>35</v>
      </c>
      <c r="AB321">
        <v>2</v>
      </c>
      <c r="AC321">
        <v>15</v>
      </c>
      <c r="AD321">
        <v>2827</v>
      </c>
      <c r="AE321">
        <v>111</v>
      </c>
      <c r="AF321">
        <v>4</v>
      </c>
      <c r="AG321">
        <v>1.2629999999999999</v>
      </c>
      <c r="AH321">
        <v>8.5</v>
      </c>
      <c r="AI321">
        <v>1</v>
      </c>
      <c r="AJ321">
        <v>2.9</v>
      </c>
      <c r="AK321">
        <v>7.7</v>
      </c>
      <c r="AL321">
        <f>IF(Table3[[#This Row],[To]]&gt;=2023, Table3[[#This Row],[K/9]]*Adjustments!$N$11, Table3[[#This Row],[K/9]])</f>
        <v>6.524025072474477</v>
      </c>
      <c r="AM321">
        <v>2.66</v>
      </c>
      <c r="AN321">
        <v>1</v>
      </c>
      <c r="AO321" t="s">
        <v>2095</v>
      </c>
      <c r="AP321" t="s">
        <v>2096</v>
      </c>
    </row>
    <row r="322" spans="1:42" x14ac:dyDescent="0.45">
      <c r="A322">
        <v>121</v>
      </c>
      <c r="B322" t="s">
        <v>877</v>
      </c>
      <c r="C322">
        <v>571</v>
      </c>
      <c r="D322">
        <v>2020</v>
      </c>
      <c r="E322">
        <v>2024</v>
      </c>
      <c r="F322" t="str">
        <f>_xlfn.CONCAT(Table3[[#This Row],[From]], "-",Table3[[#This Row],[To]])</f>
        <v>2020-2024</v>
      </c>
      <c r="G322" t="s">
        <v>1153</v>
      </c>
      <c r="H322">
        <v>32</v>
      </c>
      <c r="I322">
        <v>36</v>
      </c>
      <c r="J322">
        <v>0.47099999999999997</v>
      </c>
      <c r="K322">
        <v>68</v>
      </c>
      <c r="L322">
        <v>4.2300000000000004</v>
      </c>
      <c r="M322">
        <v>113</v>
      </c>
      <c r="N322">
        <v>110</v>
      </c>
      <c r="O322">
        <v>1</v>
      </c>
      <c r="P322">
        <v>0</v>
      </c>
      <c r="Q322">
        <v>0</v>
      </c>
      <c r="R322">
        <v>607</v>
      </c>
      <c r="S322">
        <v>608</v>
      </c>
      <c r="T322">
        <v>306</v>
      </c>
      <c r="U322">
        <v>285</v>
      </c>
      <c r="V322">
        <v>71</v>
      </c>
      <c r="W322">
        <v>191</v>
      </c>
      <c r="X322">
        <v>1</v>
      </c>
      <c r="Y322">
        <f>_xlfn.IFNA(IF(Table3[[#This Row],[To]]&gt;=2023, VLOOKUP(Table3[[#This Row],[Player]], Active!$B$2:$V$201, 21, FALSE), Table3[[#This Row],[IP]]), Table3[[#This Row],[IP]])</f>
        <v>697.8601787751702</v>
      </c>
      <c r="Z322">
        <f>_xlfn.IFNA(IF(Table3[[#This Row],[To]]&gt;= 2023, (Table3[[#This Row],[IP - Adjusted]]/9)*Table3[[#This Row],[K/9 - Adjusted]], Table3[[#This Row],[SO]]), Table3[[#This Row],[SO]])</f>
        <v>558.43127098111427</v>
      </c>
      <c r="AA322">
        <v>39</v>
      </c>
      <c r="AB322">
        <v>3</v>
      </c>
      <c r="AC322">
        <v>15</v>
      </c>
      <c r="AD322">
        <v>2595</v>
      </c>
      <c r="AE322">
        <v>104</v>
      </c>
      <c r="AF322">
        <v>3.96</v>
      </c>
      <c r="AG322">
        <v>1.3160000000000001</v>
      </c>
      <c r="AH322">
        <v>9</v>
      </c>
      <c r="AI322">
        <v>1.1000000000000001</v>
      </c>
      <c r="AJ322">
        <v>2.8</v>
      </c>
      <c r="AK322">
        <v>8.5</v>
      </c>
      <c r="AL322">
        <f>IF(Table3[[#This Row],[To]]&gt;=2023, Table3[[#This Row],[K/9]]*Adjustments!$N$11, Table3[[#This Row],[K/9]])</f>
        <v>7.201845859225072</v>
      </c>
      <c r="AM322">
        <v>2.99</v>
      </c>
      <c r="AO322" t="s">
        <v>75</v>
      </c>
      <c r="AP322" t="s">
        <v>2097</v>
      </c>
    </row>
    <row r="323" spans="1:42" x14ac:dyDescent="0.45">
      <c r="A323">
        <v>122</v>
      </c>
      <c r="B323" t="s">
        <v>1145</v>
      </c>
      <c r="C323">
        <v>567</v>
      </c>
      <c r="D323">
        <v>2018</v>
      </c>
      <c r="E323">
        <v>2023</v>
      </c>
      <c r="F323" t="str">
        <f>_xlfn.CONCAT(Table3[[#This Row],[From]], "-",Table3[[#This Row],[To]])</f>
        <v>2018-2023</v>
      </c>
      <c r="G323" t="s">
        <v>1119</v>
      </c>
      <c r="H323">
        <v>36</v>
      </c>
      <c r="I323">
        <v>37</v>
      </c>
      <c r="J323">
        <v>0.49299999999999999</v>
      </c>
      <c r="K323">
        <v>73</v>
      </c>
      <c r="L323">
        <v>4.3</v>
      </c>
      <c r="M323">
        <v>120</v>
      </c>
      <c r="N323">
        <v>112</v>
      </c>
      <c r="O323">
        <v>0</v>
      </c>
      <c r="P323">
        <v>0</v>
      </c>
      <c r="Q323">
        <v>0</v>
      </c>
      <c r="R323">
        <v>596.20000000000005</v>
      </c>
      <c r="S323">
        <v>585</v>
      </c>
      <c r="T323">
        <v>315</v>
      </c>
      <c r="U323">
        <v>285</v>
      </c>
      <c r="V323">
        <v>96</v>
      </c>
      <c r="W323">
        <v>230</v>
      </c>
      <c r="X323">
        <v>7</v>
      </c>
      <c r="Y323">
        <f>_xlfn.IFNA(IF(Table3[[#This Row],[To]]&gt;=2023, VLOOKUP(Table3[[#This Row],[Player]], Active!$B$2:$V$201, 21, FALSE), Table3[[#This Row],[IP]]), Table3[[#This Row],[IP]])</f>
        <v>685.44355615445886</v>
      </c>
      <c r="Z323">
        <f>_xlfn.IFNA(IF(Table3[[#This Row],[To]]&gt;= 2023, (Table3[[#This Row],[IP - Adjusted]]/9)*Table3[[#This Row],[K/9 - Adjusted]], Table3[[#This Row],[SO]]), Table3[[#This Row],[SO]])</f>
        <v>554.94831365963501</v>
      </c>
      <c r="AA323">
        <v>17</v>
      </c>
      <c r="AB323">
        <v>4</v>
      </c>
      <c r="AC323">
        <v>14</v>
      </c>
      <c r="AD323">
        <v>2577</v>
      </c>
      <c r="AE323">
        <v>95</v>
      </c>
      <c r="AF323">
        <v>4.5999999999999996</v>
      </c>
      <c r="AG323">
        <v>1.3660000000000001</v>
      </c>
      <c r="AH323">
        <v>8.8000000000000007</v>
      </c>
      <c r="AI323">
        <v>1.4</v>
      </c>
      <c r="AJ323">
        <v>3.5</v>
      </c>
      <c r="AK323">
        <v>8.6</v>
      </c>
      <c r="AL323">
        <f>IF(Table3[[#This Row],[To]]&gt;=2023, Table3[[#This Row],[K/9]]*Adjustments!$N$11, Table3[[#This Row],[K/9]])</f>
        <v>7.2865734575688954</v>
      </c>
      <c r="AM323">
        <v>2.4700000000000002</v>
      </c>
      <c r="AN323" t="s">
        <v>1435</v>
      </c>
      <c r="AO323" t="s">
        <v>2098</v>
      </c>
      <c r="AP323" t="s">
        <v>2099</v>
      </c>
    </row>
    <row r="324" spans="1:42" x14ac:dyDescent="0.45">
      <c r="A324">
        <v>130</v>
      </c>
      <c r="B324" t="s">
        <v>1010</v>
      </c>
      <c r="C324">
        <v>541</v>
      </c>
      <c r="D324">
        <v>2014</v>
      </c>
      <c r="E324">
        <v>2022</v>
      </c>
      <c r="F324" t="str">
        <f>_xlfn.CONCAT(Table3[[#This Row],[From]], "-",Table3[[#This Row],[To]])</f>
        <v>2014-2022</v>
      </c>
      <c r="G324" t="s">
        <v>1142</v>
      </c>
      <c r="H324">
        <v>38</v>
      </c>
      <c r="I324">
        <v>38</v>
      </c>
      <c r="J324">
        <v>0.5</v>
      </c>
      <c r="K324">
        <v>76</v>
      </c>
      <c r="L324">
        <v>4.16</v>
      </c>
      <c r="M324">
        <v>174</v>
      </c>
      <c r="N324">
        <v>113</v>
      </c>
      <c r="O324">
        <v>0</v>
      </c>
      <c r="P324">
        <v>0</v>
      </c>
      <c r="Q324">
        <v>3</v>
      </c>
      <c r="R324">
        <v>685</v>
      </c>
      <c r="S324">
        <v>652</v>
      </c>
      <c r="T324">
        <v>345</v>
      </c>
      <c r="U324">
        <v>317</v>
      </c>
      <c r="V324">
        <v>72</v>
      </c>
      <c r="W324">
        <v>292</v>
      </c>
      <c r="X324">
        <v>7</v>
      </c>
      <c r="Y324">
        <f>_xlfn.IFNA(IF(Table3[[#This Row],[To]]&gt;=2023, VLOOKUP(Table3[[#This Row],[Player]], Active!$B$2:$V$201, 21, FALSE), Table3[[#This Row],[IP]]), Table3[[#This Row],[IP]])</f>
        <v>685</v>
      </c>
      <c r="Z324">
        <f>_xlfn.IFNA(IF(Table3[[#This Row],[To]]&gt;= 2023, (Table3[[#This Row],[IP - Adjusted]]/9)*Table3[[#This Row],[K/9 - Adjusted]], Table3[[#This Row],[SO]]), Table3[[#This Row],[SO]])</f>
        <v>541</v>
      </c>
      <c r="AA324">
        <v>37</v>
      </c>
      <c r="AB324">
        <v>1</v>
      </c>
      <c r="AC324">
        <v>28</v>
      </c>
      <c r="AD324">
        <v>2958</v>
      </c>
      <c r="AE324">
        <v>102</v>
      </c>
      <c r="AF324">
        <v>4.3899999999999997</v>
      </c>
      <c r="AG324">
        <v>1.3779999999999999</v>
      </c>
      <c r="AH324">
        <v>8.6</v>
      </c>
      <c r="AI324">
        <v>0.9</v>
      </c>
      <c r="AJ324">
        <v>3.8</v>
      </c>
      <c r="AK324">
        <v>7.1</v>
      </c>
      <c r="AL324">
        <f>IF(Table3[[#This Row],[To]]&gt;=2023, Table3[[#This Row],[K/9]]*Adjustments!$N$11, Table3[[#This Row],[K/9]])</f>
        <v>7.1</v>
      </c>
      <c r="AM324">
        <v>1.85</v>
      </c>
      <c r="AN324">
        <v>1</v>
      </c>
      <c r="AO324" t="s">
        <v>2111</v>
      </c>
      <c r="AP324" t="s">
        <v>2112</v>
      </c>
    </row>
    <row r="325" spans="1:42" x14ac:dyDescent="0.45">
      <c r="A325">
        <v>124</v>
      </c>
      <c r="B325" t="s">
        <v>1117</v>
      </c>
      <c r="C325">
        <v>564</v>
      </c>
      <c r="D325">
        <v>2018</v>
      </c>
      <c r="E325">
        <v>2024</v>
      </c>
      <c r="F325" t="str">
        <f>_xlfn.CONCAT(Table3[[#This Row],[From]], "-",Table3[[#This Row],[To]])</f>
        <v>2018-2024</v>
      </c>
      <c r="G325" t="s">
        <v>1118</v>
      </c>
      <c r="H325">
        <v>51</v>
      </c>
      <c r="I325">
        <v>40</v>
      </c>
      <c r="J325">
        <v>0.56000000000000005</v>
      </c>
      <c r="K325">
        <v>91</v>
      </c>
      <c r="L325">
        <v>4.3</v>
      </c>
      <c r="M325">
        <v>177</v>
      </c>
      <c r="N325">
        <v>68</v>
      </c>
      <c r="O325">
        <v>1</v>
      </c>
      <c r="P325">
        <v>0</v>
      </c>
      <c r="Q325">
        <v>3</v>
      </c>
      <c r="R325">
        <v>726.1</v>
      </c>
      <c r="S325">
        <v>704</v>
      </c>
      <c r="T325">
        <v>370</v>
      </c>
      <c r="U325">
        <v>347</v>
      </c>
      <c r="V325">
        <v>95</v>
      </c>
      <c r="W325">
        <v>165</v>
      </c>
      <c r="X325">
        <v>13</v>
      </c>
      <c r="Y325">
        <f>_xlfn.IFNA(IF(Table3[[#This Row],[To]]&gt;=2023, VLOOKUP(Table3[[#This Row],[Player]], Active!$B$2:$V$201, 21, FALSE), Table3[[#This Row],[IP]]), Table3[[#This Row],[IP]])</f>
        <v>834.78793378690466</v>
      </c>
      <c r="Z325">
        <f>_xlfn.IFNA(IF(Table3[[#This Row],[To]]&gt;= 2023, (Table3[[#This Row],[IP - Adjusted]]/9)*Table3[[#This Row],[K/9 - Adjusted]], Table3[[#This Row],[SO]]), Table3[[#This Row],[SO]])</f>
        <v>550.1189303257504</v>
      </c>
      <c r="AA325">
        <v>59</v>
      </c>
      <c r="AB325">
        <v>2</v>
      </c>
      <c r="AC325">
        <v>8</v>
      </c>
      <c r="AD325">
        <v>3046</v>
      </c>
      <c r="AE325">
        <v>96</v>
      </c>
      <c r="AF325">
        <v>4.26</v>
      </c>
      <c r="AG325">
        <v>1.196</v>
      </c>
      <c r="AH325">
        <v>8.6999999999999993</v>
      </c>
      <c r="AI325">
        <v>1.2</v>
      </c>
      <c r="AJ325">
        <v>2</v>
      </c>
      <c r="AK325">
        <v>7</v>
      </c>
      <c r="AL325">
        <f>IF(Table3[[#This Row],[To]]&gt;=2023, Table3[[#This Row],[K/9]]*Adjustments!$N$11, Table3[[#This Row],[K/9]])</f>
        <v>5.9309318840677063</v>
      </c>
      <c r="AM325">
        <v>3.42</v>
      </c>
      <c r="AN325">
        <v>1</v>
      </c>
      <c r="AO325" t="s">
        <v>2101</v>
      </c>
      <c r="AP325" t="s">
        <v>2102</v>
      </c>
    </row>
    <row r="326" spans="1:42" x14ac:dyDescent="0.45">
      <c r="A326">
        <v>123</v>
      </c>
      <c r="B326" t="s">
        <v>895</v>
      </c>
      <c r="C326">
        <v>564</v>
      </c>
      <c r="D326">
        <v>2020</v>
      </c>
      <c r="E326">
        <v>2024</v>
      </c>
      <c r="F326" t="str">
        <f>_xlfn.CONCAT(Table3[[#This Row],[From]], "-",Table3[[#This Row],[To]])</f>
        <v>2020-2024</v>
      </c>
      <c r="G326" t="s">
        <v>1153</v>
      </c>
      <c r="H326">
        <v>33</v>
      </c>
      <c r="I326">
        <v>18</v>
      </c>
      <c r="J326">
        <v>0.64700000000000002</v>
      </c>
      <c r="K326">
        <v>51</v>
      </c>
      <c r="L326">
        <v>3.59</v>
      </c>
      <c r="M326">
        <v>116</v>
      </c>
      <c r="N326">
        <v>82</v>
      </c>
      <c r="O326">
        <v>0</v>
      </c>
      <c r="P326">
        <v>0</v>
      </c>
      <c r="Q326">
        <v>2</v>
      </c>
      <c r="R326">
        <v>501</v>
      </c>
      <c r="S326">
        <v>365</v>
      </c>
      <c r="T326">
        <v>207</v>
      </c>
      <c r="U326">
        <v>200</v>
      </c>
      <c r="V326">
        <v>73</v>
      </c>
      <c r="W326">
        <v>204</v>
      </c>
      <c r="X326">
        <v>1</v>
      </c>
      <c r="Y326">
        <f>_xlfn.IFNA(IF(Table3[[#This Row],[To]]&gt;=2023, VLOOKUP(Table3[[#This Row],[Player]], Active!$B$2:$V$201, 21, FALSE), Table3[[#This Row],[IP]]), Table3[[#This Row],[IP]])</f>
        <v>575.99332712744695</v>
      </c>
      <c r="Z326">
        <f>_xlfn.IFNA(IF(Table3[[#This Row],[To]]&gt;= 2023, (Table3[[#This Row],[IP - Adjusted]]/9)*Table3[[#This Row],[K/9 - Adjusted]], Table3[[#This Row],[SO]]), Table3[[#This Row],[SO]])</f>
        <v>547.67285091414601</v>
      </c>
      <c r="AA326">
        <v>22</v>
      </c>
      <c r="AB326">
        <v>3</v>
      </c>
      <c r="AC326">
        <v>20</v>
      </c>
      <c r="AD326">
        <v>2060</v>
      </c>
      <c r="AE326">
        <v>115</v>
      </c>
      <c r="AF326">
        <v>4.18</v>
      </c>
      <c r="AG326">
        <v>1.1359999999999999</v>
      </c>
      <c r="AH326">
        <v>6.6</v>
      </c>
      <c r="AI326">
        <v>1.3</v>
      </c>
      <c r="AJ326">
        <v>3.7</v>
      </c>
      <c r="AK326">
        <v>10.1</v>
      </c>
      <c r="AL326">
        <f>IF(Table3[[#This Row],[To]]&gt;=2023, Table3[[#This Row],[K/9]]*Adjustments!$N$11, Table3[[#This Row],[K/9]])</f>
        <v>8.557487432726262</v>
      </c>
      <c r="AM326">
        <v>2.76</v>
      </c>
      <c r="AN326">
        <v>1</v>
      </c>
      <c r="AO326" t="s">
        <v>49</v>
      </c>
      <c r="AP326" t="s">
        <v>2100</v>
      </c>
    </row>
    <row r="327" spans="1:42" x14ac:dyDescent="0.45">
      <c r="A327">
        <v>125</v>
      </c>
      <c r="B327" t="s">
        <v>900</v>
      </c>
      <c r="C327">
        <v>559</v>
      </c>
      <c r="D327">
        <v>2019</v>
      </c>
      <c r="E327">
        <v>2024</v>
      </c>
      <c r="F327" t="str">
        <f>_xlfn.CONCAT(Table3[[#This Row],[From]], "-",Table3[[#This Row],[To]])</f>
        <v>2019-2024</v>
      </c>
      <c r="G327" t="s">
        <v>1183</v>
      </c>
      <c r="H327">
        <v>26</v>
      </c>
      <c r="I327">
        <v>34</v>
      </c>
      <c r="J327">
        <v>0.433</v>
      </c>
      <c r="K327">
        <v>60</v>
      </c>
      <c r="L327">
        <v>4.29</v>
      </c>
      <c r="M327">
        <v>105</v>
      </c>
      <c r="N327">
        <v>89</v>
      </c>
      <c r="O327">
        <v>0</v>
      </c>
      <c r="P327">
        <v>0</v>
      </c>
      <c r="Q327">
        <v>2</v>
      </c>
      <c r="R327">
        <v>512</v>
      </c>
      <c r="S327">
        <v>461</v>
      </c>
      <c r="T327">
        <v>258</v>
      </c>
      <c r="U327">
        <v>244</v>
      </c>
      <c r="V327">
        <v>71</v>
      </c>
      <c r="W327">
        <v>180</v>
      </c>
      <c r="X327">
        <v>3</v>
      </c>
      <c r="Y327">
        <f>_xlfn.IFNA(IF(Table3[[#This Row],[To]]&gt;=2023, VLOOKUP(Table3[[#This Row],[Player]], Active!$B$2:$V$201, 21, FALSE), Table3[[#This Row],[IP]]), Table3[[#This Row],[IP]])</f>
        <v>588.63988720409748</v>
      </c>
      <c r="Z327">
        <f>_xlfn.IFNA(IF(Table3[[#This Row],[To]]&gt;= 2023, (Table3[[#This Row],[IP - Adjusted]]/9)*Table3[[#This Row],[K/9 - Adjusted]], Table3[[#This Row],[SO]]), Table3[[#This Row],[SO]])</f>
        <v>543.07292281710227</v>
      </c>
      <c r="AA327">
        <v>18</v>
      </c>
      <c r="AB327">
        <v>2</v>
      </c>
      <c r="AC327">
        <v>28</v>
      </c>
      <c r="AD327">
        <v>2146</v>
      </c>
      <c r="AE327">
        <v>102</v>
      </c>
      <c r="AF327">
        <v>3.97</v>
      </c>
      <c r="AG327">
        <v>1.252</v>
      </c>
      <c r="AH327">
        <v>8.1</v>
      </c>
      <c r="AI327">
        <v>1.2</v>
      </c>
      <c r="AJ327">
        <v>3.2</v>
      </c>
      <c r="AK327">
        <v>9.8000000000000007</v>
      </c>
      <c r="AL327">
        <f>IF(Table3[[#This Row],[To]]&gt;=2023, Table3[[#This Row],[K/9]]*Adjustments!$N$11, Table3[[#This Row],[K/9]])</f>
        <v>8.3033046376947883</v>
      </c>
      <c r="AM327">
        <v>3.11</v>
      </c>
      <c r="AN327">
        <v>1</v>
      </c>
      <c r="AO327" t="s">
        <v>2103</v>
      </c>
      <c r="AP327" t="s">
        <v>2104</v>
      </c>
    </row>
    <row r="328" spans="1:42" x14ac:dyDescent="0.45">
      <c r="A328">
        <v>127</v>
      </c>
      <c r="B328" t="s">
        <v>873</v>
      </c>
      <c r="C328">
        <v>552</v>
      </c>
      <c r="D328">
        <v>2020</v>
      </c>
      <c r="E328">
        <v>2024</v>
      </c>
      <c r="F328" t="str">
        <f>_xlfn.CONCAT(Table3[[#This Row],[From]], "-",Table3[[#This Row],[To]])</f>
        <v>2020-2024</v>
      </c>
      <c r="G328" t="s">
        <v>1153</v>
      </c>
      <c r="H328">
        <v>33</v>
      </c>
      <c r="I328">
        <v>30</v>
      </c>
      <c r="J328">
        <v>0.52400000000000002</v>
      </c>
      <c r="K328">
        <v>63</v>
      </c>
      <c r="L328">
        <v>3.53</v>
      </c>
      <c r="M328">
        <v>93</v>
      </c>
      <c r="N328">
        <v>90</v>
      </c>
      <c r="O328">
        <v>0</v>
      </c>
      <c r="P328">
        <v>0</v>
      </c>
      <c r="Q328">
        <v>0</v>
      </c>
      <c r="R328">
        <v>489.1</v>
      </c>
      <c r="S328">
        <v>410</v>
      </c>
      <c r="T328">
        <v>210</v>
      </c>
      <c r="U328">
        <v>192</v>
      </c>
      <c r="V328">
        <v>66</v>
      </c>
      <c r="W328">
        <v>124</v>
      </c>
      <c r="X328">
        <v>0</v>
      </c>
      <c r="Y328">
        <f>_xlfn.IFNA(IF(Table3[[#This Row],[To]]&gt;=2023, VLOOKUP(Table3[[#This Row],[Player]], Active!$B$2:$V$201, 21, FALSE), Table3[[#This Row],[IP]]), Table3[[#This Row],[IP]])</f>
        <v>562.31204849907044</v>
      </c>
      <c r="Z328">
        <f>_xlfn.IFNA(IF(Table3[[#This Row],[To]]&gt;= 2023, (Table3[[#This Row],[IP - Adjusted]]/9)*Table3[[#This Row],[K/9 - Adjusted]], Table3[[#This Row],[SO]]), Table3[[#This Row],[SO]])</f>
        <v>539.95795974338637</v>
      </c>
      <c r="AA328">
        <v>18</v>
      </c>
      <c r="AB328">
        <v>0</v>
      </c>
      <c r="AC328">
        <v>7</v>
      </c>
      <c r="AD328">
        <v>1988</v>
      </c>
      <c r="AE328">
        <v>119</v>
      </c>
      <c r="AF328">
        <v>3.54</v>
      </c>
      <c r="AG328">
        <v>1.091</v>
      </c>
      <c r="AH328">
        <v>7.5</v>
      </c>
      <c r="AI328">
        <v>1.2</v>
      </c>
      <c r="AJ328">
        <v>2.2999999999999998</v>
      </c>
      <c r="AK328">
        <v>10.199999999999999</v>
      </c>
      <c r="AL328">
        <f>IF(Table3[[#This Row],[To]]&gt;=2023, Table3[[#This Row],[K/9]]*Adjustments!$N$11, Table3[[#This Row],[K/9]])</f>
        <v>8.6422150310700854</v>
      </c>
      <c r="AM328">
        <v>4.45</v>
      </c>
      <c r="AN328">
        <v>1</v>
      </c>
      <c r="AO328" t="s">
        <v>79</v>
      </c>
      <c r="AP328" t="s">
        <v>2107</v>
      </c>
    </row>
    <row r="329" spans="1:42" x14ac:dyDescent="0.45">
      <c r="A329">
        <v>126</v>
      </c>
      <c r="B329" t="s">
        <v>1163</v>
      </c>
      <c r="C329">
        <v>552</v>
      </c>
      <c r="D329">
        <v>2016</v>
      </c>
      <c r="E329">
        <v>2024</v>
      </c>
      <c r="F329" t="str">
        <f>_xlfn.CONCAT(Table3[[#This Row],[From]], "-",Table3[[#This Row],[To]])</f>
        <v>2016-2024</v>
      </c>
      <c r="G329" t="s">
        <v>1091</v>
      </c>
      <c r="H329">
        <v>31</v>
      </c>
      <c r="I329">
        <v>45</v>
      </c>
      <c r="J329">
        <v>0.40799999999999997</v>
      </c>
      <c r="K329">
        <v>76</v>
      </c>
      <c r="L329">
        <v>4.95</v>
      </c>
      <c r="M329">
        <v>149</v>
      </c>
      <c r="N329">
        <v>117</v>
      </c>
      <c r="O329">
        <v>1</v>
      </c>
      <c r="P329">
        <v>1</v>
      </c>
      <c r="Q329">
        <v>1</v>
      </c>
      <c r="R329">
        <v>632.1</v>
      </c>
      <c r="S329">
        <v>645</v>
      </c>
      <c r="T329">
        <v>376</v>
      </c>
      <c r="U329">
        <v>348</v>
      </c>
      <c r="V329">
        <v>93</v>
      </c>
      <c r="W329">
        <v>293</v>
      </c>
      <c r="X329">
        <v>11</v>
      </c>
      <c r="Y329">
        <f>_xlfn.IFNA(IF(Table3[[#This Row],[To]]&gt;=2023, VLOOKUP(Table3[[#This Row],[Player]], Active!$B$2:$V$201, 21, FALSE), Table3[[#This Row],[IP]]), Table3[[#This Row],[IP]])</f>
        <v>724.41795493613643</v>
      </c>
      <c r="Z329">
        <f>_xlfn.IFNA(IF(Table3[[#This Row],[To]]&gt;= 2023, (Table3[[#This Row],[IP - Adjusted]]/9)*Table3[[#This Row],[K/9 - Adjusted]], Table3[[#This Row],[SO]]), Table3[[#This Row],[SO]])</f>
        <v>538.76414311020085</v>
      </c>
      <c r="AA329">
        <v>34</v>
      </c>
      <c r="AB329">
        <v>1</v>
      </c>
      <c r="AC329">
        <v>40</v>
      </c>
      <c r="AD329">
        <v>2783</v>
      </c>
      <c r="AE329">
        <v>87</v>
      </c>
      <c r="AF329">
        <v>4.87</v>
      </c>
      <c r="AG329">
        <v>1.4830000000000001</v>
      </c>
      <c r="AH329">
        <v>9.1999999999999993</v>
      </c>
      <c r="AI329">
        <v>1.3</v>
      </c>
      <c r="AJ329">
        <v>4.2</v>
      </c>
      <c r="AK329">
        <v>7.9</v>
      </c>
      <c r="AL329">
        <f>IF(Table3[[#This Row],[To]]&gt;=2023, Table3[[#This Row],[K/9]]*Adjustments!$N$11, Table3[[#This Row],[K/9]])</f>
        <v>6.6934802691621256</v>
      </c>
      <c r="AM329">
        <v>1.88</v>
      </c>
      <c r="AN329" t="s">
        <v>1435</v>
      </c>
      <c r="AO329" t="s">
        <v>2105</v>
      </c>
      <c r="AP329" t="s">
        <v>2106</v>
      </c>
    </row>
    <row r="330" spans="1:42" x14ac:dyDescent="0.45">
      <c r="A330">
        <v>128</v>
      </c>
      <c r="B330" t="s">
        <v>1174</v>
      </c>
      <c r="C330">
        <v>549</v>
      </c>
      <c r="D330">
        <v>2016</v>
      </c>
      <c r="E330">
        <v>2024</v>
      </c>
      <c r="F330" t="str">
        <f>_xlfn.CONCAT(Table3[[#This Row],[From]], "-",Table3[[#This Row],[To]])</f>
        <v>2016-2024</v>
      </c>
      <c r="G330" t="s">
        <v>1103</v>
      </c>
      <c r="H330">
        <v>28</v>
      </c>
      <c r="I330">
        <v>32</v>
      </c>
      <c r="J330">
        <v>0.46700000000000003</v>
      </c>
      <c r="K330">
        <v>60</v>
      </c>
      <c r="L330">
        <v>3.35</v>
      </c>
      <c r="M330">
        <v>483</v>
      </c>
      <c r="N330">
        <v>0</v>
      </c>
      <c r="O330">
        <v>0</v>
      </c>
      <c r="P330">
        <v>0</v>
      </c>
      <c r="Q330">
        <v>83</v>
      </c>
      <c r="R330">
        <v>467</v>
      </c>
      <c r="S330">
        <v>413</v>
      </c>
      <c r="T330">
        <v>197</v>
      </c>
      <c r="U330">
        <v>174</v>
      </c>
      <c r="V330">
        <v>46</v>
      </c>
      <c r="W330">
        <v>132</v>
      </c>
      <c r="X330">
        <v>20</v>
      </c>
      <c r="Y330">
        <f>_xlfn.IFNA(IF(Table3[[#This Row],[To]]&gt;=2023, VLOOKUP(Table3[[#This Row],[Player]], Active!$B$2:$V$201, 21, FALSE), Table3[[#This Row],[IP]]), Table3[[#This Row],[IP]])</f>
        <v>536.90395961779984</v>
      </c>
      <c r="Z330">
        <f>_xlfn.IFNA(IF(Table3[[#This Row],[To]]&gt;= 2023, (Table3[[#This Row],[IP - Adjusted]]/9)*Table3[[#This Row],[K/9 - Adjusted]], Table3[[#This Row],[SO]]), Table3[[#This Row],[SO]])</f>
        <v>535.77797802320208</v>
      </c>
      <c r="AA330">
        <v>33</v>
      </c>
      <c r="AB330">
        <v>0</v>
      </c>
      <c r="AC330">
        <v>12</v>
      </c>
      <c r="AD330">
        <v>1936</v>
      </c>
      <c r="AE330">
        <v>127</v>
      </c>
      <c r="AF330">
        <v>3.16</v>
      </c>
      <c r="AG330">
        <v>1.167</v>
      </c>
      <c r="AH330">
        <v>8</v>
      </c>
      <c r="AI330">
        <v>0.9</v>
      </c>
      <c r="AJ330">
        <v>2.5</v>
      </c>
      <c r="AK330">
        <v>10.6</v>
      </c>
      <c r="AL330">
        <f>IF(Table3[[#This Row],[To]]&gt;=2023, Table3[[#This Row],[K/9]]*Adjustments!$N$11, Table3[[#This Row],[K/9]])</f>
        <v>8.9811254244453824</v>
      </c>
      <c r="AM330">
        <v>4.16</v>
      </c>
      <c r="AN330">
        <v>1</v>
      </c>
      <c r="AO330" t="s">
        <v>2108</v>
      </c>
      <c r="AP330" t="s">
        <v>2109</v>
      </c>
    </row>
    <row r="331" spans="1:42" x14ac:dyDescent="0.45">
      <c r="A331">
        <v>129</v>
      </c>
      <c r="B331" t="s">
        <v>1162</v>
      </c>
      <c r="C331">
        <v>543</v>
      </c>
      <c r="D331">
        <v>2017</v>
      </c>
      <c r="E331">
        <v>2023</v>
      </c>
      <c r="F331" t="str">
        <f>_xlfn.CONCAT(Table3[[#This Row],[From]], "-",Table3[[#This Row],[To]])</f>
        <v>2017-2023</v>
      </c>
      <c r="G331" t="s">
        <v>1104</v>
      </c>
      <c r="H331">
        <v>31</v>
      </c>
      <c r="I331">
        <v>28</v>
      </c>
      <c r="J331">
        <v>0.52500000000000002</v>
      </c>
      <c r="K331">
        <v>59</v>
      </c>
      <c r="L331">
        <v>4.41</v>
      </c>
      <c r="M331">
        <v>112</v>
      </c>
      <c r="N331">
        <v>89</v>
      </c>
      <c r="O331">
        <v>1</v>
      </c>
      <c r="P331">
        <v>1</v>
      </c>
      <c r="Q331">
        <v>0</v>
      </c>
      <c r="R331">
        <v>522.1</v>
      </c>
      <c r="S331">
        <v>454</v>
      </c>
      <c r="T331">
        <v>274</v>
      </c>
      <c r="U331">
        <v>256</v>
      </c>
      <c r="V331">
        <v>94</v>
      </c>
      <c r="W331">
        <v>161</v>
      </c>
      <c r="X331">
        <v>0</v>
      </c>
      <c r="Y331">
        <f>_xlfn.IFNA(IF(Table3[[#This Row],[To]]&gt;=2023, VLOOKUP(Table3[[#This Row],[Player]], Active!$B$2:$V$201, 21, FALSE), Table3[[#This Row],[IP]]), Table3[[#This Row],[IP]])</f>
        <v>600.25172872902203</v>
      </c>
      <c r="Z331">
        <f>_xlfn.IFNA(IF(Table3[[#This Row],[To]]&gt;= 2023, (Table3[[#This Row],[IP - Adjusted]]/9)*Table3[[#This Row],[K/9 - Adjusted]], Table3[[#This Row],[SO]]), Table3[[#This Row],[SO]])</f>
        <v>531.18237927024973</v>
      </c>
      <c r="AA331">
        <v>22</v>
      </c>
      <c r="AB331">
        <v>3</v>
      </c>
      <c r="AC331">
        <v>20</v>
      </c>
      <c r="AD331">
        <v>2183</v>
      </c>
      <c r="AE331">
        <v>97</v>
      </c>
      <c r="AF331">
        <v>4.5</v>
      </c>
      <c r="AG331">
        <v>1.177</v>
      </c>
      <c r="AH331">
        <v>7.8</v>
      </c>
      <c r="AI331">
        <v>1.6</v>
      </c>
      <c r="AJ331">
        <v>2.8</v>
      </c>
      <c r="AK331">
        <v>9.4</v>
      </c>
      <c r="AL331">
        <f>IF(Table3[[#This Row],[To]]&gt;=2023, Table3[[#This Row],[K/9]]*Adjustments!$N$11, Table3[[#This Row],[K/9]])</f>
        <v>7.9643942443194913</v>
      </c>
      <c r="AM331">
        <v>3.37</v>
      </c>
      <c r="AN331">
        <v>1</v>
      </c>
      <c r="AO331" t="s">
        <v>62</v>
      </c>
      <c r="AP331" t="s">
        <v>2110</v>
      </c>
    </row>
    <row r="332" spans="1:42" x14ac:dyDescent="0.45">
      <c r="A332">
        <v>131</v>
      </c>
      <c r="B332" t="s">
        <v>1157</v>
      </c>
      <c r="C332">
        <v>539</v>
      </c>
      <c r="D332">
        <v>2015</v>
      </c>
      <c r="E332">
        <v>2023</v>
      </c>
      <c r="F332" t="str">
        <f>_xlfn.CONCAT(Table3[[#This Row],[From]], "-",Table3[[#This Row],[To]])</f>
        <v>2015-2023</v>
      </c>
      <c r="G332" t="s">
        <v>1103</v>
      </c>
      <c r="H332">
        <v>32</v>
      </c>
      <c r="I332">
        <v>24</v>
      </c>
      <c r="J332">
        <v>0.57099999999999995</v>
      </c>
      <c r="K332">
        <v>56</v>
      </c>
      <c r="L332">
        <v>3.47</v>
      </c>
      <c r="M332">
        <v>425</v>
      </c>
      <c r="N332">
        <v>1</v>
      </c>
      <c r="O332">
        <v>0</v>
      </c>
      <c r="P332">
        <v>0</v>
      </c>
      <c r="Q332">
        <v>31</v>
      </c>
      <c r="R332">
        <v>461.2</v>
      </c>
      <c r="S332">
        <v>365</v>
      </c>
      <c r="T332">
        <v>196</v>
      </c>
      <c r="U332">
        <v>178</v>
      </c>
      <c r="V332">
        <v>54</v>
      </c>
      <c r="W332">
        <v>191</v>
      </c>
      <c r="X332">
        <v>17</v>
      </c>
      <c r="Y332">
        <f>_xlfn.IFNA(IF(Table3[[#This Row],[To]]&gt;=2023, VLOOKUP(Table3[[#This Row],[Player]], Active!$B$2:$V$201, 21, FALSE), Table3[[#This Row],[IP]]), Table3[[#This Row],[IP]])</f>
        <v>530.23577339556596</v>
      </c>
      <c r="Z332">
        <f>_xlfn.IFNA(IF(Table3[[#This Row],[To]]&gt;= 2023, (Table3[[#This Row],[IP - Adjusted]]/9)*Table3[[#This Row],[K/9 - Adjusted]], Table3[[#This Row],[SO]]), Table3[[#This Row],[SO]])</f>
        <v>524.13204241751021</v>
      </c>
      <c r="AA332">
        <v>27</v>
      </c>
      <c r="AB332">
        <v>1</v>
      </c>
      <c r="AC332">
        <v>21</v>
      </c>
      <c r="AD332">
        <v>1913</v>
      </c>
      <c r="AE332">
        <v>127</v>
      </c>
      <c r="AF332">
        <v>3.76</v>
      </c>
      <c r="AG332">
        <v>1.204</v>
      </c>
      <c r="AH332">
        <v>7.1</v>
      </c>
      <c r="AI332">
        <v>1.1000000000000001</v>
      </c>
      <c r="AJ332">
        <v>3.7</v>
      </c>
      <c r="AK332">
        <v>10.5</v>
      </c>
      <c r="AL332">
        <f>IF(Table3[[#This Row],[To]]&gt;=2023, Table3[[#This Row],[K/9]]*Adjustments!$N$11, Table3[[#This Row],[K/9]])</f>
        <v>8.896397826101559</v>
      </c>
      <c r="AM332">
        <v>2.82</v>
      </c>
      <c r="AN332" t="s">
        <v>1435</v>
      </c>
      <c r="AO332" t="s">
        <v>2113</v>
      </c>
      <c r="AP332" t="s">
        <v>2114</v>
      </c>
    </row>
    <row r="333" spans="1:42" x14ac:dyDescent="0.45">
      <c r="A333">
        <v>132</v>
      </c>
      <c r="B333" t="s">
        <v>1148</v>
      </c>
      <c r="C333">
        <v>539</v>
      </c>
      <c r="D333">
        <v>2012</v>
      </c>
      <c r="E333">
        <v>2024</v>
      </c>
      <c r="F333" t="str">
        <f>_xlfn.CONCAT(Table3[[#This Row],[From]], "-",Table3[[#This Row],[To]])</f>
        <v>2012-2024</v>
      </c>
      <c r="G333" t="s">
        <v>1073</v>
      </c>
      <c r="H333">
        <v>34</v>
      </c>
      <c r="I333">
        <v>25</v>
      </c>
      <c r="J333">
        <v>0.57599999999999996</v>
      </c>
      <c r="K333">
        <v>59</v>
      </c>
      <c r="L333">
        <v>3.48</v>
      </c>
      <c r="M333">
        <v>557</v>
      </c>
      <c r="N333">
        <v>0</v>
      </c>
      <c r="O333">
        <v>0</v>
      </c>
      <c r="P333">
        <v>0</v>
      </c>
      <c r="Q333">
        <v>19</v>
      </c>
      <c r="R333">
        <v>489.1</v>
      </c>
      <c r="S333">
        <v>418</v>
      </c>
      <c r="T333">
        <v>200</v>
      </c>
      <c r="U333">
        <v>189</v>
      </c>
      <c r="V333">
        <v>41</v>
      </c>
      <c r="W333">
        <v>215</v>
      </c>
      <c r="X333">
        <v>12</v>
      </c>
      <c r="Y333">
        <f>_xlfn.IFNA(IF(Table3[[#This Row],[To]]&gt;=2023, VLOOKUP(Table3[[#This Row],[Player]], Active!$B$2:$V$201, 21, FALSE), Table3[[#This Row],[IP]]), Table3[[#This Row],[IP]])</f>
        <v>562.31204849907044</v>
      </c>
      <c r="Z333">
        <f>_xlfn.IFNA(IF(Table3[[#This Row],[To]]&gt;= 2023, (Table3[[#This Row],[IP - Adjusted]]/9)*Table3[[#This Row],[K/9 - Adjusted]], Table3[[#This Row],[SO]]), Table3[[#This Row],[SO]])</f>
        <v>524.07684328034566</v>
      </c>
      <c r="AA333">
        <v>16</v>
      </c>
      <c r="AB333">
        <v>2</v>
      </c>
      <c r="AC333">
        <v>37</v>
      </c>
      <c r="AD333">
        <v>2071</v>
      </c>
      <c r="AE333">
        <v>118</v>
      </c>
      <c r="AF333">
        <v>3.44</v>
      </c>
      <c r="AG333">
        <v>1.294</v>
      </c>
      <c r="AH333">
        <v>7.7</v>
      </c>
      <c r="AI333">
        <v>0.8</v>
      </c>
      <c r="AJ333">
        <v>4</v>
      </c>
      <c r="AK333">
        <v>9.9</v>
      </c>
      <c r="AL333">
        <f>IF(Table3[[#This Row],[To]]&gt;=2023, Table3[[#This Row],[K/9]]*Adjustments!$N$11, Table3[[#This Row],[K/9]])</f>
        <v>8.3880322360386135</v>
      </c>
      <c r="AM333">
        <v>2.5099999999999998</v>
      </c>
      <c r="AN333">
        <v>1</v>
      </c>
      <c r="AO333" t="s">
        <v>2115</v>
      </c>
      <c r="AP333" t="s">
        <v>2116</v>
      </c>
    </row>
    <row r="334" spans="1:42" x14ac:dyDescent="0.45">
      <c r="A334">
        <v>133</v>
      </c>
      <c r="B334" t="s">
        <v>1138</v>
      </c>
      <c r="C334">
        <v>537</v>
      </c>
      <c r="D334">
        <v>2016</v>
      </c>
      <c r="E334">
        <v>2024</v>
      </c>
      <c r="F334" t="str">
        <f>_xlfn.CONCAT(Table3[[#This Row],[From]], "-",Table3[[#This Row],[To]])</f>
        <v>2016-2024</v>
      </c>
      <c r="G334" t="s">
        <v>1103</v>
      </c>
      <c r="H334">
        <v>39</v>
      </c>
      <c r="I334">
        <v>27</v>
      </c>
      <c r="J334">
        <v>0.59099999999999997</v>
      </c>
      <c r="K334">
        <v>66</v>
      </c>
      <c r="L334">
        <v>4.45</v>
      </c>
      <c r="M334">
        <v>338</v>
      </c>
      <c r="N334">
        <v>42</v>
      </c>
      <c r="O334">
        <v>1</v>
      </c>
      <c r="P334">
        <v>1</v>
      </c>
      <c r="Q334">
        <v>16</v>
      </c>
      <c r="R334">
        <v>582</v>
      </c>
      <c r="S334">
        <v>578</v>
      </c>
      <c r="T334">
        <v>313</v>
      </c>
      <c r="U334">
        <v>288</v>
      </c>
      <c r="V334">
        <v>64</v>
      </c>
      <c r="W334">
        <v>240</v>
      </c>
      <c r="X334">
        <v>6</v>
      </c>
      <c r="Y334">
        <f>_xlfn.IFNA(IF(Table3[[#This Row],[To]]&gt;=2023, VLOOKUP(Table3[[#This Row],[Player]], Active!$B$2:$V$201, 21, FALSE), Table3[[#This Row],[IP]]), Table3[[#This Row],[IP]])</f>
        <v>669.11799678278271</v>
      </c>
      <c r="Z334">
        <f>_xlfn.IFNA(IF(Table3[[#This Row],[To]]&gt;= 2023, (Table3[[#This Row],[IP - Adjusted]]/9)*Table3[[#This Row],[K/9 - Adjusted]], Table3[[#This Row],[SO]]), Table3[[#This Row],[SO]])</f>
        <v>522.83323919010957</v>
      </c>
      <c r="AA334">
        <v>9</v>
      </c>
      <c r="AB334">
        <v>0</v>
      </c>
      <c r="AC334">
        <v>24</v>
      </c>
      <c r="AD334">
        <v>2512</v>
      </c>
      <c r="AE334">
        <v>94</v>
      </c>
      <c r="AF334">
        <v>4.05</v>
      </c>
      <c r="AG334">
        <v>1.405</v>
      </c>
      <c r="AH334">
        <v>8.9</v>
      </c>
      <c r="AI334">
        <v>1</v>
      </c>
      <c r="AJ334">
        <v>3.7</v>
      </c>
      <c r="AK334">
        <v>8.3000000000000007</v>
      </c>
      <c r="AL334">
        <f>IF(Table3[[#This Row],[To]]&gt;=2023, Table3[[#This Row],[K/9]]*Adjustments!$N$11, Table3[[#This Row],[K/9]])</f>
        <v>7.0323906625374235</v>
      </c>
      <c r="AM334">
        <v>2.2400000000000002</v>
      </c>
      <c r="AN334">
        <v>1</v>
      </c>
      <c r="AO334" t="s">
        <v>2117</v>
      </c>
      <c r="AP334" t="s">
        <v>2118</v>
      </c>
    </row>
    <row r="335" spans="1:42" x14ac:dyDescent="0.45">
      <c r="A335">
        <v>137</v>
      </c>
      <c r="B335" t="s">
        <v>958</v>
      </c>
      <c r="C335">
        <v>530</v>
      </c>
      <c r="D335">
        <v>2018</v>
      </c>
      <c r="E335">
        <v>2024</v>
      </c>
      <c r="F335" t="str">
        <f>_xlfn.CONCAT(Table3[[#This Row],[From]], "-",Table3[[#This Row],[To]])</f>
        <v>2018-2024</v>
      </c>
      <c r="G335" t="s">
        <v>1124</v>
      </c>
      <c r="H335">
        <v>38</v>
      </c>
      <c r="I335">
        <v>55</v>
      </c>
      <c r="J335">
        <v>0.40899999999999997</v>
      </c>
      <c r="K335">
        <v>93</v>
      </c>
      <c r="L335">
        <v>4.3099999999999996</v>
      </c>
      <c r="M335">
        <v>164</v>
      </c>
      <c r="N335">
        <v>116</v>
      </c>
      <c r="O335">
        <v>2</v>
      </c>
      <c r="P335">
        <v>1</v>
      </c>
      <c r="Q335">
        <v>2</v>
      </c>
      <c r="R335">
        <v>712.1</v>
      </c>
      <c r="S335">
        <v>714</v>
      </c>
      <c r="T335">
        <v>367</v>
      </c>
      <c r="U335">
        <v>341</v>
      </c>
      <c r="V335">
        <v>68</v>
      </c>
      <c r="W335">
        <v>314</v>
      </c>
      <c r="X335">
        <v>5</v>
      </c>
      <c r="Y335">
        <f>_xlfn.IFNA(IF(Table3[[#This Row],[To]]&gt;=2023, VLOOKUP(Table3[[#This Row],[Player]], Active!$B$2:$V$201, 21, FALSE), Table3[[#This Row],[IP]]), Table3[[#This Row],[IP]])</f>
        <v>818.69231187116759</v>
      </c>
      <c r="Z335">
        <f>_xlfn.IFNA(IF(Table3[[#This Row],[To]]&gt;= 2023, (Table3[[#This Row],[IP - Adjusted]]/9)*Table3[[#This Row],[K/9 - Adjusted]], Table3[[#This Row],[SO]]), Table3[[#This Row],[SO]])</f>
        <v>516.39009284617987</v>
      </c>
      <c r="AA335">
        <v>26</v>
      </c>
      <c r="AB335">
        <v>1</v>
      </c>
      <c r="AC335">
        <v>44</v>
      </c>
      <c r="AD335">
        <v>3097</v>
      </c>
      <c r="AE335">
        <v>104</v>
      </c>
      <c r="AF335">
        <v>4.3600000000000003</v>
      </c>
      <c r="AG335">
        <v>1.4430000000000001</v>
      </c>
      <c r="AH335">
        <v>9</v>
      </c>
      <c r="AI335">
        <v>0.9</v>
      </c>
      <c r="AJ335">
        <v>4</v>
      </c>
      <c r="AK335">
        <v>6.7</v>
      </c>
      <c r="AL335">
        <f>IF(Table3[[#This Row],[To]]&gt;=2023, Table3[[#This Row],[K/9]]*Adjustments!$N$11, Table3[[#This Row],[K/9]])</f>
        <v>5.6767490890362335</v>
      </c>
      <c r="AM335">
        <v>1.69</v>
      </c>
      <c r="AN335">
        <v>1</v>
      </c>
      <c r="AO335" t="s">
        <v>2126</v>
      </c>
      <c r="AP335" t="s">
        <v>2127</v>
      </c>
    </row>
    <row r="336" spans="1:42" x14ac:dyDescent="0.45">
      <c r="A336">
        <v>135</v>
      </c>
      <c r="B336" t="s">
        <v>1141</v>
      </c>
      <c r="C336">
        <v>531</v>
      </c>
      <c r="D336">
        <v>2016</v>
      </c>
      <c r="E336">
        <v>2024</v>
      </c>
      <c r="F336" t="str">
        <f>_xlfn.CONCAT(Table3[[#This Row],[From]], "-",Table3[[#This Row],[To]])</f>
        <v>2016-2024</v>
      </c>
      <c r="G336" t="s">
        <v>1103</v>
      </c>
      <c r="H336">
        <v>38</v>
      </c>
      <c r="I336">
        <v>23</v>
      </c>
      <c r="J336">
        <v>0.623</v>
      </c>
      <c r="K336">
        <v>61</v>
      </c>
      <c r="L336">
        <v>3.14</v>
      </c>
      <c r="M336">
        <v>307</v>
      </c>
      <c r="N336">
        <v>24</v>
      </c>
      <c r="O336">
        <v>0</v>
      </c>
      <c r="P336">
        <v>0</v>
      </c>
      <c r="Q336">
        <v>15</v>
      </c>
      <c r="R336">
        <v>418.2</v>
      </c>
      <c r="S336">
        <v>325</v>
      </c>
      <c r="T336">
        <v>162</v>
      </c>
      <c r="U336">
        <v>146</v>
      </c>
      <c r="V336">
        <v>60</v>
      </c>
      <c r="W336">
        <v>106</v>
      </c>
      <c r="X336">
        <v>8</v>
      </c>
      <c r="Y336">
        <f>_xlfn.IFNA(IF(Table3[[#This Row],[To]]&gt;=2023, VLOOKUP(Table3[[#This Row],[Player]], Active!$B$2:$V$201, 21, FALSE), Table3[[#This Row],[IP]]), Table3[[#This Row],[IP]])</f>
        <v>480.79922036865929</v>
      </c>
      <c r="Z336">
        <f>_xlfn.IFNA(IF(Table3[[#This Row],[To]]&gt;= 2023, (Table3[[#This Row],[IP - Adjusted]]/9)*Table3[[#This Row],[K/9 - Adjusted]], Table3[[#This Row],[SO]]), Table3[[#This Row],[SO]])</f>
        <v>516.00153421398238</v>
      </c>
      <c r="AA336">
        <v>11</v>
      </c>
      <c r="AB336">
        <v>0</v>
      </c>
      <c r="AC336">
        <v>17</v>
      </c>
      <c r="AD336">
        <v>1661</v>
      </c>
      <c r="AE336">
        <v>138</v>
      </c>
      <c r="AF336">
        <v>3.34</v>
      </c>
      <c r="AG336">
        <v>1.0289999999999999</v>
      </c>
      <c r="AH336">
        <v>7</v>
      </c>
      <c r="AI336">
        <v>1.3</v>
      </c>
      <c r="AJ336">
        <v>2.2999999999999998</v>
      </c>
      <c r="AK336">
        <v>11.4</v>
      </c>
      <c r="AL336">
        <f>IF(Table3[[#This Row],[To]]&gt;=2023, Table3[[#This Row],[K/9]]*Adjustments!$N$11, Table3[[#This Row],[K/9]])</f>
        <v>9.6589462111959783</v>
      </c>
      <c r="AM336">
        <v>5.01</v>
      </c>
      <c r="AN336">
        <v>1</v>
      </c>
      <c r="AO336" t="s">
        <v>2121</v>
      </c>
      <c r="AP336" t="s">
        <v>2122</v>
      </c>
    </row>
    <row r="337" spans="1:42" x14ac:dyDescent="0.45">
      <c r="A337">
        <v>134</v>
      </c>
      <c r="B337" t="s">
        <v>1143</v>
      </c>
      <c r="C337">
        <v>532</v>
      </c>
      <c r="D337">
        <v>2014</v>
      </c>
      <c r="E337">
        <v>2024</v>
      </c>
      <c r="F337" t="str">
        <f>_xlfn.CONCAT(Table3[[#This Row],[From]], "-",Table3[[#This Row],[To]])</f>
        <v>2014-2024</v>
      </c>
      <c r="G337" t="s">
        <v>1106</v>
      </c>
      <c r="H337">
        <v>38</v>
      </c>
      <c r="I337">
        <v>33</v>
      </c>
      <c r="J337">
        <v>0.53500000000000003</v>
      </c>
      <c r="K337">
        <v>71</v>
      </c>
      <c r="L337">
        <v>2.85</v>
      </c>
      <c r="M337">
        <v>473</v>
      </c>
      <c r="N337">
        <v>7</v>
      </c>
      <c r="O337">
        <v>0</v>
      </c>
      <c r="P337">
        <v>0</v>
      </c>
      <c r="Q337">
        <v>80</v>
      </c>
      <c r="R337">
        <v>524.20000000000005</v>
      </c>
      <c r="S337">
        <v>439</v>
      </c>
      <c r="T337">
        <v>191</v>
      </c>
      <c r="U337">
        <v>166</v>
      </c>
      <c r="V337">
        <v>36</v>
      </c>
      <c r="W337">
        <v>200</v>
      </c>
      <c r="X337">
        <v>22</v>
      </c>
      <c r="Y337">
        <f>_xlfn.IFNA(IF(Table3[[#This Row],[To]]&gt;=2023, VLOOKUP(Table3[[#This Row],[Player]], Active!$B$2:$V$201, 21, FALSE), Table3[[#This Row],[IP]]), Table3[[#This Row],[IP]])</f>
        <v>601.5163847366872</v>
      </c>
      <c r="Z337">
        <f>_xlfn.IFNA(IF(Table3[[#This Row],[To]]&gt;= 2023, (Table3[[#This Row],[IP - Adjusted]]/9)*Table3[[#This Row],[K/9 - Adjusted]], Table3[[#This Row],[SO]]), Table3[[#This Row],[SO]])</f>
        <v>515.31316850346025</v>
      </c>
      <c r="AA337">
        <v>16</v>
      </c>
      <c r="AB337">
        <v>0</v>
      </c>
      <c r="AC337">
        <v>23</v>
      </c>
      <c r="AD337">
        <v>2160</v>
      </c>
      <c r="AE337">
        <v>147</v>
      </c>
      <c r="AF337">
        <v>3.26</v>
      </c>
      <c r="AG337">
        <v>1.218</v>
      </c>
      <c r="AH337">
        <v>7.5</v>
      </c>
      <c r="AI337">
        <v>0.6</v>
      </c>
      <c r="AJ337">
        <v>3.4</v>
      </c>
      <c r="AK337">
        <v>9.1</v>
      </c>
      <c r="AL337">
        <f>IF(Table3[[#This Row],[To]]&gt;=2023, Table3[[#This Row],[K/9]]*Adjustments!$N$11, Table3[[#This Row],[K/9]])</f>
        <v>7.7102114492880176</v>
      </c>
      <c r="AM337">
        <v>2.66</v>
      </c>
      <c r="AN337">
        <v>1</v>
      </c>
      <c r="AO337" t="s">
        <v>2119</v>
      </c>
      <c r="AP337" t="s">
        <v>2120</v>
      </c>
    </row>
    <row r="338" spans="1:42" x14ac:dyDescent="0.45">
      <c r="A338">
        <v>141</v>
      </c>
      <c r="B338" t="s">
        <v>850</v>
      </c>
      <c r="C338">
        <v>519</v>
      </c>
      <c r="D338">
        <v>2018</v>
      </c>
      <c r="E338">
        <v>2024</v>
      </c>
      <c r="F338" t="str">
        <f>_xlfn.CONCAT(Table3[[#This Row],[From]], "-",Table3[[#This Row],[To]])</f>
        <v>2018-2024</v>
      </c>
      <c r="G338" t="s">
        <v>1102</v>
      </c>
      <c r="H338">
        <v>28</v>
      </c>
      <c r="I338">
        <v>18</v>
      </c>
      <c r="J338">
        <v>0.60899999999999999</v>
      </c>
      <c r="K338">
        <v>46</v>
      </c>
      <c r="L338">
        <v>3.73</v>
      </c>
      <c r="M338">
        <v>123</v>
      </c>
      <c r="N338">
        <v>75</v>
      </c>
      <c r="O338">
        <v>1</v>
      </c>
      <c r="P338">
        <v>1</v>
      </c>
      <c r="Q338">
        <v>0</v>
      </c>
      <c r="R338">
        <v>504.2</v>
      </c>
      <c r="S338">
        <v>439</v>
      </c>
      <c r="T338">
        <v>217</v>
      </c>
      <c r="U338">
        <v>209</v>
      </c>
      <c r="V338">
        <v>80</v>
      </c>
      <c r="W338">
        <v>141</v>
      </c>
      <c r="X338">
        <v>1</v>
      </c>
      <c r="Y338">
        <f>_xlfn.IFNA(IF(Table3[[#This Row],[To]]&gt;=2023, VLOOKUP(Table3[[#This Row],[Player]], Active!$B$2:$V$201, 21, FALSE), Table3[[#This Row],[IP]]), Table3[[#This Row],[IP]])</f>
        <v>579.67232642247257</v>
      </c>
      <c r="Z338">
        <f>_xlfn.IFNA(IF(Table3[[#This Row],[To]]&gt;= 2023, (Table3[[#This Row],[IP - Adjusted]]/9)*Table3[[#This Row],[K/9 - Adjusted]], Table3[[#This Row],[SO]]), Table3[[#This Row],[SO]])</f>
        <v>507.51385512291961</v>
      </c>
      <c r="AA338">
        <v>12</v>
      </c>
      <c r="AB338">
        <v>2</v>
      </c>
      <c r="AC338">
        <v>5</v>
      </c>
      <c r="AD338">
        <v>2068</v>
      </c>
      <c r="AE338">
        <v>112</v>
      </c>
      <c r="AF338">
        <v>4.08</v>
      </c>
      <c r="AG338">
        <v>1.149</v>
      </c>
      <c r="AH338">
        <v>7.8</v>
      </c>
      <c r="AI338">
        <v>1.4</v>
      </c>
      <c r="AJ338">
        <v>2.5</v>
      </c>
      <c r="AK338">
        <v>9.3000000000000007</v>
      </c>
      <c r="AL338">
        <f>IF(Table3[[#This Row],[To]]&gt;=2023, Table3[[#This Row],[K/9]]*Adjustments!$N$11, Table3[[#This Row],[K/9]])</f>
        <v>7.879666645975667</v>
      </c>
      <c r="AM338">
        <v>3.68</v>
      </c>
      <c r="AN338" t="s">
        <v>1435</v>
      </c>
      <c r="AO338" t="s">
        <v>2135</v>
      </c>
      <c r="AP338" t="s">
        <v>2136</v>
      </c>
    </row>
    <row r="339" spans="1:42" x14ac:dyDescent="0.45">
      <c r="A339">
        <v>140</v>
      </c>
      <c r="B339" t="s">
        <v>857</v>
      </c>
      <c r="C339">
        <v>520</v>
      </c>
      <c r="D339">
        <v>2019</v>
      </c>
      <c r="E339">
        <v>2024</v>
      </c>
      <c r="F339" t="str">
        <f>_xlfn.CONCAT(Table3[[#This Row],[From]], "-",Table3[[#This Row],[To]])</f>
        <v>2019-2024</v>
      </c>
      <c r="G339" t="s">
        <v>1132</v>
      </c>
      <c r="H339">
        <v>33</v>
      </c>
      <c r="I339">
        <v>32</v>
      </c>
      <c r="J339">
        <v>0.50800000000000001</v>
      </c>
      <c r="K339">
        <v>65</v>
      </c>
      <c r="L339">
        <v>4.12</v>
      </c>
      <c r="M339">
        <v>104</v>
      </c>
      <c r="N339">
        <v>104</v>
      </c>
      <c r="O339">
        <v>1</v>
      </c>
      <c r="P339">
        <v>0</v>
      </c>
      <c r="Q339">
        <v>0</v>
      </c>
      <c r="R339">
        <v>567.1</v>
      </c>
      <c r="S339">
        <v>534</v>
      </c>
      <c r="T339">
        <v>273</v>
      </c>
      <c r="U339">
        <v>260</v>
      </c>
      <c r="V339">
        <v>83</v>
      </c>
      <c r="W339">
        <v>148</v>
      </c>
      <c r="X339">
        <v>1</v>
      </c>
      <c r="Y339">
        <f>_xlfn.IFNA(IF(Table3[[#This Row],[To]]&gt;=2023, VLOOKUP(Table3[[#This Row],[Player]], Active!$B$2:$V$201, 21, FALSE), Table3[[#This Row],[IP]]), Table3[[#This Row],[IP]])</f>
        <v>651.98765631531967</v>
      </c>
      <c r="Z339">
        <f>_xlfn.IFNA(IF(Table3[[#This Row],[To]]&gt;= 2023, (Table3[[#This Row],[IP - Adjusted]]/9)*Table3[[#This Row],[K/9 - Adjusted]], Table3[[#This Row],[SO]]), Table3[[#This Row],[SO]])</f>
        <v>503.31006201023291</v>
      </c>
      <c r="AA339">
        <v>24</v>
      </c>
      <c r="AB339">
        <v>2</v>
      </c>
      <c r="AC339">
        <v>12</v>
      </c>
      <c r="AD339">
        <v>2349</v>
      </c>
      <c r="AE339">
        <v>102</v>
      </c>
      <c r="AF339">
        <v>4.16</v>
      </c>
      <c r="AG339">
        <v>1.202</v>
      </c>
      <c r="AH339">
        <v>8.5</v>
      </c>
      <c r="AI339">
        <v>1.3</v>
      </c>
      <c r="AJ339">
        <v>2.2999999999999998</v>
      </c>
      <c r="AK339">
        <v>8.1999999999999993</v>
      </c>
      <c r="AL339">
        <f>IF(Table3[[#This Row],[To]]&gt;=2023, Table3[[#This Row],[K/9]]*Adjustments!$N$11, Table3[[#This Row],[K/9]])</f>
        <v>6.9476630641935984</v>
      </c>
      <c r="AM339">
        <v>3.51</v>
      </c>
      <c r="AN339">
        <v>1</v>
      </c>
      <c r="AO339" t="s">
        <v>2133</v>
      </c>
      <c r="AP339" t="s">
        <v>2134</v>
      </c>
    </row>
    <row r="340" spans="1:42" x14ac:dyDescent="0.45">
      <c r="A340">
        <v>142</v>
      </c>
      <c r="B340" t="s">
        <v>846</v>
      </c>
      <c r="C340">
        <v>515</v>
      </c>
      <c r="D340">
        <v>2018</v>
      </c>
      <c r="E340">
        <v>2024</v>
      </c>
      <c r="F340" t="str">
        <f>_xlfn.CONCAT(Table3[[#This Row],[From]], "-",Table3[[#This Row],[To]])</f>
        <v>2018-2024</v>
      </c>
      <c r="G340" t="s">
        <v>1124</v>
      </c>
      <c r="H340">
        <v>39</v>
      </c>
      <c r="I340">
        <v>24</v>
      </c>
      <c r="J340">
        <v>0.61899999999999999</v>
      </c>
      <c r="K340">
        <v>63</v>
      </c>
      <c r="L340">
        <v>3.25</v>
      </c>
      <c r="M340">
        <v>152</v>
      </c>
      <c r="N340">
        <v>84</v>
      </c>
      <c r="O340">
        <v>2</v>
      </c>
      <c r="P340">
        <v>2</v>
      </c>
      <c r="Q340">
        <v>4</v>
      </c>
      <c r="R340">
        <v>562</v>
      </c>
      <c r="S340">
        <v>521</v>
      </c>
      <c r="T340">
        <v>230</v>
      </c>
      <c r="U340">
        <v>203</v>
      </c>
      <c r="V340">
        <v>51</v>
      </c>
      <c r="W340">
        <v>184</v>
      </c>
      <c r="X340">
        <v>7</v>
      </c>
      <c r="Y340">
        <f>_xlfn.IFNA(IF(Table3[[#This Row],[To]]&gt;=2023, VLOOKUP(Table3[[#This Row],[Player]], Active!$B$2:$V$201, 21, FALSE), Table3[[#This Row],[IP]]), Table3[[#This Row],[IP]])</f>
        <v>646.12425118887268</v>
      </c>
      <c r="Z340">
        <f>_xlfn.IFNA(IF(Table3[[#This Row],[To]]&gt;= 2023, (Table3[[#This Row],[IP - Adjusted]]/9)*Table3[[#This Row],[K/9 - Adjusted]], Table3[[#This Row],[SO]]), Table3[[#This Row],[SO]])</f>
        <v>498.78373276274192</v>
      </c>
      <c r="AA340">
        <v>16</v>
      </c>
      <c r="AB340">
        <v>6</v>
      </c>
      <c r="AC340">
        <v>11</v>
      </c>
      <c r="AD340">
        <v>2350</v>
      </c>
      <c r="AE340">
        <v>128</v>
      </c>
      <c r="AF340">
        <v>3.59</v>
      </c>
      <c r="AG340">
        <v>1.254</v>
      </c>
      <c r="AH340">
        <v>8.3000000000000007</v>
      </c>
      <c r="AI340">
        <v>0.8</v>
      </c>
      <c r="AJ340">
        <v>2.9</v>
      </c>
      <c r="AK340">
        <v>8.1999999999999993</v>
      </c>
      <c r="AL340">
        <f>IF(Table3[[#This Row],[To]]&gt;=2023, Table3[[#This Row],[K/9]]*Adjustments!$N$11, Table3[[#This Row],[K/9]])</f>
        <v>6.9476630641935984</v>
      </c>
      <c r="AM340">
        <v>2.8</v>
      </c>
      <c r="AN340">
        <v>1</v>
      </c>
      <c r="AO340" t="s">
        <v>67</v>
      </c>
      <c r="AP340" t="s">
        <v>2137</v>
      </c>
    </row>
    <row r="341" spans="1:42" x14ac:dyDescent="0.45">
      <c r="A341">
        <v>143</v>
      </c>
      <c r="B341" t="s">
        <v>854</v>
      </c>
      <c r="C341">
        <v>505</v>
      </c>
      <c r="D341">
        <v>2019</v>
      </c>
      <c r="E341">
        <v>2024</v>
      </c>
      <c r="F341" t="str">
        <f>_xlfn.CONCAT(Table3[[#This Row],[From]], "-",Table3[[#This Row],[To]])</f>
        <v>2019-2024</v>
      </c>
      <c r="G341" t="s">
        <v>1132</v>
      </c>
      <c r="H341">
        <v>41</v>
      </c>
      <c r="I341">
        <v>30</v>
      </c>
      <c r="J341">
        <v>0.57699999999999996</v>
      </c>
      <c r="K341">
        <v>71</v>
      </c>
      <c r="L341">
        <v>3.88</v>
      </c>
      <c r="M341">
        <v>151</v>
      </c>
      <c r="N341">
        <v>113</v>
      </c>
      <c r="O341">
        <v>0</v>
      </c>
      <c r="P341">
        <v>0</v>
      </c>
      <c r="Q341">
        <v>1</v>
      </c>
      <c r="R341">
        <v>673</v>
      </c>
      <c r="S341">
        <v>654</v>
      </c>
      <c r="T341">
        <v>312</v>
      </c>
      <c r="U341">
        <v>290</v>
      </c>
      <c r="V341">
        <v>81</v>
      </c>
      <c r="W341">
        <v>204</v>
      </c>
      <c r="X341">
        <v>3</v>
      </c>
      <c r="Y341">
        <f>_xlfn.IFNA(IF(Table3[[#This Row],[To]]&gt;=2023, VLOOKUP(Table3[[#This Row],[Player]], Active!$B$2:$V$201, 21, FALSE), Table3[[#This Row],[IP]]), Table3[[#This Row],[IP]])</f>
        <v>773.73953923507349</v>
      </c>
      <c r="Z341">
        <f>_xlfn.IFNA(IF(Table3[[#This Row],[To]]&gt;= 2023, (Table3[[#This Row],[IP - Adjusted]]/9)*Table3[[#This Row],[K/9 - Adjusted]], Table3[[#This Row],[SO]]), Table3[[#This Row],[SO]])</f>
        <v>495.32025748967368</v>
      </c>
      <c r="AA341">
        <v>39</v>
      </c>
      <c r="AB341">
        <v>1</v>
      </c>
      <c r="AC341">
        <v>19</v>
      </c>
      <c r="AD341">
        <v>2842</v>
      </c>
      <c r="AE341">
        <v>108</v>
      </c>
      <c r="AF341">
        <v>4.32</v>
      </c>
      <c r="AG341">
        <v>1.2749999999999999</v>
      </c>
      <c r="AH341">
        <v>8.6999999999999993</v>
      </c>
      <c r="AI341">
        <v>1.1000000000000001</v>
      </c>
      <c r="AJ341">
        <v>2.7</v>
      </c>
      <c r="AK341">
        <v>6.8</v>
      </c>
      <c r="AL341">
        <f>IF(Table3[[#This Row],[To]]&gt;=2023, Table3[[#This Row],[K/9]]*Adjustments!$N$11, Table3[[#This Row],[K/9]])</f>
        <v>5.7614766873800569</v>
      </c>
      <c r="AM341">
        <v>2.48</v>
      </c>
      <c r="AN341">
        <v>1</v>
      </c>
      <c r="AO341" t="s">
        <v>2138</v>
      </c>
      <c r="AP341" t="s">
        <v>2139</v>
      </c>
    </row>
    <row r="342" spans="1:42" x14ac:dyDescent="0.45">
      <c r="A342">
        <v>149</v>
      </c>
      <c r="B342" t="s">
        <v>2149</v>
      </c>
      <c r="C342">
        <v>484</v>
      </c>
      <c r="D342">
        <v>2014</v>
      </c>
      <c r="E342">
        <v>2022</v>
      </c>
      <c r="F342" t="str">
        <f>_xlfn.CONCAT(Table3[[#This Row],[From]], "-",Table3[[#This Row],[To]])</f>
        <v>2014-2022</v>
      </c>
      <c r="G342" t="s">
        <v>1091</v>
      </c>
      <c r="H342">
        <v>14</v>
      </c>
      <c r="I342">
        <v>18</v>
      </c>
      <c r="J342">
        <v>0.438</v>
      </c>
      <c r="K342">
        <v>32</v>
      </c>
      <c r="L342">
        <v>2.71</v>
      </c>
      <c r="M342">
        <v>362</v>
      </c>
      <c r="N342">
        <v>0</v>
      </c>
      <c r="O342">
        <v>0</v>
      </c>
      <c r="P342">
        <v>0</v>
      </c>
      <c r="Q342">
        <v>115</v>
      </c>
      <c r="R342">
        <v>355.1</v>
      </c>
      <c r="S342">
        <v>283</v>
      </c>
      <c r="T342">
        <v>121</v>
      </c>
      <c r="U342">
        <v>107</v>
      </c>
      <c r="V342">
        <v>28</v>
      </c>
      <c r="W342">
        <v>114</v>
      </c>
      <c r="X342">
        <v>5</v>
      </c>
      <c r="Y342">
        <f>_xlfn.IFNA(IF(Table3[[#This Row],[To]]&gt;=2023, VLOOKUP(Table3[[#This Row],[Player]], Active!$B$2:$V$201, 21, FALSE), Table3[[#This Row],[IP]]), Table3[[#This Row],[IP]])</f>
        <v>355.1</v>
      </c>
      <c r="Z342">
        <f>_xlfn.IFNA(IF(Table3[[#This Row],[To]]&gt;= 2023, (Table3[[#This Row],[IP - Adjusted]]/9)*Table3[[#This Row],[K/9 - Adjusted]], Table3[[#This Row],[SO]]), Table3[[#This Row],[SO]])</f>
        <v>484</v>
      </c>
      <c r="AA342">
        <v>5</v>
      </c>
      <c r="AB342">
        <v>0</v>
      </c>
      <c r="AC342">
        <v>24</v>
      </c>
      <c r="AD342">
        <v>1454</v>
      </c>
      <c r="AE342">
        <v>150</v>
      </c>
      <c r="AF342">
        <v>2.46</v>
      </c>
      <c r="AG342">
        <v>1.117</v>
      </c>
      <c r="AH342">
        <v>7.2</v>
      </c>
      <c r="AI342">
        <v>0.7</v>
      </c>
      <c r="AJ342">
        <v>2.9</v>
      </c>
      <c r="AK342">
        <v>12.3</v>
      </c>
      <c r="AL342">
        <f>IF(Table3[[#This Row],[To]]&gt;=2023, Table3[[#This Row],[K/9]]*Adjustments!$N$11, Table3[[#This Row],[K/9]])</f>
        <v>12.3</v>
      </c>
      <c r="AM342">
        <v>4.25</v>
      </c>
      <c r="AN342">
        <v>1</v>
      </c>
      <c r="AO342" t="s">
        <v>2150</v>
      </c>
      <c r="AP342" t="s">
        <v>2151</v>
      </c>
    </row>
    <row r="343" spans="1:42" x14ac:dyDescent="0.45">
      <c r="A343">
        <v>144</v>
      </c>
      <c r="B343" t="s">
        <v>1179</v>
      </c>
      <c r="C343">
        <v>498</v>
      </c>
      <c r="D343">
        <v>2020</v>
      </c>
      <c r="E343">
        <v>2024</v>
      </c>
      <c r="F343" t="str">
        <f>_xlfn.CONCAT(Table3[[#This Row],[From]], "-",Table3[[#This Row],[To]])</f>
        <v>2020-2024</v>
      </c>
      <c r="G343" t="s">
        <v>1147</v>
      </c>
      <c r="H343">
        <v>27</v>
      </c>
      <c r="I343">
        <v>32</v>
      </c>
      <c r="J343">
        <v>0.45800000000000002</v>
      </c>
      <c r="K343">
        <v>59</v>
      </c>
      <c r="L343">
        <v>4.2300000000000004</v>
      </c>
      <c r="M343">
        <v>113</v>
      </c>
      <c r="N343">
        <v>99</v>
      </c>
      <c r="O343">
        <v>0</v>
      </c>
      <c r="P343">
        <v>0</v>
      </c>
      <c r="Q343">
        <v>0</v>
      </c>
      <c r="R343">
        <v>542.20000000000005</v>
      </c>
      <c r="S343">
        <v>525</v>
      </c>
      <c r="T343">
        <v>269</v>
      </c>
      <c r="U343">
        <v>255</v>
      </c>
      <c r="V343">
        <v>69</v>
      </c>
      <c r="W343">
        <v>204</v>
      </c>
      <c r="X343">
        <v>1</v>
      </c>
      <c r="Y343">
        <f>_xlfn.IFNA(IF(Table3[[#This Row],[To]]&gt;=2023, VLOOKUP(Table3[[#This Row],[Player]], Active!$B$2:$V$201, 21, FALSE), Table3[[#This Row],[IP]]), Table3[[#This Row],[IP]])</f>
        <v>623.36044305090172</v>
      </c>
      <c r="Z343">
        <f>_xlfn.IFNA(IF(Table3[[#This Row],[To]]&gt;= 2023, (Table3[[#This Row],[IP - Adjusted]]/9)*Table3[[#This Row],[K/9 - Adjusted]], Table3[[#This Row],[SO]]), Table3[[#This Row],[SO]])</f>
        <v>487.07935101181693</v>
      </c>
      <c r="AA343">
        <v>34</v>
      </c>
      <c r="AB343">
        <v>0</v>
      </c>
      <c r="AC343">
        <v>26</v>
      </c>
      <c r="AD343">
        <v>2325</v>
      </c>
      <c r="AE343">
        <v>99</v>
      </c>
      <c r="AF343">
        <v>4.32</v>
      </c>
      <c r="AG343">
        <v>1.343</v>
      </c>
      <c r="AH343">
        <v>8.6999999999999993</v>
      </c>
      <c r="AI343">
        <v>1.1000000000000001</v>
      </c>
      <c r="AJ343">
        <v>3.4</v>
      </c>
      <c r="AK343">
        <v>8.3000000000000007</v>
      </c>
      <c r="AL343">
        <f>IF(Table3[[#This Row],[To]]&gt;=2023, Table3[[#This Row],[K/9]]*Adjustments!$N$11, Table3[[#This Row],[K/9]])</f>
        <v>7.0323906625374235</v>
      </c>
      <c r="AM343">
        <v>2.44</v>
      </c>
      <c r="AN343">
        <v>1</v>
      </c>
      <c r="AO343" t="s">
        <v>2140</v>
      </c>
      <c r="AP343" t="s">
        <v>2141</v>
      </c>
    </row>
    <row r="344" spans="1:42" x14ac:dyDescent="0.45">
      <c r="A344">
        <v>146</v>
      </c>
      <c r="B344" t="s">
        <v>903</v>
      </c>
      <c r="C344">
        <v>495</v>
      </c>
      <c r="D344">
        <v>2021</v>
      </c>
      <c r="E344">
        <v>2024</v>
      </c>
      <c r="F344" t="str">
        <f>_xlfn.CONCAT(Table3[[#This Row],[From]], "-",Table3[[#This Row],[To]])</f>
        <v>2021-2024</v>
      </c>
      <c r="G344" t="s">
        <v>1160</v>
      </c>
      <c r="H344">
        <v>32</v>
      </c>
      <c r="I344">
        <v>10</v>
      </c>
      <c r="J344">
        <v>0.76200000000000001</v>
      </c>
      <c r="K344">
        <v>42</v>
      </c>
      <c r="L344">
        <v>3.47</v>
      </c>
      <c r="M344">
        <v>67</v>
      </c>
      <c r="N344">
        <v>54</v>
      </c>
      <c r="O344">
        <v>0</v>
      </c>
      <c r="P344">
        <v>0</v>
      </c>
      <c r="Q344">
        <v>0</v>
      </c>
      <c r="R344">
        <v>329.2</v>
      </c>
      <c r="S344">
        <v>244</v>
      </c>
      <c r="T344">
        <v>135</v>
      </c>
      <c r="U344">
        <v>127</v>
      </c>
      <c r="V344">
        <v>32</v>
      </c>
      <c r="W344">
        <v>109</v>
      </c>
      <c r="X344">
        <v>2</v>
      </c>
      <c r="Y344">
        <f>_xlfn.IFNA(IF(Table3[[#This Row],[To]]&gt;=2023, VLOOKUP(Table3[[#This Row],[Player]], Active!$B$2:$V$201, 21, FALSE), Table3[[#This Row],[IP]]), Table3[[#This Row],[IP]])</f>
        <v>378.47705247575954</v>
      </c>
      <c r="Z344">
        <f>_xlfn.IFNA(IF(Table3[[#This Row],[To]]&gt;= 2023, (Table3[[#This Row],[IP - Adjusted]]/9)*Table3[[#This Row],[K/9 - Adjusted]], Table3[[#This Row],[SO]]), Table3[[#This Row],[SO]])</f>
        <v>481.01177526781038</v>
      </c>
      <c r="AA344">
        <v>12</v>
      </c>
      <c r="AB344">
        <v>2</v>
      </c>
      <c r="AC344">
        <v>12</v>
      </c>
      <c r="AD344">
        <v>1342</v>
      </c>
      <c r="AE344">
        <v>123</v>
      </c>
      <c r="AF344">
        <v>2.56</v>
      </c>
      <c r="AG344">
        <v>1.071</v>
      </c>
      <c r="AH344">
        <v>6.7</v>
      </c>
      <c r="AI344">
        <v>0.9</v>
      </c>
      <c r="AJ344">
        <v>3</v>
      </c>
      <c r="AK344">
        <v>13.5</v>
      </c>
      <c r="AL344">
        <f>IF(Table3[[#This Row],[To]]&gt;=2023, Table3[[#This Row],[K/9]]*Adjustments!$N$11, Table3[[#This Row],[K/9]])</f>
        <v>11.43822577641629</v>
      </c>
      <c r="AM344">
        <v>4.54</v>
      </c>
      <c r="AN344" t="s">
        <v>2142</v>
      </c>
      <c r="AO344" t="s">
        <v>128</v>
      </c>
      <c r="AP344" t="s">
        <v>2144</v>
      </c>
    </row>
    <row r="345" spans="1:42" x14ac:dyDescent="0.45">
      <c r="A345">
        <v>145</v>
      </c>
      <c r="B345" t="s">
        <v>866</v>
      </c>
      <c r="C345">
        <v>496</v>
      </c>
      <c r="D345">
        <v>2021</v>
      </c>
      <c r="E345">
        <v>2024</v>
      </c>
      <c r="F345" t="str">
        <f>_xlfn.CONCAT(Table3[[#This Row],[From]], "-",Table3[[#This Row],[To]])</f>
        <v>2021-2024</v>
      </c>
      <c r="G345" t="s">
        <v>1159</v>
      </c>
      <c r="H345">
        <v>32</v>
      </c>
      <c r="I345">
        <v>24</v>
      </c>
      <c r="J345">
        <v>0.57099999999999995</v>
      </c>
      <c r="K345">
        <v>56</v>
      </c>
      <c r="L345">
        <v>3.87</v>
      </c>
      <c r="M345">
        <v>79</v>
      </c>
      <c r="N345">
        <v>79</v>
      </c>
      <c r="O345">
        <v>1</v>
      </c>
      <c r="P345">
        <v>1</v>
      </c>
      <c r="Q345">
        <v>0</v>
      </c>
      <c r="R345">
        <v>444.2</v>
      </c>
      <c r="S345">
        <v>376</v>
      </c>
      <c r="T345">
        <v>199</v>
      </c>
      <c r="U345">
        <v>191</v>
      </c>
      <c r="V345">
        <v>72</v>
      </c>
      <c r="W345">
        <v>102</v>
      </c>
      <c r="X345">
        <v>0</v>
      </c>
      <c r="Y345">
        <f>_xlfn.IFNA(IF(Table3[[#This Row],[To]]&gt;=2023, VLOOKUP(Table3[[#This Row],[Player]], Active!$B$2:$V$201, 21, FALSE), Table3[[#This Row],[IP]]), Table3[[#This Row],[IP]])</f>
        <v>510.69108964074235</v>
      </c>
      <c r="Z345">
        <f>_xlfn.IFNA(IF(Table3[[#This Row],[To]]&gt;= 2023, (Table3[[#This Row],[IP - Adjusted]]/9)*Table3[[#This Row],[K/9 - Adjusted]], Table3[[#This Row],[SO]]), Table3[[#This Row],[SO]])</f>
        <v>480.77366134278697</v>
      </c>
      <c r="AA345">
        <v>20</v>
      </c>
      <c r="AB345">
        <v>1</v>
      </c>
      <c r="AC345">
        <v>8</v>
      </c>
      <c r="AD345">
        <v>1810</v>
      </c>
      <c r="AE345">
        <v>106</v>
      </c>
      <c r="AF345">
        <v>3.88</v>
      </c>
      <c r="AG345">
        <v>1.075</v>
      </c>
      <c r="AH345">
        <v>7.6</v>
      </c>
      <c r="AI345">
        <v>1.5</v>
      </c>
      <c r="AJ345">
        <v>2.1</v>
      </c>
      <c r="AK345">
        <v>10</v>
      </c>
      <c r="AL345">
        <f>IF(Table3[[#This Row],[To]]&gt;=2023, Table3[[#This Row],[K/9]]*Adjustments!$N$11, Table3[[#This Row],[K/9]])</f>
        <v>8.4727598343824368</v>
      </c>
      <c r="AM345">
        <v>4.8600000000000003</v>
      </c>
      <c r="AN345" t="s">
        <v>2142</v>
      </c>
      <c r="AO345" t="s">
        <v>115</v>
      </c>
      <c r="AP345" t="s">
        <v>2143</v>
      </c>
    </row>
    <row r="346" spans="1:42" x14ac:dyDescent="0.45">
      <c r="A346">
        <v>147</v>
      </c>
      <c r="B346" t="s">
        <v>1016</v>
      </c>
      <c r="C346">
        <v>494</v>
      </c>
      <c r="D346">
        <v>2014</v>
      </c>
      <c r="E346">
        <v>2023</v>
      </c>
      <c r="F346" t="str">
        <f>_xlfn.CONCAT(Table3[[#This Row],[From]], "-",Table3[[#This Row],[To]])</f>
        <v>2014-2023</v>
      </c>
      <c r="G346" t="s">
        <v>1087</v>
      </c>
      <c r="H346">
        <v>37</v>
      </c>
      <c r="I346">
        <v>43</v>
      </c>
      <c r="J346">
        <v>0.46300000000000002</v>
      </c>
      <c r="K346">
        <v>80</v>
      </c>
      <c r="L346">
        <v>3.95</v>
      </c>
      <c r="M346">
        <v>280</v>
      </c>
      <c r="N346">
        <v>80</v>
      </c>
      <c r="O346">
        <v>3</v>
      </c>
      <c r="P346">
        <v>1</v>
      </c>
      <c r="Q346">
        <v>24</v>
      </c>
      <c r="R346">
        <v>652</v>
      </c>
      <c r="S346">
        <v>650</v>
      </c>
      <c r="T346">
        <v>312</v>
      </c>
      <c r="U346">
        <v>286</v>
      </c>
      <c r="V346">
        <v>77</v>
      </c>
      <c r="W346">
        <v>220</v>
      </c>
      <c r="X346">
        <v>6</v>
      </c>
      <c r="Y346">
        <f>_xlfn.IFNA(IF(Table3[[#This Row],[To]]&gt;=2023, VLOOKUP(Table3[[#This Row],[Player]], Active!$B$2:$V$201, 21, FALSE), Table3[[#This Row],[IP]]), Table3[[#This Row],[IP]])</f>
        <v>749.59610636146783</v>
      </c>
      <c r="Z346">
        <f>_xlfn.IFNA(IF(Table3[[#This Row],[To]]&gt;= 2023, (Table3[[#This Row],[IP - Adjusted]]/9)*Table3[[#This Row],[K/9 - Adjusted]], Table3[[#This Row],[SO]]), Table3[[#This Row],[SO]])</f>
        <v>479.86449908360646</v>
      </c>
      <c r="AA346">
        <v>33</v>
      </c>
      <c r="AB346">
        <v>1</v>
      </c>
      <c r="AC346">
        <v>23</v>
      </c>
      <c r="AD346">
        <v>2774</v>
      </c>
      <c r="AE346">
        <v>104</v>
      </c>
      <c r="AF346">
        <v>4.34</v>
      </c>
      <c r="AG346">
        <v>1.3340000000000001</v>
      </c>
      <c r="AH346">
        <v>9</v>
      </c>
      <c r="AI346">
        <v>1.1000000000000001</v>
      </c>
      <c r="AJ346">
        <v>3</v>
      </c>
      <c r="AK346">
        <v>6.8</v>
      </c>
      <c r="AL346">
        <f>IF(Table3[[#This Row],[To]]&gt;=2023, Table3[[#This Row],[K/9]]*Adjustments!$N$11, Table3[[#This Row],[K/9]])</f>
        <v>5.7614766873800569</v>
      </c>
      <c r="AM346">
        <v>2.25</v>
      </c>
      <c r="AN346">
        <v>1</v>
      </c>
      <c r="AO346" t="s">
        <v>2145</v>
      </c>
      <c r="AP346" t="s">
        <v>2146</v>
      </c>
    </row>
    <row r="347" spans="1:42" x14ac:dyDescent="0.45">
      <c r="A347">
        <v>148</v>
      </c>
      <c r="B347" t="s">
        <v>1166</v>
      </c>
      <c r="C347">
        <v>491</v>
      </c>
      <c r="D347">
        <v>2014</v>
      </c>
      <c r="E347">
        <v>2024</v>
      </c>
      <c r="F347" t="str">
        <f>_xlfn.CONCAT(Table3[[#This Row],[From]], "-",Table3[[#This Row],[To]])</f>
        <v>2014-2024</v>
      </c>
      <c r="G347" t="s">
        <v>1083</v>
      </c>
      <c r="H347">
        <v>30</v>
      </c>
      <c r="I347">
        <v>43</v>
      </c>
      <c r="J347">
        <v>0.41099999999999998</v>
      </c>
      <c r="K347">
        <v>73</v>
      </c>
      <c r="L347">
        <v>4.29</v>
      </c>
      <c r="M347">
        <v>224</v>
      </c>
      <c r="N347">
        <v>92</v>
      </c>
      <c r="O347">
        <v>0</v>
      </c>
      <c r="P347">
        <v>0</v>
      </c>
      <c r="Q347">
        <v>9</v>
      </c>
      <c r="R347">
        <v>700</v>
      </c>
      <c r="S347">
        <v>717</v>
      </c>
      <c r="T347">
        <v>366</v>
      </c>
      <c r="U347">
        <v>334</v>
      </c>
      <c r="V347">
        <v>101</v>
      </c>
      <c r="W347">
        <v>238</v>
      </c>
      <c r="X347">
        <v>5</v>
      </c>
      <c r="Y347">
        <f>_xlfn.IFNA(IF(Table3[[#This Row],[To]]&gt;=2023, VLOOKUP(Table3[[#This Row],[Player]], Active!$B$2:$V$201, 21, FALSE), Table3[[#This Row],[IP]]), Table3[[#This Row],[IP]])</f>
        <v>804.78109578685201</v>
      </c>
      <c r="Z347">
        <f>_xlfn.IFNA(IF(Table3[[#This Row],[To]]&gt;= 2023, (Table3[[#This Row],[IP - Adjusted]]/9)*Table3[[#This Row],[K/9 - Adjusted]], Table3[[#This Row],[SO]]), Table3[[#This Row],[SO]])</f>
        <v>477.31018606971872</v>
      </c>
      <c r="AA347">
        <v>32</v>
      </c>
      <c r="AB347">
        <v>0</v>
      </c>
      <c r="AC347">
        <v>23</v>
      </c>
      <c r="AD347">
        <v>3015</v>
      </c>
      <c r="AE347">
        <v>99</v>
      </c>
      <c r="AF347">
        <v>4.79</v>
      </c>
      <c r="AG347">
        <v>1.3640000000000001</v>
      </c>
      <c r="AH347">
        <v>9.1999999999999993</v>
      </c>
      <c r="AI347">
        <v>1.3</v>
      </c>
      <c r="AJ347">
        <v>3.1</v>
      </c>
      <c r="AK347">
        <v>6.3</v>
      </c>
      <c r="AL347">
        <f>IF(Table3[[#This Row],[To]]&gt;=2023, Table3[[#This Row],[K/9]]*Adjustments!$N$11, Table3[[#This Row],[K/9]])</f>
        <v>5.3378386956609356</v>
      </c>
      <c r="AM347">
        <v>2.06</v>
      </c>
      <c r="AN347" t="s">
        <v>1435</v>
      </c>
      <c r="AO347" t="s">
        <v>2147</v>
      </c>
      <c r="AP347" t="s">
        <v>2148</v>
      </c>
    </row>
    <row r="348" spans="1:42" x14ac:dyDescent="0.45">
      <c r="A348">
        <v>150</v>
      </c>
      <c r="B348" t="s">
        <v>1190</v>
      </c>
      <c r="C348">
        <v>482</v>
      </c>
      <c r="D348">
        <v>2013</v>
      </c>
      <c r="E348">
        <v>2024</v>
      </c>
      <c r="F348" t="str">
        <f>_xlfn.CONCAT(Table3[[#This Row],[From]], "-",Table3[[#This Row],[To]])</f>
        <v>2013-2024</v>
      </c>
      <c r="G348" t="s">
        <v>1191</v>
      </c>
      <c r="H348">
        <v>24</v>
      </c>
      <c r="I348">
        <v>28</v>
      </c>
      <c r="J348">
        <v>0.46200000000000002</v>
      </c>
      <c r="K348">
        <v>52</v>
      </c>
      <c r="L348">
        <v>4.07</v>
      </c>
      <c r="M348">
        <v>524</v>
      </c>
      <c r="N348">
        <v>4</v>
      </c>
      <c r="O348">
        <v>0</v>
      </c>
      <c r="P348">
        <v>0</v>
      </c>
      <c r="Q348">
        <v>14</v>
      </c>
      <c r="R348">
        <v>506.2</v>
      </c>
      <c r="S348">
        <v>489</v>
      </c>
      <c r="T348">
        <v>254</v>
      </c>
      <c r="U348">
        <v>229</v>
      </c>
      <c r="V348">
        <v>47</v>
      </c>
      <c r="W348">
        <v>230</v>
      </c>
      <c r="X348">
        <v>20</v>
      </c>
      <c r="Y348">
        <f>_xlfn.IFNA(IF(Table3[[#This Row],[To]]&gt;=2023, VLOOKUP(Table3[[#This Row],[Player]], Active!$B$2:$V$201, 21, FALSE), Table3[[#This Row],[IP]]), Table3[[#This Row],[IP]])</f>
        <v>581.97170098186359</v>
      </c>
      <c r="Z348">
        <f>_xlfn.IFNA(IF(Table3[[#This Row],[To]]&gt;= 2023, (Table3[[#This Row],[IP - Adjusted]]/9)*Table3[[#This Row],[K/9 - Adjusted]], Table3[[#This Row],[SO]]), Table3[[#This Row],[SO]])</f>
        <v>471.17550549229657</v>
      </c>
      <c r="AA348">
        <v>26</v>
      </c>
      <c r="AB348">
        <v>1</v>
      </c>
      <c r="AC348">
        <v>58</v>
      </c>
      <c r="AD348">
        <v>2230</v>
      </c>
      <c r="AE348">
        <v>102</v>
      </c>
      <c r="AF348">
        <v>3.98</v>
      </c>
      <c r="AG348">
        <v>1.419</v>
      </c>
      <c r="AH348">
        <v>8.6999999999999993</v>
      </c>
      <c r="AI348">
        <v>0.8</v>
      </c>
      <c r="AJ348">
        <v>4.0999999999999996</v>
      </c>
      <c r="AK348">
        <v>8.6</v>
      </c>
      <c r="AL348">
        <f>IF(Table3[[#This Row],[To]]&gt;=2023, Table3[[#This Row],[K/9]]*Adjustments!$N$11, Table3[[#This Row],[K/9]])</f>
        <v>7.2865734575688954</v>
      </c>
      <c r="AM348">
        <v>2.1</v>
      </c>
      <c r="AN348">
        <v>1</v>
      </c>
      <c r="AO348" t="s">
        <v>2152</v>
      </c>
      <c r="AP348" t="s">
        <v>2153</v>
      </c>
    </row>
    <row r="349" spans="1:42" x14ac:dyDescent="0.45">
      <c r="A349">
        <v>151</v>
      </c>
      <c r="B349" t="s">
        <v>1195</v>
      </c>
      <c r="C349">
        <v>482</v>
      </c>
      <c r="D349">
        <v>2017</v>
      </c>
      <c r="E349">
        <v>2024</v>
      </c>
      <c r="F349" t="str">
        <f>_xlfn.CONCAT(Table3[[#This Row],[From]], "-",Table3[[#This Row],[To]])</f>
        <v>2017-2024</v>
      </c>
      <c r="G349" t="s">
        <v>1196</v>
      </c>
      <c r="H349">
        <v>24</v>
      </c>
      <c r="I349">
        <v>21</v>
      </c>
      <c r="J349">
        <v>0.53300000000000003</v>
      </c>
      <c r="K349">
        <v>45</v>
      </c>
      <c r="L349">
        <v>3.75</v>
      </c>
      <c r="M349">
        <v>391</v>
      </c>
      <c r="N349">
        <v>1</v>
      </c>
      <c r="O349">
        <v>0</v>
      </c>
      <c r="P349">
        <v>0</v>
      </c>
      <c r="Q349">
        <v>32</v>
      </c>
      <c r="R349">
        <v>420.1</v>
      </c>
      <c r="S349">
        <v>335</v>
      </c>
      <c r="T349">
        <v>188</v>
      </c>
      <c r="U349">
        <v>175</v>
      </c>
      <c r="V349">
        <v>73</v>
      </c>
      <c r="W349">
        <v>121</v>
      </c>
      <c r="X349">
        <v>6</v>
      </c>
      <c r="Y349">
        <f>_xlfn.IFNA(IF(Table3[[#This Row],[To]]&gt;=2023, VLOOKUP(Table3[[#This Row],[Player]], Active!$B$2:$V$201, 21, FALSE), Table3[[#This Row],[IP]]), Table3[[#This Row],[IP]])</f>
        <v>482.98362620008078</v>
      </c>
      <c r="Z349">
        <f>_xlfn.IFNA(IF(Table3[[#This Row],[To]]&gt;= 2023, (Table3[[#This Row],[IP - Adjusted]]/9)*Table3[[#This Row],[K/9 - Adjusted]], Table3[[#This Row],[SO]]), Table3[[#This Row],[SO]])</f>
        <v>468.3300440882665</v>
      </c>
      <c r="AA349">
        <v>9</v>
      </c>
      <c r="AB349">
        <v>0</v>
      </c>
      <c r="AC349">
        <v>12</v>
      </c>
      <c r="AD349">
        <v>1709</v>
      </c>
      <c r="AE349">
        <v>111</v>
      </c>
      <c r="AF349">
        <v>4.07</v>
      </c>
      <c r="AG349">
        <v>1.085</v>
      </c>
      <c r="AH349">
        <v>7.2</v>
      </c>
      <c r="AI349">
        <v>1.6</v>
      </c>
      <c r="AJ349">
        <v>2.6</v>
      </c>
      <c r="AK349">
        <v>10.3</v>
      </c>
      <c r="AL349">
        <f>IF(Table3[[#This Row],[To]]&gt;=2023, Table3[[#This Row],[K/9]]*Adjustments!$N$11, Table3[[#This Row],[K/9]])</f>
        <v>8.7269426294139105</v>
      </c>
      <c r="AM349">
        <v>3.98</v>
      </c>
      <c r="AN349">
        <v>1</v>
      </c>
      <c r="AO349" t="s">
        <v>2154</v>
      </c>
      <c r="AP349" t="s">
        <v>2155</v>
      </c>
    </row>
    <row r="350" spans="1:42" x14ac:dyDescent="0.45">
      <c r="A350">
        <v>152</v>
      </c>
      <c r="B350" t="s">
        <v>1170</v>
      </c>
      <c r="C350">
        <v>481</v>
      </c>
      <c r="D350">
        <v>2015</v>
      </c>
      <c r="E350">
        <v>2024</v>
      </c>
      <c r="F350" t="str">
        <f>_xlfn.CONCAT(Table3[[#This Row],[From]], "-",Table3[[#This Row],[To]])</f>
        <v>2015-2024</v>
      </c>
      <c r="G350" t="s">
        <v>1152</v>
      </c>
      <c r="H350">
        <v>28</v>
      </c>
      <c r="I350">
        <v>38</v>
      </c>
      <c r="J350">
        <v>0.42399999999999999</v>
      </c>
      <c r="K350">
        <v>66</v>
      </c>
      <c r="L350">
        <v>4.6500000000000004</v>
      </c>
      <c r="M350">
        <v>221</v>
      </c>
      <c r="N350">
        <v>50</v>
      </c>
      <c r="O350">
        <v>1</v>
      </c>
      <c r="P350">
        <v>1</v>
      </c>
      <c r="Q350">
        <v>8</v>
      </c>
      <c r="R350">
        <v>515</v>
      </c>
      <c r="S350">
        <v>539</v>
      </c>
      <c r="T350">
        <v>289</v>
      </c>
      <c r="U350">
        <v>266</v>
      </c>
      <c r="V350">
        <v>78</v>
      </c>
      <c r="W350">
        <v>148</v>
      </c>
      <c r="X350">
        <v>13</v>
      </c>
      <c r="Y350">
        <f>_xlfn.IFNA(IF(Table3[[#This Row],[To]]&gt;=2023, VLOOKUP(Table3[[#This Row],[Player]], Active!$B$2:$V$201, 21, FALSE), Table3[[#This Row],[IP]]), Table3[[#This Row],[IP]])</f>
        <v>592.08894904318402</v>
      </c>
      <c r="Z350">
        <f>_xlfn.IFNA(IF(Table3[[#This Row],[To]]&gt;= 2023, (Table3[[#This Row],[IP - Adjusted]]/9)*Table3[[#This Row],[K/9 - Adjusted]], Table3[[#This Row],[SO]]), Table3[[#This Row],[SO]])</f>
        <v>468.21856347791464</v>
      </c>
      <c r="AA350">
        <v>17</v>
      </c>
      <c r="AB350">
        <v>11</v>
      </c>
      <c r="AC350">
        <v>20</v>
      </c>
      <c r="AD350">
        <v>2207</v>
      </c>
      <c r="AE350">
        <v>91</v>
      </c>
      <c r="AF350">
        <v>4.2300000000000004</v>
      </c>
      <c r="AG350">
        <v>1.3340000000000001</v>
      </c>
      <c r="AH350">
        <v>9.4</v>
      </c>
      <c r="AI350">
        <v>1.4</v>
      </c>
      <c r="AJ350">
        <v>2.6</v>
      </c>
      <c r="AK350">
        <v>8.4</v>
      </c>
      <c r="AL350">
        <f>IF(Table3[[#This Row],[To]]&gt;=2023, Table3[[#This Row],[K/9]]*Adjustments!$N$11, Table3[[#This Row],[K/9]])</f>
        <v>7.1171182608812478</v>
      </c>
      <c r="AM350">
        <v>3.25</v>
      </c>
      <c r="AN350">
        <v>1</v>
      </c>
      <c r="AO350" t="s">
        <v>2156</v>
      </c>
      <c r="AP350" t="s">
        <v>2157</v>
      </c>
    </row>
    <row r="351" spans="1:42" x14ac:dyDescent="0.45">
      <c r="A351">
        <v>153</v>
      </c>
      <c r="B351" t="s">
        <v>1165</v>
      </c>
      <c r="C351">
        <v>479</v>
      </c>
      <c r="D351">
        <v>2015</v>
      </c>
      <c r="E351">
        <v>2024</v>
      </c>
      <c r="F351" t="str">
        <f>_xlfn.CONCAT(Table3[[#This Row],[From]], "-",Table3[[#This Row],[To]])</f>
        <v>2015-2024</v>
      </c>
      <c r="G351" t="s">
        <v>1110</v>
      </c>
      <c r="H351">
        <v>30</v>
      </c>
      <c r="I351">
        <v>27</v>
      </c>
      <c r="J351">
        <v>0.52600000000000002</v>
      </c>
      <c r="K351">
        <v>57</v>
      </c>
      <c r="L351">
        <v>4.57</v>
      </c>
      <c r="M351">
        <v>305</v>
      </c>
      <c r="N351">
        <v>37</v>
      </c>
      <c r="O351">
        <v>0</v>
      </c>
      <c r="P351">
        <v>0</v>
      </c>
      <c r="Q351">
        <v>6</v>
      </c>
      <c r="R351">
        <v>486</v>
      </c>
      <c r="S351">
        <v>486</v>
      </c>
      <c r="T351">
        <v>270</v>
      </c>
      <c r="U351">
        <v>247</v>
      </c>
      <c r="V351">
        <v>67</v>
      </c>
      <c r="W351">
        <v>145</v>
      </c>
      <c r="X351">
        <v>11</v>
      </c>
      <c r="Y351">
        <f>_xlfn.IFNA(IF(Table3[[#This Row],[To]]&gt;=2023, VLOOKUP(Table3[[#This Row],[Player]], Active!$B$2:$V$201, 21, FALSE), Table3[[#This Row],[IP]]), Table3[[#This Row],[IP]])</f>
        <v>558.74801793201436</v>
      </c>
      <c r="Z351">
        <f>_xlfn.IFNA(IF(Table3[[#This Row],[To]]&gt;= 2023, (Table3[[#This Row],[IP - Adjusted]]/9)*Table3[[#This Row],[K/9 - Adjusted]], Table3[[#This Row],[SO]]), Table3[[#This Row],[SO]])</f>
        <v>468.1536233165445</v>
      </c>
      <c r="AA351">
        <v>16</v>
      </c>
      <c r="AB351">
        <v>2</v>
      </c>
      <c r="AC351">
        <v>26</v>
      </c>
      <c r="AD351">
        <v>2073</v>
      </c>
      <c r="AE351">
        <v>93</v>
      </c>
      <c r="AF351">
        <v>3.97</v>
      </c>
      <c r="AG351">
        <v>1.298</v>
      </c>
      <c r="AH351">
        <v>9</v>
      </c>
      <c r="AI351">
        <v>1.2</v>
      </c>
      <c r="AJ351">
        <v>2.7</v>
      </c>
      <c r="AK351">
        <v>8.9</v>
      </c>
      <c r="AL351">
        <f>IF(Table3[[#This Row],[To]]&gt;=2023, Table3[[#This Row],[K/9]]*Adjustments!$N$11, Table3[[#This Row],[K/9]])</f>
        <v>7.5407562526003691</v>
      </c>
      <c r="AM351">
        <v>3.3</v>
      </c>
      <c r="AN351">
        <v>1</v>
      </c>
      <c r="AO351" t="s">
        <v>2158</v>
      </c>
      <c r="AP351" t="s">
        <v>2159</v>
      </c>
    </row>
    <row r="352" spans="1:42" x14ac:dyDescent="0.45">
      <c r="A352">
        <v>155</v>
      </c>
      <c r="B352" t="s">
        <v>1167</v>
      </c>
      <c r="C352">
        <v>479</v>
      </c>
      <c r="D352">
        <v>2016</v>
      </c>
      <c r="E352">
        <v>2024</v>
      </c>
      <c r="F352" t="str">
        <f>_xlfn.CONCAT(Table3[[#This Row],[From]], "-",Table3[[#This Row],[To]])</f>
        <v>2016-2024</v>
      </c>
      <c r="G352" t="s">
        <v>1092</v>
      </c>
      <c r="H352">
        <v>30</v>
      </c>
      <c r="I352">
        <v>34</v>
      </c>
      <c r="J352">
        <v>0.46899999999999997</v>
      </c>
      <c r="K352">
        <v>64</v>
      </c>
      <c r="L352">
        <v>3.52</v>
      </c>
      <c r="M352">
        <v>300</v>
      </c>
      <c r="N352">
        <v>35</v>
      </c>
      <c r="O352">
        <v>0</v>
      </c>
      <c r="P352">
        <v>0</v>
      </c>
      <c r="Q352">
        <v>6</v>
      </c>
      <c r="R352">
        <v>427</v>
      </c>
      <c r="S352">
        <v>362</v>
      </c>
      <c r="T352">
        <v>180</v>
      </c>
      <c r="U352">
        <v>167</v>
      </c>
      <c r="V352">
        <v>54</v>
      </c>
      <c r="W352">
        <v>123</v>
      </c>
      <c r="X352">
        <v>11</v>
      </c>
      <c r="Y352">
        <f>_xlfn.IFNA(IF(Table3[[#This Row],[To]]&gt;=2023, VLOOKUP(Table3[[#This Row],[Player]], Active!$B$2:$V$201, 21, FALSE), Table3[[#This Row],[IP]]), Table3[[#This Row],[IP]])</f>
        <v>489.8817498782538</v>
      </c>
      <c r="Z352">
        <f>_xlfn.IFNA(IF(Table3[[#This Row],[To]]&gt;= 2023, (Table3[[#This Row],[IP - Adjusted]]/9)*Table3[[#This Row],[K/9 - Adjusted]], Table3[[#This Row],[SO]]), Table3[[#This Row],[SO]])</f>
        <v>465.79521312278962</v>
      </c>
      <c r="AA352">
        <v>29</v>
      </c>
      <c r="AB352">
        <v>3</v>
      </c>
      <c r="AC352">
        <v>13</v>
      </c>
      <c r="AD352">
        <v>1768</v>
      </c>
      <c r="AE352">
        <v>120</v>
      </c>
      <c r="AF352">
        <v>3.66</v>
      </c>
      <c r="AG352">
        <v>1.1359999999999999</v>
      </c>
      <c r="AH352">
        <v>7.6</v>
      </c>
      <c r="AI352">
        <v>1.1000000000000001</v>
      </c>
      <c r="AJ352">
        <v>2.6</v>
      </c>
      <c r="AK352">
        <v>10.1</v>
      </c>
      <c r="AL352">
        <f>IF(Table3[[#This Row],[To]]&gt;=2023, Table3[[#This Row],[K/9]]*Adjustments!$N$11, Table3[[#This Row],[K/9]])</f>
        <v>8.557487432726262</v>
      </c>
      <c r="AM352">
        <v>3.89</v>
      </c>
      <c r="AN352" t="s">
        <v>1435</v>
      </c>
      <c r="AO352" t="s">
        <v>2162</v>
      </c>
      <c r="AP352" t="s">
        <v>2163</v>
      </c>
    </row>
    <row r="353" spans="1:42" x14ac:dyDescent="0.45">
      <c r="A353">
        <v>160</v>
      </c>
      <c r="B353" t="s">
        <v>1173</v>
      </c>
      <c r="C353">
        <v>457</v>
      </c>
      <c r="D353">
        <v>2015</v>
      </c>
      <c r="E353">
        <v>2022</v>
      </c>
      <c r="F353" t="str">
        <f>_xlfn.CONCAT(Table3[[#This Row],[From]], "-",Table3[[#This Row],[To]])</f>
        <v>2015-2022</v>
      </c>
      <c r="G353" t="s">
        <v>1095</v>
      </c>
      <c r="H353">
        <v>28</v>
      </c>
      <c r="I353">
        <v>26</v>
      </c>
      <c r="J353">
        <v>0.51900000000000002</v>
      </c>
      <c r="K353">
        <v>54</v>
      </c>
      <c r="L353">
        <v>4.1100000000000003</v>
      </c>
      <c r="M353">
        <v>411</v>
      </c>
      <c r="N353">
        <v>1</v>
      </c>
      <c r="O353">
        <v>0</v>
      </c>
      <c r="P353">
        <v>0</v>
      </c>
      <c r="Q353">
        <v>43</v>
      </c>
      <c r="R353">
        <v>427.1</v>
      </c>
      <c r="S353">
        <v>366</v>
      </c>
      <c r="T353">
        <v>214</v>
      </c>
      <c r="U353">
        <v>195</v>
      </c>
      <c r="V353">
        <v>57</v>
      </c>
      <c r="W353">
        <v>185</v>
      </c>
      <c r="X353">
        <v>13</v>
      </c>
      <c r="Y353">
        <f>_xlfn.IFNA(IF(Table3[[#This Row],[To]]&gt;=2023, VLOOKUP(Table3[[#This Row],[Player]], Active!$B$2:$V$201, 21, FALSE), Table3[[#This Row],[IP]]), Table3[[#This Row],[IP]])</f>
        <v>427.1</v>
      </c>
      <c r="Z353">
        <f>_xlfn.IFNA(IF(Table3[[#This Row],[To]]&gt;= 2023, (Table3[[#This Row],[IP - Adjusted]]/9)*Table3[[#This Row],[K/9 - Adjusted]], Table3[[#This Row],[SO]]), Table3[[#This Row],[SO]])</f>
        <v>457</v>
      </c>
      <c r="AA353">
        <v>16</v>
      </c>
      <c r="AB353">
        <v>5</v>
      </c>
      <c r="AC353">
        <v>18</v>
      </c>
      <c r="AD353">
        <v>1808</v>
      </c>
      <c r="AE353">
        <v>103</v>
      </c>
      <c r="AF353">
        <v>4.17</v>
      </c>
      <c r="AG353">
        <v>1.2889999999999999</v>
      </c>
      <c r="AH353">
        <v>7.7</v>
      </c>
      <c r="AI353">
        <v>1.2</v>
      </c>
      <c r="AJ353">
        <v>3.9</v>
      </c>
      <c r="AK353">
        <v>9.6</v>
      </c>
      <c r="AL353">
        <f>IF(Table3[[#This Row],[To]]&gt;=2023, Table3[[#This Row],[K/9]]*Adjustments!$N$11, Table3[[#This Row],[K/9]])</f>
        <v>9.6</v>
      </c>
      <c r="AM353">
        <v>2.4700000000000002</v>
      </c>
      <c r="AN353">
        <v>1</v>
      </c>
      <c r="AO353" t="s">
        <v>2174</v>
      </c>
      <c r="AP353" t="s">
        <v>2175</v>
      </c>
    </row>
    <row r="354" spans="1:42" x14ac:dyDescent="0.45">
      <c r="A354">
        <v>154</v>
      </c>
      <c r="B354" t="s">
        <v>1158</v>
      </c>
      <c r="C354">
        <v>479</v>
      </c>
      <c r="D354">
        <v>2015</v>
      </c>
      <c r="E354">
        <v>2024</v>
      </c>
      <c r="F354" t="str">
        <f>_xlfn.CONCAT(Table3[[#This Row],[From]], "-",Table3[[#This Row],[To]])</f>
        <v>2015-2024</v>
      </c>
      <c r="G354" t="s">
        <v>1074</v>
      </c>
      <c r="H354">
        <v>32</v>
      </c>
      <c r="I354">
        <v>39</v>
      </c>
      <c r="J354">
        <v>0.45100000000000001</v>
      </c>
      <c r="K354">
        <v>71</v>
      </c>
      <c r="L354">
        <v>4.18</v>
      </c>
      <c r="M354">
        <v>149</v>
      </c>
      <c r="N354">
        <v>104</v>
      </c>
      <c r="O354">
        <v>1</v>
      </c>
      <c r="P354">
        <v>1</v>
      </c>
      <c r="Q354">
        <v>1</v>
      </c>
      <c r="R354">
        <v>603</v>
      </c>
      <c r="S354">
        <v>587</v>
      </c>
      <c r="T354">
        <v>321</v>
      </c>
      <c r="U354">
        <v>280</v>
      </c>
      <c r="V354">
        <v>60</v>
      </c>
      <c r="W354">
        <v>242</v>
      </c>
      <c r="X354">
        <v>3</v>
      </c>
      <c r="Y354">
        <f>_xlfn.IFNA(IF(Table3[[#This Row],[To]]&gt;=2023, VLOOKUP(Table3[[#This Row],[Player]], Active!$B$2:$V$201, 21, FALSE), Table3[[#This Row],[IP]]), Table3[[#This Row],[IP]])</f>
        <v>693.26142965638826</v>
      </c>
      <c r="Z354">
        <f>_xlfn.IFNA(IF(Table3[[#This Row],[To]]&gt;= 2023, (Table3[[#This Row],[IP - Adjusted]]/9)*Table3[[#This Row],[K/9 - Adjusted]], Table3[[#This Row],[SO]]), Table3[[#This Row],[SO]])</f>
        <v>463.38052145584737</v>
      </c>
      <c r="AA354">
        <v>25</v>
      </c>
      <c r="AB354">
        <v>1</v>
      </c>
      <c r="AC354">
        <v>19</v>
      </c>
      <c r="AD354">
        <v>2594</v>
      </c>
      <c r="AE354">
        <v>101</v>
      </c>
      <c r="AF354">
        <v>4.22</v>
      </c>
      <c r="AG354">
        <v>1.375</v>
      </c>
      <c r="AH354">
        <v>8.8000000000000007</v>
      </c>
      <c r="AI354">
        <v>0.9</v>
      </c>
      <c r="AJ354">
        <v>3.6</v>
      </c>
      <c r="AK354">
        <v>7.1</v>
      </c>
      <c r="AL354">
        <f>IF(Table3[[#This Row],[To]]&gt;=2023, Table3[[#This Row],[K/9]]*Adjustments!$N$11, Table3[[#This Row],[K/9]])</f>
        <v>6.0156594824115306</v>
      </c>
      <c r="AM354">
        <v>1.98</v>
      </c>
      <c r="AN354">
        <v>1</v>
      </c>
      <c r="AO354" t="s">
        <v>2160</v>
      </c>
      <c r="AP354" t="s">
        <v>2161</v>
      </c>
    </row>
    <row r="355" spans="1:42" x14ac:dyDescent="0.45">
      <c r="A355">
        <v>156</v>
      </c>
      <c r="B355" t="s">
        <v>1161</v>
      </c>
      <c r="C355">
        <v>475</v>
      </c>
      <c r="D355">
        <v>2009</v>
      </c>
      <c r="E355">
        <v>2023</v>
      </c>
      <c r="F355" t="str">
        <f>_xlfn.CONCAT(Table3[[#This Row],[From]], "-",Table3[[#This Row],[To]])</f>
        <v>2009-2023</v>
      </c>
      <c r="G355" t="s">
        <v>1135</v>
      </c>
      <c r="H355">
        <v>31</v>
      </c>
      <c r="I355">
        <v>35</v>
      </c>
      <c r="J355">
        <v>0.47</v>
      </c>
      <c r="K355">
        <v>66</v>
      </c>
      <c r="L355">
        <v>3.74</v>
      </c>
      <c r="M355">
        <v>408</v>
      </c>
      <c r="N355">
        <v>10</v>
      </c>
      <c r="O355">
        <v>0</v>
      </c>
      <c r="P355">
        <v>0</v>
      </c>
      <c r="Q355">
        <v>66</v>
      </c>
      <c r="R355">
        <v>457.1</v>
      </c>
      <c r="S355">
        <v>354</v>
      </c>
      <c r="T355">
        <v>210</v>
      </c>
      <c r="U355">
        <v>190</v>
      </c>
      <c r="V355">
        <v>43</v>
      </c>
      <c r="W355">
        <v>241</v>
      </c>
      <c r="X355">
        <v>17</v>
      </c>
      <c r="Y355">
        <f>_xlfn.IFNA(IF(Table3[[#This Row],[To]]&gt;=2023, VLOOKUP(Table3[[#This Row],[Player]], Active!$B$2:$V$201, 21, FALSE), Table3[[#This Row],[IP]]), Table3[[#This Row],[IP]])</f>
        <v>525.52205554881436</v>
      </c>
      <c r="Z355">
        <f>_xlfn.IFNA(IF(Table3[[#This Row],[To]]&gt;= 2023, (Table3[[#This Row],[IP - Adjusted]]/9)*Table3[[#This Row],[K/9 - Adjusted]], Table3[[#This Row],[SO]]), Table3[[#This Row],[SO]])</f>
        <v>460.10429031472933</v>
      </c>
      <c r="AA355">
        <v>36</v>
      </c>
      <c r="AB355">
        <v>5</v>
      </c>
      <c r="AC355">
        <v>16</v>
      </c>
      <c r="AD355">
        <v>1965</v>
      </c>
      <c r="AE355">
        <v>123</v>
      </c>
      <c r="AF355">
        <v>4.08</v>
      </c>
      <c r="AG355">
        <v>1.3009999999999999</v>
      </c>
      <c r="AH355">
        <v>7</v>
      </c>
      <c r="AI355">
        <v>0.8</v>
      </c>
      <c r="AJ355">
        <v>4.7</v>
      </c>
      <c r="AK355">
        <v>9.3000000000000007</v>
      </c>
      <c r="AL355">
        <f>IF(Table3[[#This Row],[To]]&gt;=2023, Table3[[#This Row],[K/9]]*Adjustments!$N$11, Table3[[#This Row],[K/9]])</f>
        <v>7.879666645975667</v>
      </c>
      <c r="AM355">
        <v>1.97</v>
      </c>
      <c r="AN355">
        <v>1</v>
      </c>
      <c r="AO355" t="s">
        <v>2164</v>
      </c>
      <c r="AP355" t="s">
        <v>2165</v>
      </c>
    </row>
    <row r="356" spans="1:42" x14ac:dyDescent="0.45">
      <c r="A356">
        <v>136</v>
      </c>
      <c r="B356" t="s">
        <v>2123</v>
      </c>
      <c r="C356">
        <v>531</v>
      </c>
      <c r="D356">
        <v>2014</v>
      </c>
      <c r="E356">
        <v>2024</v>
      </c>
      <c r="F356" t="str">
        <f>_xlfn.CONCAT(Table3[[#This Row],[From]], "-",Table3[[#This Row],[To]])</f>
        <v>2014-2024</v>
      </c>
      <c r="G356" t="s">
        <v>1423</v>
      </c>
      <c r="H356">
        <v>22</v>
      </c>
      <c r="I356">
        <v>20</v>
      </c>
      <c r="J356">
        <v>0.52400000000000002</v>
      </c>
      <c r="K356">
        <v>42</v>
      </c>
      <c r="L356">
        <v>3.3</v>
      </c>
      <c r="M356">
        <v>393</v>
      </c>
      <c r="N356">
        <v>0</v>
      </c>
      <c r="O356">
        <v>0</v>
      </c>
      <c r="P356">
        <v>0</v>
      </c>
      <c r="Q356">
        <v>76</v>
      </c>
      <c r="R356">
        <v>382</v>
      </c>
      <c r="S356">
        <v>285</v>
      </c>
      <c r="T356">
        <v>151</v>
      </c>
      <c r="U356">
        <v>140</v>
      </c>
      <c r="V356">
        <v>51</v>
      </c>
      <c r="W356">
        <v>150</v>
      </c>
      <c r="X356">
        <v>10</v>
      </c>
      <c r="Y356">
        <f>_xlfn.IFNA(IF(Table3[[#This Row],[To]]&gt;=2023, VLOOKUP(Table3[[#This Row],[Player]], Active!$B$2:$V$201, 21, FALSE), Table3[[#This Row],[IP]]), Table3[[#This Row],[IP]])</f>
        <v>382</v>
      </c>
      <c r="Z356">
        <f>_xlfn.IFNA(IF(Table3[[#This Row],[To]]&gt;= 2023, (Table3[[#This Row],[IP - Adjusted]]/9)*Table3[[#This Row],[K/9 - Adjusted]], Table3[[#This Row],[SO]]), Table3[[#This Row],[SO]])</f>
        <v>449.52698010195707</v>
      </c>
      <c r="AA356">
        <v>26</v>
      </c>
      <c r="AB356">
        <v>4</v>
      </c>
      <c r="AC356">
        <v>16</v>
      </c>
      <c r="AD356">
        <v>1592</v>
      </c>
      <c r="AE356">
        <v>125</v>
      </c>
      <c r="AF356">
        <v>3.52</v>
      </c>
      <c r="AG356">
        <v>1.139</v>
      </c>
      <c r="AH356">
        <v>6.7</v>
      </c>
      <c r="AI356">
        <v>1.2</v>
      </c>
      <c r="AJ356">
        <v>3.5</v>
      </c>
      <c r="AK356">
        <v>12.5</v>
      </c>
      <c r="AL356">
        <f>IF(Table3[[#This Row],[To]]&gt;=2023, Table3[[#This Row],[K/9]]*Adjustments!$N$11, Table3[[#This Row],[K/9]])</f>
        <v>10.590949792978046</v>
      </c>
      <c r="AM356">
        <v>3.54</v>
      </c>
      <c r="AN356">
        <v>1</v>
      </c>
      <c r="AO356" t="s">
        <v>2124</v>
      </c>
      <c r="AP356" t="s">
        <v>2125</v>
      </c>
    </row>
    <row r="357" spans="1:42" x14ac:dyDescent="0.45">
      <c r="A357">
        <v>138</v>
      </c>
      <c r="B357" t="s">
        <v>2128</v>
      </c>
      <c r="C357">
        <v>529</v>
      </c>
      <c r="D357">
        <v>2019</v>
      </c>
      <c r="E357">
        <v>2024</v>
      </c>
      <c r="F357" t="str">
        <f>_xlfn.CONCAT(Table3[[#This Row],[From]], "-",Table3[[#This Row],[To]])</f>
        <v>2019-2024</v>
      </c>
      <c r="G357" t="s">
        <v>1122</v>
      </c>
      <c r="H357">
        <v>19</v>
      </c>
      <c r="I357">
        <v>45</v>
      </c>
      <c r="J357">
        <v>0.29699999999999999</v>
      </c>
      <c r="K357">
        <v>64</v>
      </c>
      <c r="L357">
        <v>4.01</v>
      </c>
      <c r="M357">
        <v>107</v>
      </c>
      <c r="N357">
        <v>100</v>
      </c>
      <c r="O357">
        <v>1</v>
      </c>
      <c r="P357">
        <v>1</v>
      </c>
      <c r="Q357">
        <v>1</v>
      </c>
      <c r="R357">
        <v>536</v>
      </c>
      <c r="S357">
        <v>510</v>
      </c>
      <c r="T357">
        <v>280</v>
      </c>
      <c r="U357">
        <v>239</v>
      </c>
      <c r="V357">
        <v>55</v>
      </c>
      <c r="W357">
        <v>236</v>
      </c>
      <c r="X357">
        <v>4</v>
      </c>
      <c r="Y357">
        <f>_xlfn.IFNA(IF(Table3[[#This Row],[To]]&gt;=2023, VLOOKUP(Table3[[#This Row],[Player]], Active!$B$2:$V$201, 21, FALSE), Table3[[#This Row],[IP]]), Table3[[#This Row],[IP]])</f>
        <v>536</v>
      </c>
      <c r="Z357">
        <f>_xlfn.IFNA(IF(Table3[[#This Row],[To]]&gt;= 2023, (Table3[[#This Row],[IP - Adjusted]]/9)*Table3[[#This Row],[K/9 - Adjusted]], Table3[[#This Row],[SO]]), Table3[[#This Row],[SO]])</f>
        <v>449.09392793264419</v>
      </c>
      <c r="AA357">
        <v>17</v>
      </c>
      <c r="AB357">
        <v>3</v>
      </c>
      <c r="AC357">
        <v>26</v>
      </c>
      <c r="AD357">
        <v>2334</v>
      </c>
      <c r="AE357">
        <v>108</v>
      </c>
      <c r="AF357">
        <v>3.96</v>
      </c>
      <c r="AG357">
        <v>1.3919999999999999</v>
      </c>
      <c r="AH357">
        <v>8.6</v>
      </c>
      <c r="AI357">
        <v>0.9</v>
      </c>
      <c r="AJ357">
        <v>4</v>
      </c>
      <c r="AK357">
        <v>8.9</v>
      </c>
      <c r="AL357">
        <f>IF(Table3[[#This Row],[To]]&gt;=2023, Table3[[#This Row],[K/9]]*Adjustments!$N$11, Table3[[#This Row],[K/9]])</f>
        <v>7.5407562526003691</v>
      </c>
      <c r="AM357">
        <v>2.2400000000000002</v>
      </c>
      <c r="AN357">
        <v>1</v>
      </c>
      <c r="AO357" t="s">
        <v>39</v>
      </c>
      <c r="AP357" t="s">
        <v>2129</v>
      </c>
    </row>
    <row r="358" spans="1:42" x14ac:dyDescent="0.45">
      <c r="A358">
        <v>139</v>
      </c>
      <c r="B358" t="s">
        <v>2130</v>
      </c>
      <c r="C358">
        <v>523</v>
      </c>
      <c r="D358">
        <v>2014</v>
      </c>
      <c r="E358">
        <v>2024</v>
      </c>
      <c r="F358" t="str">
        <f>_xlfn.CONCAT(Table3[[#This Row],[From]], "-",Table3[[#This Row],[To]])</f>
        <v>2014-2024</v>
      </c>
      <c r="G358" t="s">
        <v>1077</v>
      </c>
      <c r="H358">
        <v>20</v>
      </c>
      <c r="I358">
        <v>26</v>
      </c>
      <c r="J358">
        <v>0.435</v>
      </c>
      <c r="K358">
        <v>46</v>
      </c>
      <c r="L358">
        <v>3.42</v>
      </c>
      <c r="M358">
        <v>572</v>
      </c>
      <c r="N358">
        <v>3</v>
      </c>
      <c r="O358">
        <v>0</v>
      </c>
      <c r="P358">
        <v>0</v>
      </c>
      <c r="Q358">
        <v>20</v>
      </c>
      <c r="R358">
        <v>481</v>
      </c>
      <c r="S358">
        <v>412</v>
      </c>
      <c r="T358">
        <v>201</v>
      </c>
      <c r="U358">
        <v>183</v>
      </c>
      <c r="V358">
        <v>34</v>
      </c>
      <c r="W358">
        <v>198</v>
      </c>
      <c r="X358">
        <v>15</v>
      </c>
      <c r="Y358">
        <f>_xlfn.IFNA(IF(Table3[[#This Row],[To]]&gt;=2023, VLOOKUP(Table3[[#This Row],[Player]], Active!$B$2:$V$201, 21, FALSE), Table3[[#This Row],[IP]]), Table3[[#This Row],[IP]])</f>
        <v>481</v>
      </c>
      <c r="Z358">
        <f>_xlfn.IFNA(IF(Table3[[#This Row],[To]]&gt;= 2023, (Table3[[#This Row],[IP - Adjusted]]/9)*Table3[[#This Row],[K/9 - Adjusted]], Table3[[#This Row],[SO]]), Table3[[#This Row],[SO]])</f>
        <v>443.76550341457698</v>
      </c>
      <c r="AA358">
        <v>15</v>
      </c>
      <c r="AB358">
        <v>1</v>
      </c>
      <c r="AC358">
        <v>24</v>
      </c>
      <c r="AD358">
        <v>2031</v>
      </c>
      <c r="AE358">
        <v>125</v>
      </c>
      <c r="AF358">
        <v>3.24</v>
      </c>
      <c r="AG358">
        <v>1.268</v>
      </c>
      <c r="AH358">
        <v>7.7</v>
      </c>
      <c r="AI358">
        <v>0.6</v>
      </c>
      <c r="AJ358">
        <v>3.7</v>
      </c>
      <c r="AK358">
        <v>9.8000000000000007</v>
      </c>
      <c r="AL358">
        <f>IF(Table3[[#This Row],[To]]&gt;=2023, Table3[[#This Row],[K/9]]*Adjustments!$N$11, Table3[[#This Row],[K/9]])</f>
        <v>8.3033046376947883</v>
      </c>
      <c r="AM358">
        <v>2.64</v>
      </c>
      <c r="AN358">
        <v>1</v>
      </c>
      <c r="AO358" t="s">
        <v>2131</v>
      </c>
      <c r="AP358" t="s">
        <v>2132</v>
      </c>
    </row>
    <row r="359" spans="1:42" x14ac:dyDescent="0.45">
      <c r="A359">
        <v>161</v>
      </c>
      <c r="B359" t="s">
        <v>923</v>
      </c>
      <c r="C359">
        <v>456</v>
      </c>
      <c r="D359">
        <v>2021</v>
      </c>
      <c r="E359">
        <v>2023</v>
      </c>
      <c r="F359" t="str">
        <f>_xlfn.CONCAT(Table3[[#This Row],[From]], "-",Table3[[#This Row],[To]])</f>
        <v>2021-2023</v>
      </c>
      <c r="G359" t="s">
        <v>1154</v>
      </c>
      <c r="H359">
        <v>33</v>
      </c>
      <c r="I359">
        <v>16</v>
      </c>
      <c r="J359">
        <v>0.67300000000000004</v>
      </c>
      <c r="K359">
        <v>49</v>
      </c>
      <c r="L359">
        <v>3.02</v>
      </c>
      <c r="M359">
        <v>74</v>
      </c>
      <c r="N359">
        <v>74</v>
      </c>
      <c r="O359">
        <v>0</v>
      </c>
      <c r="P359">
        <v>0</v>
      </c>
      <c r="Q359">
        <v>0</v>
      </c>
      <c r="R359">
        <v>404.2</v>
      </c>
      <c r="S359">
        <v>331</v>
      </c>
      <c r="T359">
        <v>143</v>
      </c>
      <c r="U359">
        <v>136</v>
      </c>
      <c r="V359">
        <v>48</v>
      </c>
      <c r="W359">
        <v>116</v>
      </c>
      <c r="X359">
        <v>1</v>
      </c>
      <c r="Y359">
        <f>_xlfn.IFNA(IF(Table3[[#This Row],[To]]&gt;=2023, VLOOKUP(Table3[[#This Row],[Player]], Active!$B$2:$V$201, 21, FALSE), Table3[[#This Row],[IP]]), Table3[[#This Row],[IP]])</f>
        <v>464.70359845292228</v>
      </c>
      <c r="Z359">
        <f>_xlfn.IFNA(IF(Table3[[#This Row],[To]]&gt;= 2023, (Table3[[#This Row],[IP - Adjusted]]/9)*Table3[[#This Row],[K/9 - Adjusted]], Table3[[#This Row],[SO]]), Table3[[#This Row],[SO]])</f>
        <v>441.85502263372814</v>
      </c>
      <c r="AA359">
        <v>5</v>
      </c>
      <c r="AB359">
        <v>0</v>
      </c>
      <c r="AC359">
        <v>19</v>
      </c>
      <c r="AD359">
        <v>1627</v>
      </c>
      <c r="AE359">
        <v>130</v>
      </c>
      <c r="AF359">
        <v>3.36</v>
      </c>
      <c r="AG359">
        <v>1.105</v>
      </c>
      <c r="AH359">
        <v>7.4</v>
      </c>
      <c r="AI359">
        <v>1.1000000000000001</v>
      </c>
      <c r="AJ359">
        <v>2.6</v>
      </c>
      <c r="AK359">
        <v>10.1</v>
      </c>
      <c r="AL359">
        <f>IF(Table3[[#This Row],[To]]&gt;=2023, Table3[[#This Row],[K/9]]*Adjustments!$N$11, Table3[[#This Row],[K/9]])</f>
        <v>8.557487432726262</v>
      </c>
      <c r="AM359">
        <v>3.93</v>
      </c>
      <c r="AO359" t="s">
        <v>93</v>
      </c>
      <c r="AP359" t="s">
        <v>2176</v>
      </c>
    </row>
    <row r="360" spans="1:42" x14ac:dyDescent="0.45">
      <c r="A360">
        <v>165</v>
      </c>
      <c r="B360" t="s">
        <v>1137</v>
      </c>
      <c r="C360">
        <v>451</v>
      </c>
      <c r="D360">
        <v>2017</v>
      </c>
      <c r="E360">
        <v>2023</v>
      </c>
      <c r="F360" t="str">
        <f>_xlfn.CONCAT(Table3[[#This Row],[From]], "-",Table3[[#This Row],[To]])</f>
        <v>2017-2023</v>
      </c>
      <c r="G360" t="s">
        <v>1124</v>
      </c>
      <c r="H360">
        <v>39</v>
      </c>
      <c r="I360">
        <v>43</v>
      </c>
      <c r="J360">
        <v>0.47599999999999998</v>
      </c>
      <c r="K360">
        <v>82</v>
      </c>
      <c r="L360">
        <v>4.87</v>
      </c>
      <c r="M360">
        <v>145</v>
      </c>
      <c r="N360">
        <v>119</v>
      </c>
      <c r="O360">
        <v>1</v>
      </c>
      <c r="P360">
        <v>0</v>
      </c>
      <c r="Q360">
        <v>0</v>
      </c>
      <c r="R360">
        <v>679.2</v>
      </c>
      <c r="S360">
        <v>772</v>
      </c>
      <c r="T360">
        <v>389</v>
      </c>
      <c r="U360">
        <v>368</v>
      </c>
      <c r="V360">
        <v>80</v>
      </c>
      <c r="W360">
        <v>209</v>
      </c>
      <c r="X360">
        <v>8</v>
      </c>
      <c r="Y360">
        <f>_xlfn.IFNA(IF(Table3[[#This Row],[To]]&gt;=2023, VLOOKUP(Table3[[#This Row],[Player]], Active!$B$2:$V$201, 21, FALSE), Table3[[#This Row],[IP]]), Table3[[#This Row],[IP]])</f>
        <v>780.86760036918565</v>
      </c>
      <c r="Z360">
        <f>_xlfn.IFNA(IF(Table3[[#This Row],[To]]&gt;= 2023, (Table3[[#This Row],[IP - Adjusted]]/9)*Table3[[#This Row],[K/9 - Adjusted]], Table3[[#This Row],[SO]]), Table3[[#This Row],[SO]])</f>
        <v>441.07357602524223</v>
      </c>
      <c r="AA360">
        <v>27</v>
      </c>
      <c r="AB360">
        <v>7</v>
      </c>
      <c r="AC360">
        <v>8</v>
      </c>
      <c r="AD360">
        <v>2952</v>
      </c>
      <c r="AE360">
        <v>101</v>
      </c>
      <c r="AF360">
        <v>4.41</v>
      </c>
      <c r="AG360">
        <v>1.4430000000000001</v>
      </c>
      <c r="AH360">
        <v>10.199999999999999</v>
      </c>
      <c r="AI360">
        <v>1.1000000000000001</v>
      </c>
      <c r="AJ360">
        <v>2.8</v>
      </c>
      <c r="AK360">
        <v>6</v>
      </c>
      <c r="AL360">
        <f>IF(Table3[[#This Row],[To]]&gt;=2023, Table3[[#This Row],[K/9]]*Adjustments!$N$11, Table3[[#This Row],[K/9]])</f>
        <v>5.0836559006294628</v>
      </c>
      <c r="AM360">
        <v>2.16</v>
      </c>
      <c r="AN360">
        <v>1</v>
      </c>
      <c r="AO360" t="s">
        <v>86</v>
      </c>
      <c r="AP360" t="s">
        <v>2184</v>
      </c>
    </row>
    <row r="361" spans="1:42" x14ac:dyDescent="0.45">
      <c r="A361">
        <v>164</v>
      </c>
      <c r="B361" t="s">
        <v>844</v>
      </c>
      <c r="C361">
        <v>451</v>
      </c>
      <c r="D361">
        <v>2018</v>
      </c>
      <c r="E361">
        <v>2024</v>
      </c>
      <c r="F361" t="str">
        <f>_xlfn.CONCAT(Table3[[#This Row],[From]], "-",Table3[[#This Row],[To]])</f>
        <v>2018-2024</v>
      </c>
      <c r="G361" t="s">
        <v>1104</v>
      </c>
      <c r="H361">
        <v>32</v>
      </c>
      <c r="I361">
        <v>33</v>
      </c>
      <c r="J361">
        <v>0.49199999999999999</v>
      </c>
      <c r="K361">
        <v>65</v>
      </c>
      <c r="L361">
        <v>4.83</v>
      </c>
      <c r="M361">
        <v>143</v>
      </c>
      <c r="N361">
        <v>99</v>
      </c>
      <c r="O361">
        <v>0</v>
      </c>
      <c r="P361">
        <v>0</v>
      </c>
      <c r="Q361">
        <v>0</v>
      </c>
      <c r="R361">
        <v>577.20000000000005</v>
      </c>
      <c r="S361">
        <v>601</v>
      </c>
      <c r="T361">
        <v>326</v>
      </c>
      <c r="U361">
        <v>310</v>
      </c>
      <c r="V361">
        <v>90</v>
      </c>
      <c r="W361">
        <v>189</v>
      </c>
      <c r="X361">
        <v>8</v>
      </c>
      <c r="Y361">
        <f>_xlfn.IFNA(IF(Table3[[#This Row],[To]]&gt;=2023, VLOOKUP(Table3[[#This Row],[Player]], Active!$B$2:$V$201, 21, FALSE), Table3[[#This Row],[IP]]), Table3[[#This Row],[IP]])</f>
        <v>663.59949784024434</v>
      </c>
      <c r="Z361">
        <f>_xlfn.IFNA(IF(Table3[[#This Row],[To]]&gt;= 2023, (Table3[[#This Row],[IP - Adjusted]]/9)*Table3[[#This Row],[K/9 - Adjusted]], Table3[[#This Row],[SO]]), Table3[[#This Row],[SO]])</f>
        <v>437.30704666578043</v>
      </c>
      <c r="AA361">
        <v>14</v>
      </c>
      <c r="AB361">
        <v>1</v>
      </c>
      <c r="AC361">
        <v>17</v>
      </c>
      <c r="AD361">
        <v>2467</v>
      </c>
      <c r="AE361">
        <v>96</v>
      </c>
      <c r="AF361">
        <v>4.7</v>
      </c>
      <c r="AG361">
        <v>1.3680000000000001</v>
      </c>
      <c r="AH361">
        <v>9.4</v>
      </c>
      <c r="AI361">
        <v>1.4</v>
      </c>
      <c r="AJ361">
        <v>2.9</v>
      </c>
      <c r="AK361">
        <v>7</v>
      </c>
      <c r="AL361">
        <f>IF(Table3[[#This Row],[To]]&gt;=2023, Table3[[#This Row],[K/9]]*Adjustments!$N$11, Table3[[#This Row],[K/9]])</f>
        <v>5.9309318840677063</v>
      </c>
      <c r="AM361">
        <v>2.39</v>
      </c>
      <c r="AN361" t="s">
        <v>1435</v>
      </c>
      <c r="AO361" t="s">
        <v>2182</v>
      </c>
      <c r="AP361" t="s">
        <v>2183</v>
      </c>
    </row>
    <row r="362" spans="1:42" x14ac:dyDescent="0.45">
      <c r="A362">
        <v>163</v>
      </c>
      <c r="B362" t="s">
        <v>848</v>
      </c>
      <c r="C362">
        <v>451</v>
      </c>
      <c r="D362">
        <v>2017</v>
      </c>
      <c r="E362">
        <v>2024</v>
      </c>
      <c r="F362" t="str">
        <f>_xlfn.CONCAT(Table3[[#This Row],[From]], "-",Table3[[#This Row],[To]])</f>
        <v>2017-2024</v>
      </c>
      <c r="G362" t="s">
        <v>1095</v>
      </c>
      <c r="H362">
        <v>28</v>
      </c>
      <c r="I362">
        <v>36</v>
      </c>
      <c r="J362">
        <v>0.438</v>
      </c>
      <c r="K362">
        <v>64</v>
      </c>
      <c r="L362">
        <v>4.93</v>
      </c>
      <c r="M362">
        <v>121</v>
      </c>
      <c r="N362">
        <v>107</v>
      </c>
      <c r="O362">
        <v>0</v>
      </c>
      <c r="P362">
        <v>0</v>
      </c>
      <c r="Q362">
        <v>0</v>
      </c>
      <c r="R362">
        <v>565.20000000000005</v>
      </c>
      <c r="S362">
        <v>597</v>
      </c>
      <c r="T362">
        <v>323</v>
      </c>
      <c r="U362">
        <v>310</v>
      </c>
      <c r="V362">
        <v>89</v>
      </c>
      <c r="W362">
        <v>221</v>
      </c>
      <c r="X362">
        <v>13</v>
      </c>
      <c r="Y362">
        <f>_xlfn.IFNA(IF(Table3[[#This Row],[To]]&gt;=2023, VLOOKUP(Table3[[#This Row],[Player]], Active!$B$2:$V$201, 21, FALSE), Table3[[#This Row],[IP]]), Table3[[#This Row],[IP]])</f>
        <v>644.05481408542073</v>
      </c>
      <c r="Z362">
        <f>_xlfn.IFNA(IF(Table3[[#This Row],[To]]&gt;= 2023, (Table3[[#This Row],[IP - Adjusted]]/9)*Table3[[#This Row],[K/9 - Adjusted]], Table3[[#This Row],[SO]]), Table3[[#This Row],[SO]])</f>
        <v>436.5537407938881</v>
      </c>
      <c r="AA362">
        <v>12</v>
      </c>
      <c r="AB362">
        <v>3</v>
      </c>
      <c r="AC362">
        <v>12</v>
      </c>
      <c r="AD362">
        <v>2470</v>
      </c>
      <c r="AE362">
        <v>85</v>
      </c>
      <c r="AF362">
        <v>4.8499999999999996</v>
      </c>
      <c r="AG362">
        <v>1.446</v>
      </c>
      <c r="AH362">
        <v>9.5</v>
      </c>
      <c r="AI362">
        <v>1.4</v>
      </c>
      <c r="AJ362">
        <v>3.5</v>
      </c>
      <c r="AK362">
        <v>7.2</v>
      </c>
      <c r="AL362">
        <f>IF(Table3[[#This Row],[To]]&gt;=2023, Table3[[#This Row],[K/9]]*Adjustments!$N$11, Table3[[#This Row],[K/9]])</f>
        <v>6.1003870807553549</v>
      </c>
      <c r="AM362">
        <v>2.04</v>
      </c>
      <c r="AN362">
        <v>1</v>
      </c>
      <c r="AO362" t="s">
        <v>2180</v>
      </c>
      <c r="AP362" t="s">
        <v>2181</v>
      </c>
    </row>
    <row r="363" spans="1:42" x14ac:dyDescent="0.45">
      <c r="A363">
        <v>166</v>
      </c>
      <c r="B363" t="s">
        <v>1198</v>
      </c>
      <c r="C363">
        <v>446</v>
      </c>
      <c r="D363">
        <v>2018</v>
      </c>
      <c r="E363">
        <v>2024</v>
      </c>
      <c r="F363" t="str">
        <f>_xlfn.CONCAT(Table3[[#This Row],[From]], "-",Table3[[#This Row],[To]])</f>
        <v>2018-2024</v>
      </c>
      <c r="G363" t="s">
        <v>1199</v>
      </c>
      <c r="H363">
        <v>23</v>
      </c>
      <c r="I363">
        <v>21</v>
      </c>
      <c r="J363">
        <v>0.52300000000000002</v>
      </c>
      <c r="K363">
        <v>44</v>
      </c>
      <c r="L363">
        <v>3.38</v>
      </c>
      <c r="M363">
        <v>346</v>
      </c>
      <c r="N363">
        <v>0</v>
      </c>
      <c r="O363">
        <v>0</v>
      </c>
      <c r="P363">
        <v>0</v>
      </c>
      <c r="Q363">
        <v>58</v>
      </c>
      <c r="R363">
        <v>369.2</v>
      </c>
      <c r="S363">
        <v>310</v>
      </c>
      <c r="T363">
        <v>151</v>
      </c>
      <c r="U363">
        <v>139</v>
      </c>
      <c r="V363">
        <v>33</v>
      </c>
      <c r="W363">
        <v>155</v>
      </c>
      <c r="X363">
        <v>12</v>
      </c>
      <c r="Y363">
        <f>_xlfn.IFNA(IF(Table3[[#This Row],[To]]&gt;=2023, VLOOKUP(Table3[[#This Row],[Player]], Active!$B$2:$V$201, 21, FALSE), Table3[[#This Row],[IP]]), Table3[[#This Row],[IP]])</f>
        <v>424.46454366357966</v>
      </c>
      <c r="Z363">
        <f>_xlfn.IFNA(IF(Table3[[#This Row],[To]]&gt;= 2023, (Table3[[#This Row],[IP - Adjusted]]/9)*Table3[[#This Row],[K/9 - Adjusted]], Table3[[#This Row],[SO]]), Table3[[#This Row],[SO]])</f>
        <v>435.56232099697229</v>
      </c>
      <c r="AA363">
        <v>16</v>
      </c>
      <c r="AB363">
        <v>1</v>
      </c>
      <c r="AC363">
        <v>20</v>
      </c>
      <c r="AD363">
        <v>1557</v>
      </c>
      <c r="AE363">
        <v>131</v>
      </c>
      <c r="AF363">
        <v>3.32</v>
      </c>
      <c r="AG363">
        <v>1.258</v>
      </c>
      <c r="AH363">
        <v>7.5</v>
      </c>
      <c r="AI363">
        <v>0.8</v>
      </c>
      <c r="AJ363">
        <v>3.8</v>
      </c>
      <c r="AK363">
        <v>10.9</v>
      </c>
      <c r="AL363">
        <f>IF(Table3[[#This Row],[To]]&gt;=2023, Table3[[#This Row],[K/9]]*Adjustments!$N$11, Table3[[#This Row],[K/9]])</f>
        <v>9.2353082194768561</v>
      </c>
      <c r="AM363">
        <v>2.88</v>
      </c>
      <c r="AN363">
        <v>1</v>
      </c>
      <c r="AO363" t="s">
        <v>2185</v>
      </c>
      <c r="AP363" t="s">
        <v>2186</v>
      </c>
    </row>
    <row r="364" spans="1:42" x14ac:dyDescent="0.45">
      <c r="A364">
        <v>169</v>
      </c>
      <c r="B364" t="s">
        <v>1176</v>
      </c>
      <c r="C364">
        <v>444</v>
      </c>
      <c r="D364">
        <v>2017</v>
      </c>
      <c r="E364">
        <v>2024</v>
      </c>
      <c r="F364" t="str">
        <f>_xlfn.CONCAT(Table3[[#This Row],[From]], "-",Table3[[#This Row],[To]])</f>
        <v>2017-2024</v>
      </c>
      <c r="G364" t="s">
        <v>1125</v>
      </c>
      <c r="H364">
        <v>28</v>
      </c>
      <c r="I364">
        <v>23</v>
      </c>
      <c r="J364">
        <v>0.54900000000000004</v>
      </c>
      <c r="K364">
        <v>51</v>
      </c>
      <c r="L364">
        <v>3.71</v>
      </c>
      <c r="M364">
        <v>348</v>
      </c>
      <c r="N364">
        <v>0</v>
      </c>
      <c r="O364">
        <v>0</v>
      </c>
      <c r="P364">
        <v>0</v>
      </c>
      <c r="Q364">
        <v>46</v>
      </c>
      <c r="R364">
        <v>334.2</v>
      </c>
      <c r="S364">
        <v>271</v>
      </c>
      <c r="T364">
        <v>157</v>
      </c>
      <c r="U364">
        <v>138</v>
      </c>
      <c r="V364">
        <v>27</v>
      </c>
      <c r="W364">
        <v>189</v>
      </c>
      <c r="X364">
        <v>9</v>
      </c>
      <c r="Y364">
        <f>_xlfn.IFNA(IF(Table3[[#This Row],[To]]&gt;=2023, VLOOKUP(Table3[[#This Row],[Player]], Active!$B$2:$V$201, 21, FALSE), Table3[[#This Row],[IP]]), Table3[[#This Row],[IP]])</f>
        <v>384.22548887423704</v>
      </c>
      <c r="Z364">
        <f>_xlfn.IFNA(IF(Table3[[#This Row],[To]]&gt;= 2023, (Table3[[#This Row],[IP - Adjusted]]/9)*Table3[[#This Row],[K/9 - Adjusted]], Table3[[#This Row],[SO]]), Table3[[#This Row],[SO]])</f>
        <v>430.44287160896823</v>
      </c>
      <c r="AA364">
        <v>20</v>
      </c>
      <c r="AB364">
        <v>0</v>
      </c>
      <c r="AC364">
        <v>27</v>
      </c>
      <c r="AD364">
        <v>1458</v>
      </c>
      <c r="AE364">
        <v>120</v>
      </c>
      <c r="AF364">
        <v>3.45</v>
      </c>
      <c r="AG364">
        <v>1.375</v>
      </c>
      <c r="AH364">
        <v>7.3</v>
      </c>
      <c r="AI364">
        <v>0.7</v>
      </c>
      <c r="AJ364">
        <v>5.0999999999999996</v>
      </c>
      <c r="AK364">
        <v>11.9</v>
      </c>
      <c r="AL364">
        <f>IF(Table3[[#This Row],[To]]&gt;=2023, Table3[[#This Row],[K/9]]*Adjustments!$N$11, Table3[[#This Row],[K/9]])</f>
        <v>10.0825842029151</v>
      </c>
      <c r="AM364">
        <v>2.35</v>
      </c>
      <c r="AN364">
        <v>1</v>
      </c>
      <c r="AO364" t="s">
        <v>2194</v>
      </c>
      <c r="AP364" t="s">
        <v>2195</v>
      </c>
    </row>
    <row r="365" spans="1:42" x14ac:dyDescent="0.45">
      <c r="A365">
        <v>170</v>
      </c>
      <c r="B365" t="s">
        <v>1192</v>
      </c>
      <c r="C365">
        <v>442</v>
      </c>
      <c r="D365">
        <v>2014</v>
      </c>
      <c r="E365">
        <v>2023</v>
      </c>
      <c r="F365" t="str">
        <f>_xlfn.CONCAT(Table3[[#This Row],[From]], "-",Table3[[#This Row],[To]])</f>
        <v>2014-2023</v>
      </c>
      <c r="G365" t="s">
        <v>1152</v>
      </c>
      <c r="H365">
        <v>24</v>
      </c>
      <c r="I365">
        <v>29</v>
      </c>
      <c r="J365">
        <v>0.45300000000000001</v>
      </c>
      <c r="K365">
        <v>53</v>
      </c>
      <c r="L365">
        <v>4.5</v>
      </c>
      <c r="M365">
        <v>345</v>
      </c>
      <c r="N365">
        <v>33</v>
      </c>
      <c r="O365">
        <v>0</v>
      </c>
      <c r="P365">
        <v>0</v>
      </c>
      <c r="Q365">
        <v>67</v>
      </c>
      <c r="R365">
        <v>473.2</v>
      </c>
      <c r="S365">
        <v>458</v>
      </c>
      <c r="T365">
        <v>256</v>
      </c>
      <c r="U365">
        <v>237</v>
      </c>
      <c r="V365">
        <v>59</v>
      </c>
      <c r="W365">
        <v>174</v>
      </c>
      <c r="X365">
        <v>12</v>
      </c>
      <c r="Y365">
        <f>_xlfn.IFNA(IF(Table3[[#This Row],[To]]&gt;=2023, VLOOKUP(Table3[[#This Row],[Player]], Active!$B$2:$V$201, 21, FALSE), Table3[[#This Row],[IP]]), Table3[[#This Row],[IP]])</f>
        <v>544.032020751912</v>
      </c>
      <c r="Z365">
        <f>_xlfn.IFNA(IF(Table3[[#This Row],[To]]&gt;= 2023, (Table3[[#This Row],[IP - Adjusted]]/9)*Table3[[#This Row],[K/9 - Adjusted]], Table3[[#This Row],[SO]]), Table3[[#This Row],[SO]])</f>
        <v>430.21558104417318</v>
      </c>
      <c r="AA365">
        <v>32</v>
      </c>
      <c r="AB365">
        <v>0</v>
      </c>
      <c r="AC365">
        <v>7</v>
      </c>
      <c r="AD365">
        <v>2035</v>
      </c>
      <c r="AE365">
        <v>96</v>
      </c>
      <c r="AF365">
        <v>4.22</v>
      </c>
      <c r="AG365">
        <v>1.3340000000000001</v>
      </c>
      <c r="AH365">
        <v>8.6999999999999993</v>
      </c>
      <c r="AI365">
        <v>1.1000000000000001</v>
      </c>
      <c r="AJ365">
        <v>3.3</v>
      </c>
      <c r="AK365">
        <v>8.4</v>
      </c>
      <c r="AL365">
        <f>IF(Table3[[#This Row],[To]]&gt;=2023, Table3[[#This Row],[K/9]]*Adjustments!$N$11, Table3[[#This Row],[K/9]])</f>
        <v>7.1171182608812478</v>
      </c>
      <c r="AM365">
        <v>2.54</v>
      </c>
      <c r="AN365">
        <v>1</v>
      </c>
      <c r="AO365" t="s">
        <v>2196</v>
      </c>
      <c r="AP365" t="s">
        <v>2197</v>
      </c>
    </row>
    <row r="366" spans="1:42" x14ac:dyDescent="0.45">
      <c r="A366">
        <v>172</v>
      </c>
      <c r="B366" t="s">
        <v>1204</v>
      </c>
      <c r="C366">
        <v>438</v>
      </c>
      <c r="D366">
        <v>2016</v>
      </c>
      <c r="E366">
        <v>2024</v>
      </c>
      <c r="F366" t="str">
        <f>_xlfn.CONCAT(Table3[[#This Row],[From]], "-",Table3[[#This Row],[To]])</f>
        <v>2016-2024</v>
      </c>
      <c r="G366" t="s">
        <v>1091</v>
      </c>
      <c r="H366">
        <v>23</v>
      </c>
      <c r="I366">
        <v>24</v>
      </c>
      <c r="J366">
        <v>0.48899999999999999</v>
      </c>
      <c r="K366">
        <v>47</v>
      </c>
      <c r="L366">
        <v>4.9000000000000004</v>
      </c>
      <c r="M366">
        <v>227</v>
      </c>
      <c r="N366">
        <v>50</v>
      </c>
      <c r="O366">
        <v>0</v>
      </c>
      <c r="P366">
        <v>0</v>
      </c>
      <c r="Q366">
        <v>11</v>
      </c>
      <c r="R366">
        <v>439</v>
      </c>
      <c r="S366">
        <v>431</v>
      </c>
      <c r="T366">
        <v>265</v>
      </c>
      <c r="U366">
        <v>239</v>
      </c>
      <c r="V366">
        <v>68</v>
      </c>
      <c r="W366">
        <v>202</v>
      </c>
      <c r="X366">
        <v>12</v>
      </c>
      <c r="Y366">
        <f>_xlfn.IFNA(IF(Table3[[#This Row],[To]]&gt;=2023, VLOOKUP(Table3[[#This Row],[Player]], Active!$B$2:$V$201, 21, FALSE), Table3[[#This Row],[IP]]), Table3[[#This Row],[IP]])</f>
        <v>503.56302850663025</v>
      </c>
      <c r="Z366">
        <f>_xlfn.IFNA(IF(Table3[[#This Row],[To]]&gt;= 2023, (Table3[[#This Row],[IP - Adjusted]]/9)*Table3[[#This Row],[K/9 - Adjusted]], Table3[[#This Row],[SO]]), Table3[[#This Row],[SO]])</f>
        <v>426.65686020109547</v>
      </c>
      <c r="AA366">
        <v>21</v>
      </c>
      <c r="AB366">
        <v>0</v>
      </c>
      <c r="AC366">
        <v>32</v>
      </c>
      <c r="AD366">
        <v>1940</v>
      </c>
      <c r="AE366">
        <v>97</v>
      </c>
      <c r="AF366">
        <v>4.72</v>
      </c>
      <c r="AG366">
        <v>1.4419999999999999</v>
      </c>
      <c r="AH366">
        <v>8.8000000000000007</v>
      </c>
      <c r="AI366">
        <v>1.4</v>
      </c>
      <c r="AJ366">
        <v>4.0999999999999996</v>
      </c>
      <c r="AK366">
        <v>9</v>
      </c>
      <c r="AL366">
        <f>IF(Table3[[#This Row],[To]]&gt;=2023, Table3[[#This Row],[K/9]]*Adjustments!$N$11, Table3[[#This Row],[K/9]])</f>
        <v>7.6254838509441933</v>
      </c>
      <c r="AM366">
        <v>2.17</v>
      </c>
      <c r="AN366" t="s">
        <v>1435</v>
      </c>
      <c r="AO366" t="s">
        <v>2201</v>
      </c>
      <c r="AP366" t="s">
        <v>2202</v>
      </c>
    </row>
    <row r="367" spans="1:42" x14ac:dyDescent="0.45">
      <c r="A367">
        <v>175</v>
      </c>
      <c r="B367" t="s">
        <v>894</v>
      </c>
      <c r="C367">
        <v>438</v>
      </c>
      <c r="D367">
        <v>2021</v>
      </c>
      <c r="E367">
        <v>2024</v>
      </c>
      <c r="F367" t="str">
        <f>_xlfn.CONCAT(Table3[[#This Row],[From]], "-",Table3[[#This Row],[To]])</f>
        <v>2021-2024</v>
      </c>
      <c r="G367" t="s">
        <v>1159</v>
      </c>
      <c r="H367">
        <v>25</v>
      </c>
      <c r="I367">
        <v>19</v>
      </c>
      <c r="J367">
        <v>0.56799999999999995</v>
      </c>
      <c r="K367">
        <v>44</v>
      </c>
      <c r="L367">
        <v>3.23</v>
      </c>
      <c r="M367">
        <v>87</v>
      </c>
      <c r="N367">
        <v>76</v>
      </c>
      <c r="O367">
        <v>1</v>
      </c>
      <c r="P367">
        <v>0</v>
      </c>
      <c r="Q367">
        <v>0</v>
      </c>
      <c r="R367">
        <v>428.2</v>
      </c>
      <c r="S367">
        <v>389</v>
      </c>
      <c r="T367">
        <v>186</v>
      </c>
      <c r="U367">
        <v>154</v>
      </c>
      <c r="V367">
        <v>42</v>
      </c>
      <c r="W367">
        <v>131</v>
      </c>
      <c r="X367">
        <v>2</v>
      </c>
      <c r="Y367">
        <f>_xlfn.IFNA(IF(Table3[[#This Row],[To]]&gt;=2023, VLOOKUP(Table3[[#This Row],[Player]], Active!$B$2:$V$201, 21, FALSE), Table3[[#This Row],[IP]]), Table3[[#This Row],[IP]])</f>
        <v>492.29609316561431</v>
      </c>
      <c r="Z367">
        <f>_xlfn.IFNA(IF(Table3[[#This Row],[To]]&gt;= 2023, (Table3[[#This Row],[IP - Adjusted]]/9)*Table3[[#This Row],[K/9 - Adjusted]], Table3[[#This Row],[SO]]), Table3[[#This Row],[SO]])</f>
        <v>426.37978217925001</v>
      </c>
      <c r="AA367">
        <v>18</v>
      </c>
      <c r="AB367">
        <v>2</v>
      </c>
      <c r="AC367">
        <v>14</v>
      </c>
      <c r="AD367">
        <v>1797</v>
      </c>
      <c r="AE367">
        <v>133</v>
      </c>
      <c r="AF367">
        <v>3.46</v>
      </c>
      <c r="AG367">
        <v>1.2130000000000001</v>
      </c>
      <c r="AH367">
        <v>8.1999999999999993</v>
      </c>
      <c r="AI367">
        <v>0.9</v>
      </c>
      <c r="AJ367">
        <v>2.8</v>
      </c>
      <c r="AK367">
        <v>9.1999999999999993</v>
      </c>
      <c r="AL367">
        <f>IF(Table3[[#This Row],[To]]&gt;=2023, Table3[[#This Row],[K/9]]*Adjustments!$N$11, Table3[[#This Row],[K/9]])</f>
        <v>7.7949390476318419</v>
      </c>
      <c r="AM367">
        <v>3.34</v>
      </c>
      <c r="AN367">
        <v>1</v>
      </c>
      <c r="AO367" t="s">
        <v>29</v>
      </c>
      <c r="AP367" t="s">
        <v>2207</v>
      </c>
    </row>
    <row r="368" spans="1:42" x14ac:dyDescent="0.45">
      <c r="A368">
        <v>177</v>
      </c>
      <c r="B368" t="s">
        <v>1205</v>
      </c>
      <c r="C368">
        <v>437</v>
      </c>
      <c r="D368">
        <v>2015</v>
      </c>
      <c r="E368">
        <v>2024</v>
      </c>
      <c r="F368" t="str">
        <f>_xlfn.CONCAT(Table3[[#This Row],[From]], "-",Table3[[#This Row],[To]])</f>
        <v>2015-2024</v>
      </c>
      <c r="G368" t="s">
        <v>1074</v>
      </c>
      <c r="H368">
        <v>23</v>
      </c>
      <c r="I368">
        <v>42</v>
      </c>
      <c r="J368">
        <v>0.35399999999999998</v>
      </c>
      <c r="K368">
        <v>65</v>
      </c>
      <c r="L368">
        <v>5.39</v>
      </c>
      <c r="M368">
        <v>262</v>
      </c>
      <c r="N368">
        <v>58</v>
      </c>
      <c r="O368">
        <v>0</v>
      </c>
      <c r="P368">
        <v>0</v>
      </c>
      <c r="Q368">
        <v>29</v>
      </c>
      <c r="R368">
        <v>511</v>
      </c>
      <c r="S368">
        <v>552</v>
      </c>
      <c r="T368">
        <v>328</v>
      </c>
      <c r="U368">
        <v>306</v>
      </c>
      <c r="V368">
        <v>80</v>
      </c>
      <c r="W368">
        <v>203</v>
      </c>
      <c r="X368">
        <v>13</v>
      </c>
      <c r="Y368">
        <f>_xlfn.IFNA(IF(Table3[[#This Row],[To]]&gt;=2023, VLOOKUP(Table3[[#This Row],[Player]], Active!$B$2:$V$201, 21, FALSE), Table3[[#This Row],[IP]]), Table3[[#This Row],[IP]])</f>
        <v>587.49019992440196</v>
      </c>
      <c r="Z368">
        <f>_xlfn.IFNA(IF(Table3[[#This Row],[To]]&gt;= 2023, (Table3[[#This Row],[IP - Adjusted]]/9)*Table3[[#This Row],[K/9 - Adjusted]], Table3[[#This Row],[SO]]), Table3[[#This Row],[SO]])</f>
        <v>425.86675490442684</v>
      </c>
      <c r="AA368">
        <v>42</v>
      </c>
      <c r="AB368">
        <v>4</v>
      </c>
      <c r="AC368">
        <v>35</v>
      </c>
      <c r="AD368">
        <v>2259</v>
      </c>
      <c r="AE368">
        <v>82</v>
      </c>
      <c r="AF368">
        <v>4.95</v>
      </c>
      <c r="AG368">
        <v>1.4770000000000001</v>
      </c>
      <c r="AH368">
        <v>9.6999999999999993</v>
      </c>
      <c r="AI368">
        <v>1.4</v>
      </c>
      <c r="AJ368">
        <v>3.6</v>
      </c>
      <c r="AK368">
        <v>7.7</v>
      </c>
      <c r="AL368">
        <f>IF(Table3[[#This Row],[To]]&gt;=2023, Table3[[#This Row],[K/9]]*Adjustments!$N$11, Table3[[#This Row],[K/9]])</f>
        <v>6.524025072474477</v>
      </c>
      <c r="AM368">
        <v>2.15</v>
      </c>
      <c r="AN368">
        <v>1</v>
      </c>
      <c r="AO368" t="s">
        <v>2210</v>
      </c>
      <c r="AP368" t="s">
        <v>2211</v>
      </c>
    </row>
    <row r="369" spans="1:42" x14ac:dyDescent="0.45">
      <c r="A369">
        <v>174</v>
      </c>
      <c r="B369" t="s">
        <v>1175</v>
      </c>
      <c r="C369">
        <v>438</v>
      </c>
      <c r="D369">
        <v>2015</v>
      </c>
      <c r="E369">
        <v>2024</v>
      </c>
      <c r="F369" t="str">
        <f>_xlfn.CONCAT(Table3[[#This Row],[From]], "-",Table3[[#This Row],[To]])</f>
        <v>2015-2024</v>
      </c>
      <c r="G369" t="s">
        <v>1074</v>
      </c>
      <c r="H369">
        <v>28</v>
      </c>
      <c r="I369">
        <v>32</v>
      </c>
      <c r="J369">
        <v>0.46700000000000003</v>
      </c>
      <c r="K369">
        <v>60</v>
      </c>
      <c r="L369">
        <v>4.28</v>
      </c>
      <c r="M369">
        <v>107</v>
      </c>
      <c r="N369">
        <v>85</v>
      </c>
      <c r="O369">
        <v>0</v>
      </c>
      <c r="P369">
        <v>0</v>
      </c>
      <c r="Q369">
        <v>0</v>
      </c>
      <c r="R369">
        <v>485.1</v>
      </c>
      <c r="S369">
        <v>491</v>
      </c>
      <c r="T369">
        <v>253</v>
      </c>
      <c r="U369">
        <v>231</v>
      </c>
      <c r="V369">
        <v>63</v>
      </c>
      <c r="W369">
        <v>157</v>
      </c>
      <c r="X369">
        <v>10</v>
      </c>
      <c r="Y369">
        <f>_xlfn.IFNA(IF(Table3[[#This Row],[To]]&gt;=2023, VLOOKUP(Table3[[#This Row],[Player]], Active!$B$2:$V$201, 21, FALSE), Table3[[#This Row],[IP]]), Table3[[#This Row],[IP]])</f>
        <v>557.7132993802885</v>
      </c>
      <c r="Z369">
        <f>_xlfn.IFNA(IF(Table3[[#This Row],[To]]&gt;= 2023, (Table3[[#This Row],[IP - Adjusted]]/9)*Table3[[#This Row],[K/9 - Adjusted]], Table3[[#This Row],[SO]]), Table3[[#This Row],[SO]])</f>
        <v>425.28337578811943</v>
      </c>
      <c r="AA369">
        <v>24</v>
      </c>
      <c r="AB369">
        <v>0</v>
      </c>
      <c r="AC369">
        <v>7</v>
      </c>
      <c r="AD369">
        <v>2092</v>
      </c>
      <c r="AE369">
        <v>99</v>
      </c>
      <c r="AF369">
        <v>4.16</v>
      </c>
      <c r="AG369">
        <v>1.335</v>
      </c>
      <c r="AH369">
        <v>9.1</v>
      </c>
      <c r="AI369">
        <v>1.2</v>
      </c>
      <c r="AJ369">
        <v>2.9</v>
      </c>
      <c r="AK369">
        <v>8.1</v>
      </c>
      <c r="AL369">
        <f>IF(Table3[[#This Row],[To]]&gt;=2023, Table3[[#This Row],[K/9]]*Adjustments!$N$11, Table3[[#This Row],[K/9]])</f>
        <v>6.8629354658497741</v>
      </c>
      <c r="AM369">
        <v>2.79</v>
      </c>
      <c r="AN369" t="s">
        <v>1509</v>
      </c>
      <c r="AO369" t="s">
        <v>2205</v>
      </c>
      <c r="AP369" t="s">
        <v>2206</v>
      </c>
    </row>
    <row r="370" spans="1:42" x14ac:dyDescent="0.45">
      <c r="A370">
        <v>173</v>
      </c>
      <c r="B370" t="s">
        <v>980</v>
      </c>
      <c r="C370">
        <v>438</v>
      </c>
      <c r="D370">
        <v>2017</v>
      </c>
      <c r="E370">
        <v>2024</v>
      </c>
      <c r="F370" t="str">
        <f>_xlfn.CONCAT(Table3[[#This Row],[From]], "-",Table3[[#This Row],[To]])</f>
        <v>2017-2024</v>
      </c>
      <c r="G370" t="s">
        <v>1095</v>
      </c>
      <c r="H370">
        <v>28</v>
      </c>
      <c r="I370">
        <v>25</v>
      </c>
      <c r="J370">
        <v>0.52800000000000002</v>
      </c>
      <c r="K370">
        <v>53</v>
      </c>
      <c r="L370">
        <v>4.51</v>
      </c>
      <c r="M370">
        <v>175</v>
      </c>
      <c r="N370">
        <v>60</v>
      </c>
      <c r="O370">
        <v>0</v>
      </c>
      <c r="P370">
        <v>0</v>
      </c>
      <c r="Q370">
        <v>2</v>
      </c>
      <c r="R370">
        <v>431</v>
      </c>
      <c r="S370">
        <v>396</v>
      </c>
      <c r="T370">
        <v>227</v>
      </c>
      <c r="U370">
        <v>216</v>
      </c>
      <c r="V370">
        <v>52</v>
      </c>
      <c r="W370">
        <v>236</v>
      </c>
      <c r="X370">
        <v>10</v>
      </c>
      <c r="Y370">
        <f>_xlfn.IFNA(IF(Table3[[#This Row],[To]]&gt;=2023, VLOOKUP(Table3[[#This Row],[Player]], Active!$B$2:$V$201, 21, FALSE), Table3[[#This Row],[IP]]), Table3[[#This Row],[IP]])</f>
        <v>495.51521754876177</v>
      </c>
      <c r="Z370">
        <f>_xlfn.IFNA(IF(Table3[[#This Row],[To]]&gt;= 2023, (Table3[[#This Row],[IP - Adjusted]]/9)*Table3[[#This Row],[K/9 - Adjusted]], Table3[[#This Row],[SO]]), Table3[[#This Row],[SO]])</f>
        <v>424.50301151565623</v>
      </c>
      <c r="AA370">
        <v>18</v>
      </c>
      <c r="AB370">
        <v>0</v>
      </c>
      <c r="AC370">
        <v>20</v>
      </c>
      <c r="AD370">
        <v>1905</v>
      </c>
      <c r="AE370">
        <v>95</v>
      </c>
      <c r="AF370">
        <v>4.47</v>
      </c>
      <c r="AG370">
        <v>1.466</v>
      </c>
      <c r="AH370">
        <v>8.3000000000000007</v>
      </c>
      <c r="AI370">
        <v>1.1000000000000001</v>
      </c>
      <c r="AJ370">
        <v>4.9000000000000004</v>
      </c>
      <c r="AK370">
        <v>9.1</v>
      </c>
      <c r="AL370">
        <f>IF(Table3[[#This Row],[To]]&gt;=2023, Table3[[#This Row],[K/9]]*Adjustments!$N$11, Table3[[#This Row],[K/9]])</f>
        <v>7.7102114492880176</v>
      </c>
      <c r="AM370">
        <v>1.86</v>
      </c>
      <c r="AN370">
        <v>1</v>
      </c>
      <c r="AO370" t="s">
        <v>2203</v>
      </c>
      <c r="AP370" t="s">
        <v>2204</v>
      </c>
    </row>
    <row r="371" spans="1:42" x14ac:dyDescent="0.45">
      <c r="A371">
        <v>179</v>
      </c>
      <c r="B371" t="s">
        <v>1136</v>
      </c>
      <c r="C371">
        <v>432</v>
      </c>
      <c r="D371">
        <v>2016</v>
      </c>
      <c r="E371">
        <v>2024</v>
      </c>
      <c r="F371" t="str">
        <f>_xlfn.CONCAT(Table3[[#This Row],[From]], "-",Table3[[#This Row],[To]])</f>
        <v>2016-2024</v>
      </c>
      <c r="G371" t="s">
        <v>1108</v>
      </c>
      <c r="H371">
        <v>40</v>
      </c>
      <c r="I371">
        <v>22</v>
      </c>
      <c r="J371">
        <v>0.64500000000000002</v>
      </c>
      <c r="K371">
        <v>62</v>
      </c>
      <c r="L371">
        <v>3.52</v>
      </c>
      <c r="M371">
        <v>289</v>
      </c>
      <c r="N371">
        <v>44</v>
      </c>
      <c r="O371">
        <v>0</v>
      </c>
      <c r="P371">
        <v>0</v>
      </c>
      <c r="Q371">
        <v>1</v>
      </c>
      <c r="R371">
        <v>513.20000000000005</v>
      </c>
      <c r="S371">
        <v>495</v>
      </c>
      <c r="T371">
        <v>235</v>
      </c>
      <c r="U371">
        <v>201</v>
      </c>
      <c r="V371">
        <v>63</v>
      </c>
      <c r="W371">
        <v>133</v>
      </c>
      <c r="X371">
        <v>7</v>
      </c>
      <c r="Y371">
        <f>_xlfn.IFNA(IF(Table3[[#This Row],[To]]&gt;=2023, VLOOKUP(Table3[[#This Row],[Player]], Active!$B$2:$V$201, 21, FALSE), Table3[[#This Row],[IP]]), Table3[[#This Row],[IP]])</f>
        <v>588.86982466003667</v>
      </c>
      <c r="Z371">
        <f>_xlfn.IFNA(IF(Table3[[#This Row],[To]]&gt;= 2023, (Table3[[#This Row],[IP - Adjusted]]/9)*Table3[[#This Row],[K/9 - Adjusted]], Table3[[#This Row],[SO]]), Table3[[#This Row],[SO]])</f>
        <v>421.32310828057047</v>
      </c>
      <c r="AA371">
        <v>17</v>
      </c>
      <c r="AB371">
        <v>1</v>
      </c>
      <c r="AC371">
        <v>7</v>
      </c>
      <c r="AD371">
        <v>2134</v>
      </c>
      <c r="AE371">
        <v>123</v>
      </c>
      <c r="AF371">
        <v>3.96</v>
      </c>
      <c r="AG371">
        <v>1.2230000000000001</v>
      </c>
      <c r="AH371">
        <v>8.6999999999999993</v>
      </c>
      <c r="AI371">
        <v>1.1000000000000001</v>
      </c>
      <c r="AJ371">
        <v>2.2999999999999998</v>
      </c>
      <c r="AK371">
        <v>7.6</v>
      </c>
      <c r="AL371">
        <f>IF(Table3[[#This Row],[To]]&gt;=2023, Table3[[#This Row],[K/9]]*Adjustments!$N$11, Table3[[#This Row],[K/9]])</f>
        <v>6.4392974741306519</v>
      </c>
      <c r="AM371">
        <v>3.25</v>
      </c>
      <c r="AN371" t="s">
        <v>1435</v>
      </c>
      <c r="AO371" t="s">
        <v>2213</v>
      </c>
      <c r="AP371" t="s">
        <v>2214</v>
      </c>
    </row>
    <row r="372" spans="1:42" x14ac:dyDescent="0.45">
      <c r="A372">
        <v>197</v>
      </c>
      <c r="B372" t="s">
        <v>2249</v>
      </c>
      <c r="C372">
        <v>407</v>
      </c>
      <c r="D372">
        <v>2014</v>
      </c>
      <c r="E372">
        <v>2022</v>
      </c>
      <c r="F372" t="str">
        <f>_xlfn.CONCAT(Table3[[#This Row],[From]], "-",Table3[[#This Row],[To]])</f>
        <v>2014-2022</v>
      </c>
      <c r="G372" t="s">
        <v>1079</v>
      </c>
      <c r="H372">
        <v>13</v>
      </c>
      <c r="I372">
        <v>16</v>
      </c>
      <c r="J372">
        <v>0.44800000000000001</v>
      </c>
      <c r="K372">
        <v>29</v>
      </c>
      <c r="L372">
        <v>3.26</v>
      </c>
      <c r="M372">
        <v>312</v>
      </c>
      <c r="N372">
        <v>4</v>
      </c>
      <c r="O372">
        <v>0</v>
      </c>
      <c r="P372">
        <v>0</v>
      </c>
      <c r="Q372">
        <v>72</v>
      </c>
      <c r="R372">
        <v>306.2</v>
      </c>
      <c r="S372">
        <v>237</v>
      </c>
      <c r="T372">
        <v>122</v>
      </c>
      <c r="U372">
        <v>111</v>
      </c>
      <c r="V372">
        <v>34</v>
      </c>
      <c r="W372">
        <v>143</v>
      </c>
      <c r="X372">
        <v>13</v>
      </c>
      <c r="Y372">
        <f>_xlfn.IFNA(IF(Table3[[#This Row],[To]]&gt;=2023, VLOOKUP(Table3[[#This Row],[Player]], Active!$B$2:$V$201, 21, FALSE), Table3[[#This Row],[IP]]), Table3[[#This Row],[IP]])</f>
        <v>306.2</v>
      </c>
      <c r="Z372">
        <f>_xlfn.IFNA(IF(Table3[[#This Row],[To]]&gt;= 2023, (Table3[[#This Row],[IP - Adjusted]]/9)*Table3[[#This Row],[K/9 - Adjusted]], Table3[[#This Row],[SO]]), Table3[[#This Row],[SO]])</f>
        <v>407</v>
      </c>
      <c r="AA372">
        <v>11</v>
      </c>
      <c r="AB372">
        <v>1</v>
      </c>
      <c r="AC372">
        <v>7</v>
      </c>
      <c r="AD372">
        <v>1282</v>
      </c>
      <c r="AE372">
        <v>129</v>
      </c>
      <c r="AF372">
        <v>3.44</v>
      </c>
      <c r="AG372">
        <v>1.2390000000000001</v>
      </c>
      <c r="AH372">
        <v>7</v>
      </c>
      <c r="AI372">
        <v>1</v>
      </c>
      <c r="AJ372">
        <v>4.2</v>
      </c>
      <c r="AK372">
        <v>11.9</v>
      </c>
      <c r="AL372">
        <f>IF(Table3[[#This Row],[To]]&gt;=2023, Table3[[#This Row],[K/9]]*Adjustments!$N$11, Table3[[#This Row],[K/9]])</f>
        <v>11.9</v>
      </c>
      <c r="AM372">
        <v>2.85</v>
      </c>
      <c r="AN372">
        <v>1</v>
      </c>
      <c r="AO372" t="s">
        <v>2250</v>
      </c>
      <c r="AP372" t="s">
        <v>2251</v>
      </c>
    </row>
    <row r="373" spans="1:42" x14ac:dyDescent="0.45">
      <c r="A373">
        <v>183</v>
      </c>
      <c r="B373" t="s">
        <v>859</v>
      </c>
      <c r="C373">
        <v>423</v>
      </c>
      <c r="D373">
        <v>2019</v>
      </c>
      <c r="E373">
        <v>2024</v>
      </c>
      <c r="F373" t="str">
        <f>_xlfn.CONCAT(Table3[[#This Row],[From]], "-",Table3[[#This Row],[To]])</f>
        <v>2019-2024</v>
      </c>
      <c r="G373" t="s">
        <v>1119</v>
      </c>
      <c r="H373">
        <v>22</v>
      </c>
      <c r="I373">
        <v>30</v>
      </c>
      <c r="J373">
        <v>0.42299999999999999</v>
      </c>
      <c r="K373">
        <v>52</v>
      </c>
      <c r="L373">
        <v>4.6399999999999997</v>
      </c>
      <c r="M373">
        <v>86</v>
      </c>
      <c r="N373">
        <v>82</v>
      </c>
      <c r="O373">
        <v>0</v>
      </c>
      <c r="P373">
        <v>0</v>
      </c>
      <c r="Q373">
        <v>0</v>
      </c>
      <c r="R373">
        <v>438.2</v>
      </c>
      <c r="S373">
        <v>426</v>
      </c>
      <c r="T373">
        <v>237</v>
      </c>
      <c r="U373">
        <v>226</v>
      </c>
      <c r="V373">
        <v>76</v>
      </c>
      <c r="W373">
        <v>153</v>
      </c>
      <c r="X373">
        <v>1</v>
      </c>
      <c r="Y373">
        <f>_xlfn.IFNA(IF(Table3[[#This Row],[To]]&gt;=2023, VLOOKUP(Table3[[#This Row],[Player]], Active!$B$2:$V$201, 21, FALSE), Table3[[#This Row],[IP]]), Table3[[#This Row],[IP]])</f>
        <v>499.07924811581785</v>
      </c>
      <c r="Z373">
        <f>_xlfn.IFNA(IF(Table3[[#This Row],[To]]&gt;= 2023, (Table3[[#This Row],[IP - Adjusted]]/9)*Table3[[#This Row],[K/9 - Adjusted]], Table3[[#This Row],[SO]]), Table3[[#This Row],[SO]])</f>
        <v>408.76259873558377</v>
      </c>
      <c r="AA373">
        <v>21</v>
      </c>
      <c r="AB373">
        <v>4</v>
      </c>
      <c r="AC373">
        <v>25</v>
      </c>
      <c r="AD373">
        <v>1881</v>
      </c>
      <c r="AE373">
        <v>96</v>
      </c>
      <c r="AF373">
        <v>4.72</v>
      </c>
      <c r="AG373">
        <v>1.32</v>
      </c>
      <c r="AH373">
        <v>8.6999999999999993</v>
      </c>
      <c r="AI373">
        <v>1.6</v>
      </c>
      <c r="AJ373">
        <v>3.1</v>
      </c>
      <c r="AK373">
        <v>8.6999999999999993</v>
      </c>
      <c r="AL373">
        <f>IF(Table3[[#This Row],[To]]&gt;=2023, Table3[[#This Row],[K/9]]*Adjustments!$N$11, Table3[[#This Row],[K/9]])</f>
        <v>7.3713010559127197</v>
      </c>
      <c r="AM373">
        <v>2.76</v>
      </c>
      <c r="AN373" t="s">
        <v>2045</v>
      </c>
      <c r="AO373" t="s">
        <v>39</v>
      </c>
      <c r="AP373" t="s">
        <v>2225</v>
      </c>
    </row>
    <row r="374" spans="1:42" x14ac:dyDescent="0.45">
      <c r="A374">
        <v>157</v>
      </c>
      <c r="B374" t="s">
        <v>2166</v>
      </c>
      <c r="C374">
        <v>474</v>
      </c>
      <c r="D374">
        <v>2017</v>
      </c>
      <c r="E374">
        <v>2024</v>
      </c>
      <c r="F374" t="str">
        <f>_xlfn.CONCAT(Table3[[#This Row],[From]], "-",Table3[[#This Row],[To]])</f>
        <v>2017-2024</v>
      </c>
      <c r="G374" t="s">
        <v>1095</v>
      </c>
      <c r="H374">
        <v>17</v>
      </c>
      <c r="I374">
        <v>24</v>
      </c>
      <c r="J374">
        <v>0.41499999999999998</v>
      </c>
      <c r="K374">
        <v>41</v>
      </c>
      <c r="L374">
        <v>4.63</v>
      </c>
      <c r="M374">
        <v>121</v>
      </c>
      <c r="N374">
        <v>60</v>
      </c>
      <c r="O374">
        <v>0</v>
      </c>
      <c r="P374">
        <v>0</v>
      </c>
      <c r="Q374">
        <v>1</v>
      </c>
      <c r="R374">
        <v>367.2</v>
      </c>
      <c r="S374">
        <v>311</v>
      </c>
      <c r="T374">
        <v>206</v>
      </c>
      <c r="U374">
        <v>189</v>
      </c>
      <c r="V374">
        <v>53</v>
      </c>
      <c r="W374">
        <v>170</v>
      </c>
      <c r="X374">
        <v>3</v>
      </c>
      <c r="Y374">
        <f>_xlfn.IFNA(IF(Table3[[#This Row],[To]]&gt;=2023, VLOOKUP(Table3[[#This Row],[Player]], Active!$B$2:$V$201, 21, FALSE), Table3[[#This Row],[IP]]), Table3[[#This Row],[IP]])</f>
        <v>367.2</v>
      </c>
      <c r="Z374">
        <f>_xlfn.IFNA(IF(Table3[[#This Row],[To]]&gt;= 2023, (Table3[[#This Row],[IP - Adjusted]]/9)*Table3[[#This Row],[K/9 - Adjusted]], Table3[[#This Row],[SO]]), Table3[[#This Row],[SO]])</f>
        <v>400.99877744165195</v>
      </c>
      <c r="AA374">
        <v>22</v>
      </c>
      <c r="AB374">
        <v>1</v>
      </c>
      <c r="AC374">
        <v>31</v>
      </c>
      <c r="AD374">
        <v>1586</v>
      </c>
      <c r="AE374">
        <v>92</v>
      </c>
      <c r="AF374">
        <v>4.04</v>
      </c>
      <c r="AG374">
        <v>1.3080000000000001</v>
      </c>
      <c r="AH374">
        <v>7.6</v>
      </c>
      <c r="AI374">
        <v>1.3</v>
      </c>
      <c r="AJ374">
        <v>4.2</v>
      </c>
      <c r="AK374">
        <v>11.6</v>
      </c>
      <c r="AL374">
        <f>IF(Table3[[#This Row],[To]]&gt;=2023, Table3[[#This Row],[K/9]]*Adjustments!$N$11, Table3[[#This Row],[K/9]])</f>
        <v>9.8284014078836268</v>
      </c>
      <c r="AM374">
        <v>2.79</v>
      </c>
      <c r="AN374">
        <v>1</v>
      </c>
      <c r="AO374" t="s">
        <v>2167</v>
      </c>
      <c r="AP374" t="s">
        <v>2168</v>
      </c>
    </row>
    <row r="375" spans="1:42" x14ac:dyDescent="0.45">
      <c r="A375">
        <v>185</v>
      </c>
      <c r="B375" t="s">
        <v>1189</v>
      </c>
      <c r="C375">
        <v>418</v>
      </c>
      <c r="D375">
        <v>2016</v>
      </c>
      <c r="E375">
        <v>2024</v>
      </c>
      <c r="F375" t="str">
        <f>_xlfn.CONCAT(Table3[[#This Row],[From]], "-",Table3[[#This Row],[To]])</f>
        <v>2016-2024</v>
      </c>
      <c r="G375" t="s">
        <v>1091</v>
      </c>
      <c r="H375">
        <v>24</v>
      </c>
      <c r="I375">
        <v>29</v>
      </c>
      <c r="J375">
        <v>0.45300000000000001</v>
      </c>
      <c r="K375">
        <v>53</v>
      </c>
      <c r="L375">
        <v>4.3499999999999996</v>
      </c>
      <c r="M375">
        <v>413</v>
      </c>
      <c r="N375">
        <v>0</v>
      </c>
      <c r="O375">
        <v>0</v>
      </c>
      <c r="P375">
        <v>0</v>
      </c>
      <c r="Q375">
        <v>72</v>
      </c>
      <c r="R375">
        <v>393.1</v>
      </c>
      <c r="S375">
        <v>388</v>
      </c>
      <c r="T375">
        <v>211</v>
      </c>
      <c r="U375">
        <v>190</v>
      </c>
      <c r="V375">
        <v>52</v>
      </c>
      <c r="W375">
        <v>153</v>
      </c>
      <c r="X375">
        <v>15</v>
      </c>
      <c r="Y375">
        <f>_xlfn.IFNA(IF(Table3[[#This Row],[To]]&gt;=2023, VLOOKUP(Table3[[#This Row],[Player]], Active!$B$2:$V$201, 21, FALSE), Table3[[#This Row],[IP]]), Table3[[#This Row],[IP]])</f>
        <v>450.7923823686067</v>
      </c>
      <c r="Z375">
        <f>_xlfn.IFNA(IF(Table3[[#This Row],[To]]&gt;= 2023, (Table3[[#This Row],[IP - Adjusted]]/9)*Table3[[#This Row],[K/9 - Adjusted]], Table3[[#This Row],[SO]]), Table3[[#This Row],[SO]])</f>
        <v>407.40859637101869</v>
      </c>
      <c r="AA375">
        <v>18</v>
      </c>
      <c r="AB375">
        <v>2</v>
      </c>
      <c r="AC375">
        <v>20</v>
      </c>
      <c r="AD375">
        <v>1712</v>
      </c>
      <c r="AE375">
        <v>111</v>
      </c>
      <c r="AF375">
        <v>4.08</v>
      </c>
      <c r="AG375">
        <v>1.375</v>
      </c>
      <c r="AH375">
        <v>8.9</v>
      </c>
      <c r="AI375">
        <v>1.2</v>
      </c>
      <c r="AJ375">
        <v>3.5</v>
      </c>
      <c r="AK375">
        <v>9.6</v>
      </c>
      <c r="AL375">
        <f>IF(Table3[[#This Row],[To]]&gt;=2023, Table3[[#This Row],[K/9]]*Adjustments!$N$11, Table3[[#This Row],[K/9]])</f>
        <v>8.1338494410071398</v>
      </c>
      <c r="AM375">
        <v>2.73</v>
      </c>
      <c r="AN375">
        <v>1</v>
      </c>
      <c r="AO375" t="s">
        <v>2228</v>
      </c>
      <c r="AP375" t="s">
        <v>2229</v>
      </c>
    </row>
    <row r="376" spans="1:42" x14ac:dyDescent="0.45">
      <c r="A376">
        <v>184</v>
      </c>
      <c r="B376" t="s">
        <v>1214</v>
      </c>
      <c r="C376">
        <v>419</v>
      </c>
      <c r="D376">
        <v>2014</v>
      </c>
      <c r="E376">
        <v>2024</v>
      </c>
      <c r="F376" t="str">
        <f>_xlfn.CONCAT(Table3[[#This Row],[From]], "-",Table3[[#This Row],[To]])</f>
        <v>2014-2024</v>
      </c>
      <c r="G376" t="s">
        <v>1083</v>
      </c>
      <c r="H376">
        <v>22</v>
      </c>
      <c r="I376">
        <v>29</v>
      </c>
      <c r="J376">
        <v>0.43099999999999999</v>
      </c>
      <c r="K376">
        <v>51</v>
      </c>
      <c r="L376">
        <v>3.53</v>
      </c>
      <c r="M376">
        <v>402</v>
      </c>
      <c r="N376">
        <v>1</v>
      </c>
      <c r="O376">
        <v>0</v>
      </c>
      <c r="P376">
        <v>0</v>
      </c>
      <c r="Q376">
        <v>26</v>
      </c>
      <c r="R376">
        <v>387.1</v>
      </c>
      <c r="S376">
        <v>316</v>
      </c>
      <c r="T376">
        <v>177</v>
      </c>
      <c r="U376">
        <v>152</v>
      </c>
      <c r="V376">
        <v>57</v>
      </c>
      <c r="W376">
        <v>91</v>
      </c>
      <c r="X376">
        <v>16</v>
      </c>
      <c r="Y376">
        <f>_xlfn.IFNA(IF(Table3[[#This Row],[To]]&gt;=2023, VLOOKUP(Table3[[#This Row],[Player]], Active!$B$2:$V$201, 21, FALSE), Table3[[#This Row],[IP]]), Table3[[#This Row],[IP]])</f>
        <v>445.04394597012919</v>
      </c>
      <c r="Z376">
        <f>_xlfn.IFNA(IF(Table3[[#This Row],[To]]&gt;= 2023, (Table3[[#This Row],[IP - Adjusted]]/9)*Table3[[#This Row],[K/9 - Adjusted]], Table3[[#This Row],[SO]]), Table3[[#This Row],[SO]])</f>
        <v>406.40310620580607</v>
      </c>
      <c r="AA376">
        <v>24</v>
      </c>
      <c r="AB376">
        <v>3</v>
      </c>
      <c r="AC376">
        <v>4</v>
      </c>
      <c r="AD376">
        <v>1577</v>
      </c>
      <c r="AE376">
        <v>115</v>
      </c>
      <c r="AF376">
        <v>3.82</v>
      </c>
      <c r="AG376">
        <v>1.0509999999999999</v>
      </c>
      <c r="AH376">
        <v>7.3</v>
      </c>
      <c r="AI376">
        <v>1.3</v>
      </c>
      <c r="AJ376">
        <v>2.1</v>
      </c>
      <c r="AK376">
        <v>9.6999999999999993</v>
      </c>
      <c r="AL376">
        <f>IF(Table3[[#This Row],[To]]&gt;=2023, Table3[[#This Row],[K/9]]*Adjustments!$N$11, Table3[[#This Row],[K/9]])</f>
        <v>8.2185770393509632</v>
      </c>
      <c r="AM376">
        <v>4.5999999999999996</v>
      </c>
      <c r="AN376">
        <v>1</v>
      </c>
      <c r="AO376" t="s">
        <v>2226</v>
      </c>
      <c r="AP376" t="s">
        <v>2227</v>
      </c>
    </row>
    <row r="377" spans="1:42" x14ac:dyDescent="0.45">
      <c r="A377">
        <v>186</v>
      </c>
      <c r="B377" t="s">
        <v>919</v>
      </c>
      <c r="C377">
        <v>416</v>
      </c>
      <c r="D377">
        <v>2019</v>
      </c>
      <c r="E377">
        <v>2024</v>
      </c>
      <c r="F377" t="str">
        <f>_xlfn.CONCAT(Table3[[#This Row],[From]], "-",Table3[[#This Row],[To]])</f>
        <v>2019-2024</v>
      </c>
      <c r="G377" t="s">
        <v>1172</v>
      </c>
      <c r="H377">
        <v>28</v>
      </c>
      <c r="I377">
        <v>39</v>
      </c>
      <c r="J377">
        <v>0.41799999999999998</v>
      </c>
      <c r="K377">
        <v>67</v>
      </c>
      <c r="L377">
        <v>4.42</v>
      </c>
      <c r="M377">
        <v>122</v>
      </c>
      <c r="N377">
        <v>91</v>
      </c>
      <c r="O377">
        <v>0</v>
      </c>
      <c r="P377">
        <v>0</v>
      </c>
      <c r="Q377">
        <v>1</v>
      </c>
      <c r="R377">
        <v>566.20000000000005</v>
      </c>
      <c r="S377">
        <v>599</v>
      </c>
      <c r="T377">
        <v>308</v>
      </c>
      <c r="U377">
        <v>278</v>
      </c>
      <c r="V377">
        <v>78</v>
      </c>
      <c r="W377">
        <v>133</v>
      </c>
      <c r="X377">
        <v>4</v>
      </c>
      <c r="Y377">
        <f>_xlfn.IFNA(IF(Table3[[#This Row],[To]]&gt;=2023, VLOOKUP(Table3[[#This Row],[Player]], Active!$B$2:$V$201, 21, FALSE), Table3[[#This Row],[IP]]), Table3[[#This Row],[IP]])</f>
        <v>650.95293776359381</v>
      </c>
      <c r="Z377">
        <f>_xlfn.IFNA(IF(Table3[[#This Row],[To]]&gt;= 2023, (Table3[[#This Row],[IP - Adjusted]]/9)*Table3[[#This Row],[K/9 - Adjusted]], Table3[[#This Row],[SO]]), Table3[[#This Row],[SO]])</f>
        <v>404.46031304481937</v>
      </c>
      <c r="AA377">
        <v>30</v>
      </c>
      <c r="AB377">
        <v>0</v>
      </c>
      <c r="AC377">
        <v>10</v>
      </c>
      <c r="AD377">
        <v>2417</v>
      </c>
      <c r="AE377">
        <v>90</v>
      </c>
      <c r="AF377">
        <v>4.3499999999999996</v>
      </c>
      <c r="AG377">
        <v>1.292</v>
      </c>
      <c r="AH377">
        <v>9.5</v>
      </c>
      <c r="AI377">
        <v>1.2</v>
      </c>
      <c r="AJ377">
        <v>2.1</v>
      </c>
      <c r="AK377">
        <v>6.6</v>
      </c>
      <c r="AL377">
        <f>IF(Table3[[#This Row],[To]]&gt;=2023, Table3[[#This Row],[K/9]]*Adjustments!$N$11, Table3[[#This Row],[K/9]])</f>
        <v>5.5920214906924084</v>
      </c>
      <c r="AM377">
        <v>3.13</v>
      </c>
      <c r="AN377">
        <v>1</v>
      </c>
      <c r="AO377" t="s">
        <v>2230</v>
      </c>
      <c r="AP377" t="s">
        <v>2231</v>
      </c>
    </row>
    <row r="378" spans="1:42" x14ac:dyDescent="0.45">
      <c r="A378">
        <v>187</v>
      </c>
      <c r="B378" t="s">
        <v>1177</v>
      </c>
      <c r="C378">
        <v>415</v>
      </c>
      <c r="D378">
        <v>2016</v>
      </c>
      <c r="E378">
        <v>2024</v>
      </c>
      <c r="F378" t="str">
        <f>_xlfn.CONCAT(Table3[[#This Row],[From]], "-",Table3[[#This Row],[To]])</f>
        <v>2016-2024</v>
      </c>
      <c r="G378" t="s">
        <v>1103</v>
      </c>
      <c r="H378">
        <v>27</v>
      </c>
      <c r="I378">
        <v>22</v>
      </c>
      <c r="J378">
        <v>0.55100000000000005</v>
      </c>
      <c r="K378">
        <v>49</v>
      </c>
      <c r="L378">
        <v>3.98</v>
      </c>
      <c r="M378">
        <v>303</v>
      </c>
      <c r="N378">
        <v>7</v>
      </c>
      <c r="O378">
        <v>0</v>
      </c>
      <c r="P378">
        <v>0</v>
      </c>
      <c r="Q378">
        <v>8</v>
      </c>
      <c r="R378">
        <v>400</v>
      </c>
      <c r="S378">
        <v>343</v>
      </c>
      <c r="T378">
        <v>190</v>
      </c>
      <c r="U378">
        <v>177</v>
      </c>
      <c r="V378">
        <v>58</v>
      </c>
      <c r="W378">
        <v>111</v>
      </c>
      <c r="X378">
        <v>5</v>
      </c>
      <c r="Y378">
        <f>_xlfn.IFNA(IF(Table3[[#This Row],[To]]&gt;=2023, VLOOKUP(Table3[[#This Row],[Player]], Active!$B$2:$V$201, 21, FALSE), Table3[[#This Row],[IP]]), Table3[[#This Row],[IP]])</f>
        <v>459.87491187820115</v>
      </c>
      <c r="Z378">
        <f>_xlfn.IFNA(IF(Table3[[#This Row],[To]]&gt;= 2023, (Table3[[#This Row],[IP - Adjusted]]/9)*Table3[[#This Row],[K/9 - Adjusted]], Table3[[#This Row],[SO]]), Table3[[#This Row],[SO]])</f>
        <v>402.62900049418454</v>
      </c>
      <c r="AA378">
        <v>14</v>
      </c>
      <c r="AB378">
        <v>1</v>
      </c>
      <c r="AC378">
        <v>9</v>
      </c>
      <c r="AD378">
        <v>1636</v>
      </c>
      <c r="AE378">
        <v>106</v>
      </c>
      <c r="AF378">
        <v>3.92</v>
      </c>
      <c r="AG378">
        <v>1.135</v>
      </c>
      <c r="AH378">
        <v>7.7</v>
      </c>
      <c r="AI378">
        <v>1.3</v>
      </c>
      <c r="AJ378">
        <v>2.5</v>
      </c>
      <c r="AK378">
        <v>9.3000000000000007</v>
      </c>
      <c r="AL378">
        <f>IF(Table3[[#This Row],[To]]&gt;=2023, Table3[[#This Row],[K/9]]*Adjustments!$N$11, Table3[[#This Row],[K/9]])</f>
        <v>7.879666645975667</v>
      </c>
      <c r="AM378">
        <v>3.74</v>
      </c>
      <c r="AN378">
        <v>1</v>
      </c>
      <c r="AO378" t="s">
        <v>2232</v>
      </c>
      <c r="AP378" t="s">
        <v>2233</v>
      </c>
    </row>
    <row r="379" spans="1:42" x14ac:dyDescent="0.45">
      <c r="A379">
        <v>188</v>
      </c>
      <c r="B379" t="s">
        <v>878</v>
      </c>
      <c r="C379">
        <v>414</v>
      </c>
      <c r="D379">
        <v>2022</v>
      </c>
      <c r="E379">
        <v>2024</v>
      </c>
      <c r="F379" t="str">
        <f>_xlfn.CONCAT(Table3[[#This Row],[From]], "-",Table3[[#This Row],[To]])</f>
        <v>2022-2024</v>
      </c>
      <c r="G379" t="s">
        <v>1154</v>
      </c>
      <c r="H379">
        <v>28</v>
      </c>
      <c r="I379">
        <v>21</v>
      </c>
      <c r="J379">
        <v>0.57099999999999995</v>
      </c>
      <c r="K379">
        <v>49</v>
      </c>
      <c r="L379">
        <v>3.37</v>
      </c>
      <c r="M379">
        <v>75</v>
      </c>
      <c r="N379">
        <v>75</v>
      </c>
      <c r="O379">
        <v>1</v>
      </c>
      <c r="P379">
        <v>0</v>
      </c>
      <c r="Q379">
        <v>0</v>
      </c>
      <c r="R379">
        <v>432.1</v>
      </c>
      <c r="S379">
        <v>415</v>
      </c>
      <c r="T379">
        <v>171</v>
      </c>
      <c r="U379">
        <v>162</v>
      </c>
      <c r="V379">
        <v>46</v>
      </c>
      <c r="W379">
        <v>52</v>
      </c>
      <c r="X379">
        <v>1</v>
      </c>
      <c r="Y379">
        <f>_xlfn.IFNA(IF(Table3[[#This Row],[To]]&gt;=2023, VLOOKUP(Table3[[#This Row],[Player]], Active!$B$2:$V$201, 21, FALSE), Table3[[#This Row],[IP]]), Table3[[#This Row],[IP]])</f>
        <v>496.77987355642682</v>
      </c>
      <c r="Z379">
        <f>_xlfn.IFNA(IF(Table3[[#This Row],[To]]&gt;= 2023, (Table3[[#This Row],[IP - Adjusted]]/9)*Table3[[#This Row],[K/9 - Adjusted]], Table3[[#This Row],[SO]]), Table3[[#This Row],[SO]])</f>
        <v>402.202560101188</v>
      </c>
      <c r="AA379">
        <v>14</v>
      </c>
      <c r="AB379">
        <v>1</v>
      </c>
      <c r="AC379">
        <v>8</v>
      </c>
      <c r="AD379">
        <v>1747</v>
      </c>
      <c r="AE379">
        <v>114</v>
      </c>
      <c r="AF379">
        <v>3.12</v>
      </c>
      <c r="AG379">
        <v>1.08</v>
      </c>
      <c r="AH379">
        <v>8.6</v>
      </c>
      <c r="AI379">
        <v>1</v>
      </c>
      <c r="AJ379">
        <v>1.1000000000000001</v>
      </c>
      <c r="AK379">
        <v>8.6</v>
      </c>
      <c r="AL379">
        <f>IF(Table3[[#This Row],[To]]&gt;=2023, Table3[[#This Row],[K/9]]*Adjustments!$N$11, Table3[[#This Row],[K/9]])</f>
        <v>7.2865734575688954</v>
      </c>
      <c r="AM379">
        <v>7.96</v>
      </c>
      <c r="AO379" t="s">
        <v>121</v>
      </c>
      <c r="AP379" t="s">
        <v>2234</v>
      </c>
    </row>
    <row r="380" spans="1:42" x14ac:dyDescent="0.45">
      <c r="A380">
        <v>195</v>
      </c>
      <c r="B380" t="s">
        <v>930</v>
      </c>
      <c r="C380">
        <v>410</v>
      </c>
      <c r="D380">
        <v>2017</v>
      </c>
      <c r="E380">
        <v>2024</v>
      </c>
      <c r="F380" t="str">
        <f>_xlfn.CONCAT(Table3[[#This Row],[From]], "-",Table3[[#This Row],[To]])</f>
        <v>2017-2024</v>
      </c>
      <c r="G380" t="s">
        <v>1125</v>
      </c>
      <c r="H380">
        <v>29</v>
      </c>
      <c r="I380">
        <v>41</v>
      </c>
      <c r="J380">
        <v>0.41399999999999998</v>
      </c>
      <c r="K380">
        <v>70</v>
      </c>
      <c r="L380">
        <v>4.95</v>
      </c>
      <c r="M380">
        <v>139</v>
      </c>
      <c r="N380">
        <v>97</v>
      </c>
      <c r="O380">
        <v>0</v>
      </c>
      <c r="P380">
        <v>0</v>
      </c>
      <c r="Q380">
        <v>2</v>
      </c>
      <c r="R380">
        <v>578.20000000000005</v>
      </c>
      <c r="S380">
        <v>633</v>
      </c>
      <c r="T380">
        <v>340</v>
      </c>
      <c r="U380">
        <v>318</v>
      </c>
      <c r="V380">
        <v>91</v>
      </c>
      <c r="W380">
        <v>217</v>
      </c>
      <c r="X380">
        <v>6</v>
      </c>
      <c r="Y380">
        <f>_xlfn.IFNA(IF(Table3[[#This Row],[To]]&gt;=2023, VLOOKUP(Table3[[#This Row],[Player]], Active!$B$2:$V$201, 21, FALSE), Table3[[#This Row],[IP]]), Table3[[#This Row],[IP]])</f>
        <v>664.74918511993985</v>
      </c>
      <c r="Z380">
        <f>_xlfn.IFNA(IF(Table3[[#This Row],[To]]&gt;= 2023, (Table3[[#This Row],[IP - Adjusted]]/9)*Table3[[#This Row],[K/9 - Adjusted]], Table3[[#This Row],[SO]]), Table3[[#This Row],[SO]])</f>
        <v>400.51628057761297</v>
      </c>
      <c r="AA380">
        <v>14</v>
      </c>
      <c r="AB380">
        <v>2</v>
      </c>
      <c r="AC380">
        <v>19</v>
      </c>
      <c r="AD380">
        <v>2530</v>
      </c>
      <c r="AE380">
        <v>83</v>
      </c>
      <c r="AF380">
        <v>5</v>
      </c>
      <c r="AG380">
        <v>1.4690000000000001</v>
      </c>
      <c r="AH380">
        <v>9.8000000000000007</v>
      </c>
      <c r="AI380">
        <v>1.4</v>
      </c>
      <c r="AJ380">
        <v>3.4</v>
      </c>
      <c r="AK380">
        <v>6.4</v>
      </c>
      <c r="AL380">
        <f>IF(Table3[[#This Row],[To]]&gt;=2023, Table3[[#This Row],[K/9]]*Adjustments!$N$11, Table3[[#This Row],[K/9]])</f>
        <v>5.4225662940047599</v>
      </c>
      <c r="AM380">
        <v>1.89</v>
      </c>
      <c r="AN380">
        <v>1</v>
      </c>
      <c r="AO380" t="s">
        <v>2245</v>
      </c>
      <c r="AP380" t="s">
        <v>2246</v>
      </c>
    </row>
    <row r="381" spans="1:42" x14ac:dyDescent="0.45">
      <c r="A381">
        <v>191</v>
      </c>
      <c r="B381" t="s">
        <v>924</v>
      </c>
      <c r="C381">
        <v>412</v>
      </c>
      <c r="D381">
        <v>2021</v>
      </c>
      <c r="E381">
        <v>2024</v>
      </c>
      <c r="F381" t="str">
        <f>_xlfn.CONCAT(Table3[[#This Row],[From]], "-",Table3[[#This Row],[To]])</f>
        <v>2021-2024</v>
      </c>
      <c r="G381" t="s">
        <v>1169</v>
      </c>
      <c r="H381">
        <v>29</v>
      </c>
      <c r="I381">
        <v>20</v>
      </c>
      <c r="J381">
        <v>0.59199999999999997</v>
      </c>
      <c r="K381">
        <v>49</v>
      </c>
      <c r="L381">
        <v>3.34</v>
      </c>
      <c r="M381">
        <v>75</v>
      </c>
      <c r="N381">
        <v>75</v>
      </c>
      <c r="O381">
        <v>0</v>
      </c>
      <c r="P381">
        <v>0</v>
      </c>
      <c r="Q381">
        <v>0</v>
      </c>
      <c r="R381">
        <v>420</v>
      </c>
      <c r="S381">
        <v>331</v>
      </c>
      <c r="T381">
        <v>176</v>
      </c>
      <c r="U381">
        <v>156</v>
      </c>
      <c r="V381">
        <v>48</v>
      </c>
      <c r="W381">
        <v>158</v>
      </c>
      <c r="X381">
        <v>1</v>
      </c>
      <c r="Y381">
        <f>_xlfn.IFNA(IF(Table3[[#This Row],[To]]&gt;=2023, VLOOKUP(Table3[[#This Row],[Player]], Active!$B$2:$V$201, 21, FALSE), Table3[[#This Row],[IP]]), Table3[[#This Row],[IP]])</f>
        <v>482.86865747211124</v>
      </c>
      <c r="Z381">
        <f>_xlfn.IFNA(IF(Table3[[#This Row],[To]]&gt;= 2023, (Table3[[#This Row],[IP - Adjusted]]/9)*Table3[[#This Row],[K/9 - Adjusted]], Table3[[#This Row],[SO]]), Table3[[#This Row],[SO]])</f>
        <v>400.03139403938343</v>
      </c>
      <c r="AA381">
        <v>44</v>
      </c>
      <c r="AB381">
        <v>4</v>
      </c>
      <c r="AC381">
        <v>9</v>
      </c>
      <c r="AD381">
        <v>1763</v>
      </c>
      <c r="AE381">
        <v>123</v>
      </c>
      <c r="AF381">
        <v>4.13</v>
      </c>
      <c r="AG381">
        <v>1.1639999999999999</v>
      </c>
      <c r="AH381">
        <v>7.1</v>
      </c>
      <c r="AI381">
        <v>1</v>
      </c>
      <c r="AJ381">
        <v>3.4</v>
      </c>
      <c r="AK381">
        <v>8.8000000000000007</v>
      </c>
      <c r="AL381">
        <f>IF(Table3[[#This Row],[To]]&gt;=2023, Table3[[#This Row],[K/9]]*Adjustments!$N$11, Table3[[#This Row],[K/9]])</f>
        <v>7.4560286542565457</v>
      </c>
      <c r="AM381">
        <v>2.61</v>
      </c>
      <c r="AN381">
        <v>1</v>
      </c>
      <c r="AO381" t="s">
        <v>44</v>
      </c>
      <c r="AP381" t="s">
        <v>2239</v>
      </c>
    </row>
    <row r="382" spans="1:42" x14ac:dyDescent="0.45">
      <c r="A382">
        <v>196</v>
      </c>
      <c r="B382" t="s">
        <v>1212</v>
      </c>
      <c r="C382">
        <v>408</v>
      </c>
      <c r="D382">
        <v>2015</v>
      </c>
      <c r="E382">
        <v>2024</v>
      </c>
      <c r="F382" t="str">
        <f>_xlfn.CONCAT(Table3[[#This Row],[From]], "-",Table3[[#This Row],[To]])</f>
        <v>2015-2024</v>
      </c>
      <c r="G382" t="s">
        <v>1213</v>
      </c>
      <c r="H382">
        <v>22</v>
      </c>
      <c r="I382">
        <v>28</v>
      </c>
      <c r="J382">
        <v>0.44</v>
      </c>
      <c r="K382">
        <v>50</v>
      </c>
      <c r="L382">
        <v>4.17</v>
      </c>
      <c r="M382">
        <v>416</v>
      </c>
      <c r="N382">
        <v>4</v>
      </c>
      <c r="O382">
        <v>0</v>
      </c>
      <c r="P382">
        <v>0</v>
      </c>
      <c r="Q382">
        <v>14</v>
      </c>
      <c r="R382">
        <v>455.2</v>
      </c>
      <c r="S382">
        <v>396</v>
      </c>
      <c r="T382">
        <v>230</v>
      </c>
      <c r="U382">
        <v>211</v>
      </c>
      <c r="V382">
        <v>56</v>
      </c>
      <c r="W382">
        <v>231</v>
      </c>
      <c r="X382">
        <v>19</v>
      </c>
      <c r="Y382">
        <f>_xlfn.IFNA(IF(Table3[[#This Row],[To]]&gt;=2023, VLOOKUP(Table3[[#This Row],[Player]], Active!$B$2:$V$201, 21, FALSE), Table3[[#This Row],[IP]]), Table3[[#This Row],[IP]])</f>
        <v>523.33764971739288</v>
      </c>
      <c r="Z382">
        <f>_xlfn.IFNA(IF(Table3[[#This Row],[To]]&gt;= 2023, (Table3[[#This Row],[IP - Adjusted]]/9)*Table3[[#This Row],[K/9 - Adjusted]], Table3[[#This Row],[SO]]), Table3[[#This Row],[SO]])</f>
        <v>399.07027965110683</v>
      </c>
      <c r="AA382">
        <v>22</v>
      </c>
      <c r="AB382">
        <v>6</v>
      </c>
      <c r="AC382">
        <v>34</v>
      </c>
      <c r="AD382">
        <v>1975</v>
      </c>
      <c r="AE382">
        <v>104</v>
      </c>
      <c r="AF382">
        <v>4.6500000000000004</v>
      </c>
      <c r="AG382">
        <v>1.3759999999999999</v>
      </c>
      <c r="AH382">
        <v>7.8</v>
      </c>
      <c r="AI382">
        <v>1.1000000000000001</v>
      </c>
      <c r="AJ382">
        <v>4.5999999999999996</v>
      </c>
      <c r="AK382">
        <v>8.1</v>
      </c>
      <c r="AL382">
        <f>IF(Table3[[#This Row],[To]]&gt;=2023, Table3[[#This Row],[K/9]]*Adjustments!$N$11, Table3[[#This Row],[K/9]])</f>
        <v>6.8629354658497741</v>
      </c>
      <c r="AM382">
        <v>1.77</v>
      </c>
      <c r="AN382">
        <v>1</v>
      </c>
      <c r="AO382" t="s">
        <v>2247</v>
      </c>
      <c r="AP382" t="s">
        <v>2248</v>
      </c>
    </row>
    <row r="383" spans="1:42" x14ac:dyDescent="0.45">
      <c r="A383">
        <v>192</v>
      </c>
      <c r="B383" t="s">
        <v>1194</v>
      </c>
      <c r="C383">
        <v>412</v>
      </c>
      <c r="D383">
        <v>2017</v>
      </c>
      <c r="E383">
        <v>2024</v>
      </c>
      <c r="F383" t="str">
        <f>_xlfn.CONCAT(Table3[[#This Row],[From]], "-",Table3[[#This Row],[To]])</f>
        <v>2017-2024</v>
      </c>
      <c r="G383" t="s">
        <v>1096</v>
      </c>
      <c r="H383">
        <v>24</v>
      </c>
      <c r="I383">
        <v>28</v>
      </c>
      <c r="J383">
        <v>0.46200000000000002</v>
      </c>
      <c r="K383">
        <v>52</v>
      </c>
      <c r="L383">
        <v>3.3</v>
      </c>
      <c r="M383">
        <v>373</v>
      </c>
      <c r="N383">
        <v>0</v>
      </c>
      <c r="O383">
        <v>0</v>
      </c>
      <c r="P383">
        <v>0</v>
      </c>
      <c r="Q383">
        <v>36</v>
      </c>
      <c r="R383">
        <v>338.2</v>
      </c>
      <c r="S383">
        <v>285</v>
      </c>
      <c r="T383">
        <v>137</v>
      </c>
      <c r="U383">
        <v>124</v>
      </c>
      <c r="V383">
        <v>26</v>
      </c>
      <c r="W383">
        <v>118</v>
      </c>
      <c r="X383">
        <v>11</v>
      </c>
      <c r="Y383">
        <f>_xlfn.IFNA(IF(Table3[[#This Row],[To]]&gt;=2023, VLOOKUP(Table3[[#This Row],[Player]], Active!$B$2:$V$201, 21, FALSE), Table3[[#This Row],[IP]]), Table3[[#This Row],[IP]])</f>
        <v>388.82423799301904</v>
      </c>
      <c r="Z383">
        <f>_xlfn.IFNA(IF(Table3[[#This Row],[To]]&gt;= 2023, (Table3[[#This Row],[IP - Adjusted]]/9)*Table3[[#This Row],[K/9 - Adjusted]], Table3[[#This Row],[SO]]), Table3[[#This Row],[SO]])</f>
        <v>398.99018678541711</v>
      </c>
      <c r="AA383">
        <v>7</v>
      </c>
      <c r="AB383">
        <v>3</v>
      </c>
      <c r="AC383">
        <v>15</v>
      </c>
      <c r="AD383">
        <v>1396</v>
      </c>
      <c r="AE383">
        <v>131</v>
      </c>
      <c r="AF383">
        <v>2.85</v>
      </c>
      <c r="AG383">
        <v>1.19</v>
      </c>
      <c r="AH383">
        <v>7.6</v>
      </c>
      <c r="AI383">
        <v>0.7</v>
      </c>
      <c r="AJ383">
        <v>3.1</v>
      </c>
      <c r="AK383">
        <v>10.9</v>
      </c>
      <c r="AL383">
        <f>IF(Table3[[#This Row],[To]]&gt;=2023, Table3[[#This Row],[K/9]]*Adjustments!$N$11, Table3[[#This Row],[K/9]])</f>
        <v>9.2353082194768561</v>
      </c>
      <c r="AM383">
        <v>3.49</v>
      </c>
      <c r="AN383">
        <v>1</v>
      </c>
      <c r="AO383" t="s">
        <v>128</v>
      </c>
      <c r="AP383" t="s">
        <v>2240</v>
      </c>
    </row>
    <row r="384" spans="1:42" x14ac:dyDescent="0.45">
      <c r="A384">
        <v>194</v>
      </c>
      <c r="B384" t="s">
        <v>1181</v>
      </c>
      <c r="C384">
        <v>411</v>
      </c>
      <c r="D384">
        <v>2019</v>
      </c>
      <c r="E384">
        <v>2024</v>
      </c>
      <c r="F384" t="str">
        <f>_xlfn.CONCAT(Table3[[#This Row],[From]], "-",Table3[[#This Row],[To]])</f>
        <v>2019-2024</v>
      </c>
      <c r="G384" t="s">
        <v>1119</v>
      </c>
      <c r="H384">
        <v>27</v>
      </c>
      <c r="I384">
        <v>24</v>
      </c>
      <c r="J384">
        <v>0.52900000000000003</v>
      </c>
      <c r="K384">
        <v>51</v>
      </c>
      <c r="L384">
        <v>4.41</v>
      </c>
      <c r="M384">
        <v>84</v>
      </c>
      <c r="N384">
        <v>81</v>
      </c>
      <c r="O384">
        <v>0</v>
      </c>
      <c r="P384">
        <v>0</v>
      </c>
      <c r="Q384">
        <v>0</v>
      </c>
      <c r="R384">
        <v>418.2</v>
      </c>
      <c r="S384">
        <v>410</v>
      </c>
      <c r="T384">
        <v>219</v>
      </c>
      <c r="U384">
        <v>205</v>
      </c>
      <c r="V384">
        <v>67</v>
      </c>
      <c r="W384">
        <v>88</v>
      </c>
      <c r="X384">
        <v>2</v>
      </c>
      <c r="Y384">
        <f>_xlfn.IFNA(IF(Table3[[#This Row],[To]]&gt;=2023, VLOOKUP(Table3[[#This Row],[Player]], Active!$B$2:$V$201, 21, FALSE), Table3[[#This Row],[IP]]), Table3[[#This Row],[IP]])</f>
        <v>480.79922036865929</v>
      </c>
      <c r="Z384">
        <f>_xlfn.IFNA(IF(Table3[[#This Row],[To]]&gt;= 2023, (Table3[[#This Row],[IP - Adjusted]]/9)*Table3[[#This Row],[K/9 - Adjusted]], Table3[[#This Row],[SO]]), Table3[[#This Row],[SO]])</f>
        <v>398.31697377921455</v>
      </c>
      <c r="AA384">
        <v>11</v>
      </c>
      <c r="AB384">
        <v>1</v>
      </c>
      <c r="AC384">
        <v>8</v>
      </c>
      <c r="AD384">
        <v>1750</v>
      </c>
      <c r="AE384">
        <v>93</v>
      </c>
      <c r="AF384">
        <v>4.01</v>
      </c>
      <c r="AG384">
        <v>1.1890000000000001</v>
      </c>
      <c r="AH384">
        <v>8.8000000000000007</v>
      </c>
      <c r="AI384">
        <v>1.4</v>
      </c>
      <c r="AJ384">
        <v>1.9</v>
      </c>
      <c r="AK384">
        <v>8.8000000000000007</v>
      </c>
      <c r="AL384">
        <f>IF(Table3[[#This Row],[To]]&gt;=2023, Table3[[#This Row],[K/9]]*Adjustments!$N$11, Table3[[#This Row],[K/9]])</f>
        <v>7.4560286542565457</v>
      </c>
      <c r="AM384">
        <v>4.67</v>
      </c>
      <c r="AN384" t="s">
        <v>1435</v>
      </c>
      <c r="AO384" t="s">
        <v>2243</v>
      </c>
      <c r="AP384" t="s">
        <v>2244</v>
      </c>
    </row>
    <row r="385" spans="1:42" x14ac:dyDescent="0.45">
      <c r="A385">
        <v>159</v>
      </c>
      <c r="B385" t="s">
        <v>2171</v>
      </c>
      <c r="C385">
        <v>458</v>
      </c>
      <c r="D385">
        <v>2014</v>
      </c>
      <c r="E385">
        <v>2024</v>
      </c>
      <c r="F385" t="str">
        <f>_xlfn.CONCAT(Table3[[#This Row],[From]], "-",Table3[[#This Row],[To]])</f>
        <v>2014-2024</v>
      </c>
      <c r="G385" t="s">
        <v>1083</v>
      </c>
      <c r="H385">
        <v>22</v>
      </c>
      <c r="I385">
        <v>28</v>
      </c>
      <c r="J385">
        <v>0.44</v>
      </c>
      <c r="K385">
        <v>50</v>
      </c>
      <c r="L385">
        <v>4.6900000000000004</v>
      </c>
      <c r="M385">
        <v>317</v>
      </c>
      <c r="N385">
        <v>30</v>
      </c>
      <c r="O385">
        <v>0</v>
      </c>
      <c r="P385">
        <v>0</v>
      </c>
      <c r="Q385">
        <v>30</v>
      </c>
      <c r="R385">
        <v>458.1</v>
      </c>
      <c r="S385">
        <v>464</v>
      </c>
      <c r="T385">
        <v>258</v>
      </c>
      <c r="U385">
        <v>239</v>
      </c>
      <c r="V385">
        <v>56</v>
      </c>
      <c r="W385">
        <v>206</v>
      </c>
      <c r="X385">
        <v>12</v>
      </c>
      <c r="Y385">
        <f>_xlfn.IFNA(IF(Table3[[#This Row],[To]]&gt;=2023, VLOOKUP(Table3[[#This Row],[Player]], Active!$B$2:$V$201, 21, FALSE), Table3[[#This Row],[IP]]), Table3[[#This Row],[IP]])</f>
        <v>458.1</v>
      </c>
      <c r="Z385">
        <f>_xlfn.IFNA(IF(Table3[[#This Row],[To]]&gt;= 2023, (Table3[[#This Row],[IP - Adjusted]]/9)*Table3[[#This Row],[K/9 - Adjusted]], Table3[[#This Row],[SO]]), Table3[[#This Row],[SO]])</f>
        <v>388.13712801305951</v>
      </c>
      <c r="AA385">
        <v>21</v>
      </c>
      <c r="AB385">
        <v>2</v>
      </c>
      <c r="AC385">
        <v>13</v>
      </c>
      <c r="AD385">
        <v>2008</v>
      </c>
      <c r="AE385">
        <v>88</v>
      </c>
      <c r="AF385">
        <v>4.24</v>
      </c>
      <c r="AG385">
        <v>1.462</v>
      </c>
      <c r="AH385">
        <v>9.1</v>
      </c>
      <c r="AI385">
        <v>1.1000000000000001</v>
      </c>
      <c r="AJ385">
        <v>4</v>
      </c>
      <c r="AK385">
        <v>9</v>
      </c>
      <c r="AL385">
        <f>IF(Table3[[#This Row],[To]]&gt;=2023, Table3[[#This Row],[K/9]]*Adjustments!$N$11, Table3[[#This Row],[K/9]])</f>
        <v>7.6254838509441933</v>
      </c>
      <c r="AM385">
        <v>2.2200000000000002</v>
      </c>
      <c r="AN385">
        <v>1</v>
      </c>
      <c r="AO385" t="s">
        <v>2172</v>
      </c>
      <c r="AP385" t="s">
        <v>2173</v>
      </c>
    </row>
    <row r="386" spans="1:42" x14ac:dyDescent="0.45">
      <c r="A386">
        <v>158</v>
      </c>
      <c r="B386" t="s">
        <v>917</v>
      </c>
      <c r="C386">
        <v>458</v>
      </c>
      <c r="D386">
        <v>2020</v>
      </c>
      <c r="E386">
        <v>2024</v>
      </c>
      <c r="F386" t="str">
        <f>_xlfn.CONCAT(Table3[[#This Row],[From]], "-",Table3[[#This Row],[To]])</f>
        <v>2020-2024</v>
      </c>
      <c r="G386" t="s">
        <v>2169</v>
      </c>
      <c r="H386">
        <v>21</v>
      </c>
      <c r="I386">
        <v>29</v>
      </c>
      <c r="J386">
        <v>0.42</v>
      </c>
      <c r="K386">
        <v>50</v>
      </c>
      <c r="L386">
        <v>3.98</v>
      </c>
      <c r="M386">
        <v>84</v>
      </c>
      <c r="N386">
        <v>80</v>
      </c>
      <c r="O386">
        <v>0</v>
      </c>
      <c r="P386">
        <v>0</v>
      </c>
      <c r="Q386">
        <v>0</v>
      </c>
      <c r="R386">
        <v>436.1</v>
      </c>
      <c r="S386">
        <v>324</v>
      </c>
      <c r="T386">
        <v>198</v>
      </c>
      <c r="U386">
        <v>193</v>
      </c>
      <c r="V386">
        <v>72</v>
      </c>
      <c r="W386">
        <v>173</v>
      </c>
      <c r="X386">
        <v>1</v>
      </c>
      <c r="Y386">
        <f>_xlfn.IFNA(IF(Table3[[#This Row],[To]]&gt;=2023, VLOOKUP(Table3[[#This Row],[Player]], Active!$B$2:$V$201, 21, FALSE), Table3[[#This Row],[IP]]), Table3[[#This Row],[IP]])</f>
        <v>436.1</v>
      </c>
      <c r="Z386">
        <f>_xlfn.IFNA(IF(Table3[[#This Row],[To]]&gt;= 2023, (Table3[[#This Row],[IP - Adjusted]]/9)*Table3[[#This Row],[K/9 - Adjusted]], Table3[[#This Row],[SO]]), Table3[[#This Row],[SO]])</f>
        <v>385.91914777197002</v>
      </c>
      <c r="AA386">
        <v>10</v>
      </c>
      <c r="AB386">
        <v>2</v>
      </c>
      <c r="AC386">
        <v>16</v>
      </c>
      <c r="AD386">
        <v>1776</v>
      </c>
      <c r="AE386">
        <v>101</v>
      </c>
      <c r="AF386">
        <v>4.45</v>
      </c>
      <c r="AG386">
        <v>1.139</v>
      </c>
      <c r="AH386">
        <v>6.7</v>
      </c>
      <c r="AI386">
        <v>1.5</v>
      </c>
      <c r="AJ386">
        <v>3.6</v>
      </c>
      <c r="AK386">
        <v>9.4</v>
      </c>
      <c r="AL386">
        <f>IF(Table3[[#This Row],[To]]&gt;=2023, Table3[[#This Row],[K/9]]*Adjustments!$N$11, Table3[[#This Row],[K/9]])</f>
        <v>7.9643942443194913</v>
      </c>
      <c r="AM386">
        <v>2.65</v>
      </c>
      <c r="AN386">
        <v>1</v>
      </c>
      <c r="AO386" t="s">
        <v>88</v>
      </c>
      <c r="AP386" t="s">
        <v>2170</v>
      </c>
    </row>
    <row r="387" spans="1:42" x14ac:dyDescent="0.45">
      <c r="A387">
        <v>162</v>
      </c>
      <c r="B387" t="s">
        <v>2177</v>
      </c>
      <c r="C387">
        <v>452</v>
      </c>
      <c r="D387">
        <v>2014</v>
      </c>
      <c r="E387">
        <v>2024</v>
      </c>
      <c r="F387" t="str">
        <f>_xlfn.CONCAT(Table3[[#This Row],[From]], "-",Table3[[#This Row],[To]])</f>
        <v>2014-2024</v>
      </c>
      <c r="G387" t="s">
        <v>1083</v>
      </c>
      <c r="H387">
        <v>21</v>
      </c>
      <c r="I387">
        <v>28</v>
      </c>
      <c r="J387">
        <v>0.42899999999999999</v>
      </c>
      <c r="K387">
        <v>49</v>
      </c>
      <c r="L387">
        <v>4.78</v>
      </c>
      <c r="M387">
        <v>390</v>
      </c>
      <c r="N387">
        <v>21</v>
      </c>
      <c r="O387">
        <v>0</v>
      </c>
      <c r="P387">
        <v>0</v>
      </c>
      <c r="Q387">
        <v>5</v>
      </c>
      <c r="R387">
        <v>485.1</v>
      </c>
      <c r="S387">
        <v>462</v>
      </c>
      <c r="T387">
        <v>271</v>
      </c>
      <c r="U387">
        <v>258</v>
      </c>
      <c r="V387">
        <v>68</v>
      </c>
      <c r="W387">
        <v>223</v>
      </c>
      <c r="X387">
        <v>10</v>
      </c>
      <c r="Y387">
        <f>_xlfn.IFNA(IF(Table3[[#This Row],[To]]&gt;=2023, VLOOKUP(Table3[[#This Row],[Player]], Active!$B$2:$V$201, 21, FALSE), Table3[[#This Row],[IP]]), Table3[[#This Row],[IP]])</f>
        <v>485.1</v>
      </c>
      <c r="Z387">
        <f>_xlfn.IFNA(IF(Table3[[#This Row],[To]]&gt;= 2023, (Table3[[#This Row],[IP - Adjusted]]/9)*Table3[[#This Row],[K/9 - Adjusted]], Table3[[#This Row],[SO]]), Table3[[#This Row],[SO]])</f>
        <v>383.61267426149931</v>
      </c>
      <c r="AA387">
        <v>31</v>
      </c>
      <c r="AB387">
        <v>0</v>
      </c>
      <c r="AC387">
        <v>18</v>
      </c>
      <c r="AD387">
        <v>2126</v>
      </c>
      <c r="AE387">
        <v>93</v>
      </c>
      <c r="AF387">
        <v>4.71</v>
      </c>
      <c r="AG387">
        <v>1.411</v>
      </c>
      <c r="AH387">
        <v>8.6</v>
      </c>
      <c r="AI387">
        <v>1.3</v>
      </c>
      <c r="AJ387">
        <v>4.0999999999999996</v>
      </c>
      <c r="AK387">
        <v>8.4</v>
      </c>
      <c r="AL387">
        <f>IF(Table3[[#This Row],[To]]&gt;=2023, Table3[[#This Row],[K/9]]*Adjustments!$N$11, Table3[[#This Row],[K/9]])</f>
        <v>7.1171182608812478</v>
      </c>
      <c r="AM387">
        <v>2.0299999999999998</v>
      </c>
      <c r="AN387">
        <v>1</v>
      </c>
      <c r="AO387" t="s">
        <v>2178</v>
      </c>
      <c r="AP387" t="s">
        <v>2179</v>
      </c>
    </row>
    <row r="388" spans="1:42" x14ac:dyDescent="0.45">
      <c r="A388">
        <v>167</v>
      </c>
      <c r="B388" t="s">
        <v>2187</v>
      </c>
      <c r="C388">
        <v>446</v>
      </c>
      <c r="D388">
        <v>2017</v>
      </c>
      <c r="E388">
        <v>2024</v>
      </c>
      <c r="F388" t="str">
        <f>_xlfn.CONCAT(Table3[[#This Row],[From]], "-",Table3[[#This Row],[To]])</f>
        <v>2017-2024</v>
      </c>
      <c r="G388" t="s">
        <v>2188</v>
      </c>
      <c r="H388">
        <v>16</v>
      </c>
      <c r="I388">
        <v>16</v>
      </c>
      <c r="J388">
        <v>0.5</v>
      </c>
      <c r="K388">
        <v>32</v>
      </c>
      <c r="L388">
        <v>3.47</v>
      </c>
      <c r="M388">
        <v>380</v>
      </c>
      <c r="N388">
        <v>56</v>
      </c>
      <c r="O388">
        <v>0</v>
      </c>
      <c r="P388">
        <v>0</v>
      </c>
      <c r="Q388">
        <v>11</v>
      </c>
      <c r="R388">
        <v>384</v>
      </c>
      <c r="S388">
        <v>300</v>
      </c>
      <c r="T388">
        <v>164</v>
      </c>
      <c r="U388">
        <v>148</v>
      </c>
      <c r="V388">
        <v>50</v>
      </c>
      <c r="W388">
        <v>188</v>
      </c>
      <c r="X388">
        <v>14</v>
      </c>
      <c r="Y388">
        <f>_xlfn.IFNA(IF(Table3[[#This Row],[To]]&gt;=2023, VLOOKUP(Table3[[#This Row],[Player]], Active!$B$2:$V$201, 21, FALSE), Table3[[#This Row],[IP]]), Table3[[#This Row],[IP]])</f>
        <v>384</v>
      </c>
      <c r="Z388">
        <f>_xlfn.IFNA(IF(Table3[[#This Row],[To]]&gt;= 2023, (Table3[[#This Row],[IP - Adjusted]]/9)*Table3[[#This Row],[K/9 - Adjusted]], Table3[[#This Row],[SO]]), Table3[[#This Row],[SO]])</f>
        <v>379.57964058033315</v>
      </c>
      <c r="AA388">
        <v>9</v>
      </c>
      <c r="AB388">
        <v>1</v>
      </c>
      <c r="AC388">
        <v>27</v>
      </c>
      <c r="AD388">
        <v>1620</v>
      </c>
      <c r="AE388">
        <v>120</v>
      </c>
      <c r="AF388">
        <v>4.09</v>
      </c>
      <c r="AG388">
        <v>1.2709999999999999</v>
      </c>
      <c r="AH388">
        <v>7</v>
      </c>
      <c r="AI388">
        <v>1.2</v>
      </c>
      <c r="AJ388">
        <v>4.4000000000000004</v>
      </c>
      <c r="AK388">
        <v>10.5</v>
      </c>
      <c r="AL388">
        <f>IF(Table3[[#This Row],[To]]&gt;=2023, Table3[[#This Row],[K/9]]*Adjustments!$N$11, Table3[[#This Row],[K/9]])</f>
        <v>8.896397826101559</v>
      </c>
      <c r="AM388">
        <v>2.37</v>
      </c>
      <c r="AN388">
        <v>1</v>
      </c>
      <c r="AO388" t="s">
        <v>2189</v>
      </c>
      <c r="AP388" t="s">
        <v>2190</v>
      </c>
    </row>
    <row r="389" spans="1:42" x14ac:dyDescent="0.45">
      <c r="A389">
        <v>168</v>
      </c>
      <c r="B389" t="s">
        <v>2191</v>
      </c>
      <c r="C389">
        <v>444</v>
      </c>
      <c r="D389">
        <v>2017</v>
      </c>
      <c r="E389">
        <v>2024</v>
      </c>
      <c r="F389" t="str">
        <f>_xlfn.CONCAT(Table3[[#This Row],[From]], "-",Table3[[#This Row],[To]])</f>
        <v>2017-2024</v>
      </c>
      <c r="G389" t="s">
        <v>1125</v>
      </c>
      <c r="H389">
        <v>20</v>
      </c>
      <c r="I389">
        <v>25</v>
      </c>
      <c r="J389">
        <v>0.44400000000000001</v>
      </c>
      <c r="K389">
        <v>45</v>
      </c>
      <c r="L389">
        <v>4.6500000000000004</v>
      </c>
      <c r="M389">
        <v>392</v>
      </c>
      <c r="N389">
        <v>0</v>
      </c>
      <c r="O389">
        <v>0</v>
      </c>
      <c r="P389">
        <v>0</v>
      </c>
      <c r="Q389">
        <v>22</v>
      </c>
      <c r="R389">
        <v>358.1</v>
      </c>
      <c r="S389">
        <v>321</v>
      </c>
      <c r="T389">
        <v>204</v>
      </c>
      <c r="U389">
        <v>185</v>
      </c>
      <c r="V389">
        <v>49</v>
      </c>
      <c r="W389">
        <v>137</v>
      </c>
      <c r="X389">
        <v>6</v>
      </c>
      <c r="Y389">
        <f>_xlfn.IFNA(IF(Table3[[#This Row],[To]]&gt;=2023, VLOOKUP(Table3[[#This Row],[Player]], Active!$B$2:$V$201, 21, FALSE), Table3[[#This Row],[IP]]), Table3[[#This Row],[IP]])</f>
        <v>358.1</v>
      </c>
      <c r="Z389">
        <f>_xlfn.IFNA(IF(Table3[[#This Row],[To]]&gt;= 2023, (Table3[[#This Row],[IP - Adjusted]]/9)*Table3[[#This Row],[K/9 - Adjusted]], Table3[[#This Row],[SO]]), Table3[[#This Row],[SO]])</f>
        <v>377.57630358838145</v>
      </c>
      <c r="AA389">
        <v>26</v>
      </c>
      <c r="AB389">
        <v>1</v>
      </c>
      <c r="AC389">
        <v>11</v>
      </c>
      <c r="AD389">
        <v>1550</v>
      </c>
      <c r="AE389">
        <v>94</v>
      </c>
      <c r="AF389">
        <v>3.85</v>
      </c>
      <c r="AG389">
        <v>1.278</v>
      </c>
      <c r="AH389">
        <v>8.1</v>
      </c>
      <c r="AI389">
        <v>1.2</v>
      </c>
      <c r="AJ389">
        <v>3.4</v>
      </c>
      <c r="AK389">
        <v>11.2</v>
      </c>
      <c r="AL389">
        <f>IF(Table3[[#This Row],[To]]&gt;=2023, Table3[[#This Row],[K/9]]*Adjustments!$N$11, Table3[[#This Row],[K/9]])</f>
        <v>9.4894910145083298</v>
      </c>
      <c r="AM389">
        <v>3.24</v>
      </c>
      <c r="AN389">
        <v>1</v>
      </c>
      <c r="AO389" t="s">
        <v>2192</v>
      </c>
      <c r="AP389" t="s">
        <v>2193</v>
      </c>
    </row>
    <row r="390" spans="1:42" x14ac:dyDescent="0.45">
      <c r="A390">
        <v>171</v>
      </c>
      <c r="B390" t="s">
        <v>2198</v>
      </c>
      <c r="C390">
        <v>442</v>
      </c>
      <c r="D390">
        <v>2014</v>
      </c>
      <c r="E390">
        <v>2024</v>
      </c>
      <c r="F390" t="str">
        <f>_xlfn.CONCAT(Table3[[#This Row],[From]], "-",Table3[[#This Row],[To]])</f>
        <v>2014-2024</v>
      </c>
      <c r="G390" t="s">
        <v>1086</v>
      </c>
      <c r="H390">
        <v>22</v>
      </c>
      <c r="I390">
        <v>24</v>
      </c>
      <c r="J390">
        <v>0.47799999999999998</v>
      </c>
      <c r="K390">
        <v>46</v>
      </c>
      <c r="L390">
        <v>3.94</v>
      </c>
      <c r="M390">
        <v>422</v>
      </c>
      <c r="N390">
        <v>4</v>
      </c>
      <c r="O390">
        <v>0</v>
      </c>
      <c r="P390">
        <v>0</v>
      </c>
      <c r="Q390">
        <v>8</v>
      </c>
      <c r="R390">
        <v>425.1</v>
      </c>
      <c r="S390">
        <v>403</v>
      </c>
      <c r="T390">
        <v>207</v>
      </c>
      <c r="U390">
        <v>186</v>
      </c>
      <c r="V390">
        <v>60</v>
      </c>
      <c r="W390">
        <v>189</v>
      </c>
      <c r="X390">
        <v>24</v>
      </c>
      <c r="Y390">
        <f>_xlfn.IFNA(IF(Table3[[#This Row],[To]]&gt;=2023, VLOOKUP(Table3[[#This Row],[Player]], Active!$B$2:$V$201, 21, FALSE), Table3[[#This Row],[IP]]), Table3[[#This Row],[IP]])</f>
        <v>425.1</v>
      </c>
      <c r="Z390">
        <f>_xlfn.IFNA(IF(Table3[[#This Row],[To]]&gt;= 2023, (Table3[[#This Row],[IP - Adjusted]]/9)*Table3[[#This Row],[K/9 - Adjusted]], Table3[[#This Row],[SO]]), Table3[[#This Row],[SO]])</f>
        <v>376.18488814002399</v>
      </c>
      <c r="AA390">
        <v>8</v>
      </c>
      <c r="AB390">
        <v>0</v>
      </c>
      <c r="AC390">
        <v>30</v>
      </c>
      <c r="AD390">
        <v>1835</v>
      </c>
      <c r="AE390">
        <v>105</v>
      </c>
      <c r="AF390">
        <v>4.3099999999999996</v>
      </c>
      <c r="AG390">
        <v>1.3919999999999999</v>
      </c>
      <c r="AH390">
        <v>8.5</v>
      </c>
      <c r="AI390">
        <v>1.3</v>
      </c>
      <c r="AJ390">
        <v>4</v>
      </c>
      <c r="AK390">
        <v>9.4</v>
      </c>
      <c r="AL390">
        <f>IF(Table3[[#This Row],[To]]&gt;=2023, Table3[[#This Row],[K/9]]*Adjustments!$N$11, Table3[[#This Row],[K/9]])</f>
        <v>7.9643942443194913</v>
      </c>
      <c r="AM390">
        <v>2.34</v>
      </c>
      <c r="AN390">
        <v>1</v>
      </c>
      <c r="AO390" t="s">
        <v>2199</v>
      </c>
      <c r="AP390" t="s">
        <v>2200</v>
      </c>
    </row>
    <row r="391" spans="1:42" x14ac:dyDescent="0.45">
      <c r="A391">
        <v>176</v>
      </c>
      <c r="B391" t="s">
        <v>2208</v>
      </c>
      <c r="C391">
        <v>437</v>
      </c>
      <c r="D391">
        <v>2016</v>
      </c>
      <c r="E391">
        <v>2024</v>
      </c>
      <c r="F391" t="str">
        <f>_xlfn.CONCAT(Table3[[#This Row],[From]], "-",Table3[[#This Row],[To]])</f>
        <v>2016-2024</v>
      </c>
      <c r="G391" t="s">
        <v>1079</v>
      </c>
      <c r="H391">
        <v>10</v>
      </c>
      <c r="I391">
        <v>19</v>
      </c>
      <c r="J391">
        <v>0.34499999999999997</v>
      </c>
      <c r="K391">
        <v>29</v>
      </c>
      <c r="L391">
        <v>3.16</v>
      </c>
      <c r="M391">
        <v>321</v>
      </c>
      <c r="N391">
        <v>3</v>
      </c>
      <c r="O391">
        <v>0</v>
      </c>
      <c r="P391">
        <v>0</v>
      </c>
      <c r="Q391">
        <v>41</v>
      </c>
      <c r="R391">
        <v>333.1</v>
      </c>
      <c r="S391">
        <v>206</v>
      </c>
      <c r="T391">
        <v>130</v>
      </c>
      <c r="U391">
        <v>117</v>
      </c>
      <c r="V391">
        <v>26</v>
      </c>
      <c r="W391">
        <v>192</v>
      </c>
      <c r="X391">
        <v>7</v>
      </c>
      <c r="Y391">
        <f>_xlfn.IFNA(IF(Table3[[#This Row],[To]]&gt;=2023, VLOOKUP(Table3[[#This Row],[Player]], Active!$B$2:$V$201, 21, FALSE), Table3[[#This Row],[IP]]), Table3[[#This Row],[IP]])</f>
        <v>333.1</v>
      </c>
      <c r="Z391">
        <f>_xlfn.IFNA(IF(Table3[[#This Row],[To]]&gt;= 2023, (Table3[[#This Row],[IP - Adjusted]]/9)*Table3[[#This Row],[K/9 - Adjusted]], Table3[[#This Row],[SO]]), Table3[[#This Row],[SO]])</f>
        <v>370.03178166474362</v>
      </c>
      <c r="AA391">
        <v>20</v>
      </c>
      <c r="AB391">
        <v>1</v>
      </c>
      <c r="AC391">
        <v>22</v>
      </c>
      <c r="AD391">
        <v>1396</v>
      </c>
      <c r="AE391">
        <v>145</v>
      </c>
      <c r="AF391">
        <v>3.48</v>
      </c>
      <c r="AG391">
        <v>1.194</v>
      </c>
      <c r="AH391">
        <v>5.6</v>
      </c>
      <c r="AI391">
        <v>0.7</v>
      </c>
      <c r="AJ391">
        <v>5.2</v>
      </c>
      <c r="AK391">
        <v>11.8</v>
      </c>
      <c r="AL391">
        <f>IF(Table3[[#This Row],[To]]&gt;=2023, Table3[[#This Row],[K/9]]*Adjustments!$N$11, Table3[[#This Row],[K/9]])</f>
        <v>9.9978566045712771</v>
      </c>
      <c r="AM391">
        <v>2.2799999999999998</v>
      </c>
      <c r="AN391">
        <v>1</v>
      </c>
      <c r="AO391" t="s">
        <v>31</v>
      </c>
      <c r="AP391" t="s">
        <v>2209</v>
      </c>
    </row>
    <row r="392" spans="1:42" x14ac:dyDescent="0.45">
      <c r="A392">
        <v>178</v>
      </c>
      <c r="B392" t="s">
        <v>870</v>
      </c>
      <c r="C392">
        <v>432</v>
      </c>
      <c r="D392">
        <v>2022</v>
      </c>
      <c r="E392">
        <v>2024</v>
      </c>
      <c r="F392" t="str">
        <f>_xlfn.CONCAT(Table3[[#This Row],[From]], "-",Table3[[#This Row],[To]])</f>
        <v>2022-2024</v>
      </c>
      <c r="G392" t="s">
        <v>1210</v>
      </c>
      <c r="H392">
        <v>14</v>
      </c>
      <c r="I392">
        <v>24</v>
      </c>
      <c r="J392">
        <v>0.36799999999999999</v>
      </c>
      <c r="K392">
        <v>38</v>
      </c>
      <c r="L392">
        <v>4.26</v>
      </c>
      <c r="M392">
        <v>64</v>
      </c>
      <c r="N392">
        <v>64</v>
      </c>
      <c r="O392">
        <v>1</v>
      </c>
      <c r="P392">
        <v>1</v>
      </c>
      <c r="Q392">
        <v>0</v>
      </c>
      <c r="R392">
        <v>342</v>
      </c>
      <c r="S392">
        <v>291</v>
      </c>
      <c r="T392">
        <v>170</v>
      </c>
      <c r="U392">
        <v>162</v>
      </c>
      <c r="V392">
        <v>52</v>
      </c>
      <c r="W392">
        <v>139</v>
      </c>
      <c r="X392">
        <v>0</v>
      </c>
      <c r="Y392">
        <f>_xlfn.IFNA(IF(Table3[[#This Row],[To]]&gt;=2023, VLOOKUP(Table3[[#This Row],[Player]], Active!$B$2:$V$201, 21, FALSE), Table3[[#This Row],[IP]]), Table3[[#This Row],[IP]])</f>
        <v>342</v>
      </c>
      <c r="Z392">
        <f>_xlfn.IFNA(IF(Table3[[#This Row],[To]]&gt;= 2023, (Table3[[#This Row],[IP - Adjusted]]/9)*Table3[[#This Row],[K/9 - Adjusted]], Table3[[#This Row],[SO]]), Table3[[#This Row],[SO]])</f>
        <v>367.03995602544717</v>
      </c>
      <c r="AA392">
        <v>31</v>
      </c>
      <c r="AB392">
        <v>1</v>
      </c>
      <c r="AC392">
        <v>13</v>
      </c>
      <c r="AD392">
        <v>1464</v>
      </c>
      <c r="AE392">
        <v>104</v>
      </c>
      <c r="AF392">
        <v>4.12</v>
      </c>
      <c r="AG392">
        <v>1.2569999999999999</v>
      </c>
      <c r="AH392">
        <v>7.7</v>
      </c>
      <c r="AI392">
        <v>1.4</v>
      </c>
      <c r="AJ392">
        <v>3.7</v>
      </c>
      <c r="AK392">
        <v>11.4</v>
      </c>
      <c r="AL392">
        <f>IF(Table3[[#This Row],[To]]&gt;=2023, Table3[[#This Row],[K/9]]*Adjustments!$N$11, Table3[[#This Row],[K/9]])</f>
        <v>9.6589462111959783</v>
      </c>
      <c r="AM392">
        <v>3.11</v>
      </c>
      <c r="AO392" t="s">
        <v>71</v>
      </c>
      <c r="AP392" t="s">
        <v>2212</v>
      </c>
    </row>
    <row r="393" spans="1:42" x14ac:dyDescent="0.45">
      <c r="A393">
        <v>180</v>
      </c>
      <c r="B393" t="s">
        <v>2215</v>
      </c>
      <c r="C393">
        <v>428</v>
      </c>
      <c r="D393">
        <v>2017</v>
      </c>
      <c r="E393">
        <v>2024</v>
      </c>
      <c r="F393" t="str">
        <f>_xlfn.CONCAT(Table3[[#This Row],[From]], "-",Table3[[#This Row],[To]])</f>
        <v>2017-2024</v>
      </c>
      <c r="G393" t="s">
        <v>1095</v>
      </c>
      <c r="H393">
        <v>17</v>
      </c>
      <c r="I393">
        <v>14</v>
      </c>
      <c r="J393">
        <v>0.54800000000000004</v>
      </c>
      <c r="K393">
        <v>31</v>
      </c>
      <c r="L393">
        <v>4.28</v>
      </c>
      <c r="M393">
        <v>384</v>
      </c>
      <c r="N393">
        <v>1</v>
      </c>
      <c r="O393">
        <v>0</v>
      </c>
      <c r="P393">
        <v>0</v>
      </c>
      <c r="Q393">
        <v>4</v>
      </c>
      <c r="R393">
        <v>382.1</v>
      </c>
      <c r="S393">
        <v>353</v>
      </c>
      <c r="T393">
        <v>205</v>
      </c>
      <c r="U393">
        <v>182</v>
      </c>
      <c r="V393">
        <v>49</v>
      </c>
      <c r="W393">
        <v>154</v>
      </c>
      <c r="X393">
        <v>7</v>
      </c>
      <c r="Y393">
        <f>_xlfn.IFNA(IF(Table3[[#This Row],[To]]&gt;=2023, VLOOKUP(Table3[[#This Row],[Player]], Active!$B$2:$V$201, 21, FALSE), Table3[[#This Row],[IP]]), Table3[[#This Row],[IP]])</f>
        <v>382.1</v>
      </c>
      <c r="Z393">
        <f>_xlfn.IFNA(IF(Table3[[#This Row],[To]]&gt;= 2023, (Table3[[#This Row],[IP - Adjusted]]/9)*Table3[[#This Row],[K/9 - Adjusted]], Table3[[#This Row],[SO]]), Table3[[#This Row],[SO]])</f>
        <v>363.3128831160783</v>
      </c>
      <c r="AA393">
        <v>37</v>
      </c>
      <c r="AB393">
        <v>0</v>
      </c>
      <c r="AC393">
        <v>10</v>
      </c>
      <c r="AD393">
        <v>1657</v>
      </c>
      <c r="AE393">
        <v>97</v>
      </c>
      <c r="AF393">
        <v>4.0999999999999996</v>
      </c>
      <c r="AG393">
        <v>1.3260000000000001</v>
      </c>
      <c r="AH393">
        <v>8.3000000000000007</v>
      </c>
      <c r="AI393">
        <v>1.2</v>
      </c>
      <c r="AJ393">
        <v>3.6</v>
      </c>
      <c r="AK393">
        <v>10.1</v>
      </c>
      <c r="AL393">
        <f>IF(Table3[[#This Row],[To]]&gt;=2023, Table3[[#This Row],[K/9]]*Adjustments!$N$11, Table3[[#This Row],[K/9]])</f>
        <v>8.557487432726262</v>
      </c>
      <c r="AM393">
        <v>2.78</v>
      </c>
      <c r="AN393">
        <v>1</v>
      </c>
      <c r="AO393" t="s">
        <v>2216</v>
      </c>
      <c r="AP393" t="s">
        <v>2217</v>
      </c>
    </row>
    <row r="394" spans="1:42" x14ac:dyDescent="0.45">
      <c r="A394">
        <v>181</v>
      </c>
      <c r="B394" t="s">
        <v>2218</v>
      </c>
      <c r="C394">
        <v>427</v>
      </c>
      <c r="D394">
        <v>2014</v>
      </c>
      <c r="E394">
        <v>2024</v>
      </c>
      <c r="F394" t="str">
        <f>_xlfn.CONCAT(Table3[[#This Row],[From]], "-",Table3[[#This Row],[To]])</f>
        <v>2014-2024</v>
      </c>
      <c r="G394" t="s">
        <v>1077</v>
      </c>
      <c r="H394">
        <v>10</v>
      </c>
      <c r="I394">
        <v>13</v>
      </c>
      <c r="J394">
        <v>0.435</v>
      </c>
      <c r="K394">
        <v>23</v>
      </c>
      <c r="L394">
        <v>3.6</v>
      </c>
      <c r="M394">
        <v>360</v>
      </c>
      <c r="N394">
        <v>0</v>
      </c>
      <c r="O394">
        <v>0</v>
      </c>
      <c r="P394">
        <v>0</v>
      </c>
      <c r="Q394">
        <v>7</v>
      </c>
      <c r="R394">
        <v>347.1</v>
      </c>
      <c r="S394">
        <v>270</v>
      </c>
      <c r="T394">
        <v>163</v>
      </c>
      <c r="U394">
        <v>139</v>
      </c>
      <c r="V394">
        <v>38</v>
      </c>
      <c r="W394">
        <v>163</v>
      </c>
      <c r="X394">
        <v>9</v>
      </c>
      <c r="Y394">
        <f>_xlfn.IFNA(IF(Table3[[#This Row],[To]]&gt;=2023, VLOOKUP(Table3[[#This Row],[Player]], Active!$B$2:$V$201, 21, FALSE), Table3[[#This Row],[IP]]), Table3[[#This Row],[IP]])</f>
        <v>347.1</v>
      </c>
      <c r="Z394">
        <f>_xlfn.IFNA(IF(Table3[[#This Row],[To]]&gt;= 2023, (Table3[[#This Row],[IP - Adjusted]]/9)*Table3[[#This Row],[K/9 - Adjusted]], Table3[[#This Row],[SO]]), Table3[[#This Row],[SO]])</f>
        <v>362.71037575007779</v>
      </c>
      <c r="AA394">
        <v>10</v>
      </c>
      <c r="AB394">
        <v>0</v>
      </c>
      <c r="AC394">
        <v>33</v>
      </c>
      <c r="AD394">
        <v>1459</v>
      </c>
      <c r="AE394">
        <v>121</v>
      </c>
      <c r="AF394">
        <v>3.63</v>
      </c>
      <c r="AG394">
        <v>1.2470000000000001</v>
      </c>
      <c r="AH394">
        <v>7</v>
      </c>
      <c r="AI394">
        <v>1</v>
      </c>
      <c r="AJ394">
        <v>4.2</v>
      </c>
      <c r="AK394">
        <v>11.1</v>
      </c>
      <c r="AL394">
        <f>IF(Table3[[#This Row],[To]]&gt;=2023, Table3[[#This Row],[K/9]]*Adjustments!$N$11, Table3[[#This Row],[K/9]])</f>
        <v>9.4047634161645046</v>
      </c>
      <c r="AM394">
        <v>2.62</v>
      </c>
      <c r="AN394">
        <v>1</v>
      </c>
      <c r="AO394" t="s">
        <v>2219</v>
      </c>
      <c r="AP394" t="s">
        <v>2220</v>
      </c>
    </row>
    <row r="395" spans="1:42" x14ac:dyDescent="0.45">
      <c r="A395">
        <v>182</v>
      </c>
      <c r="B395" t="s">
        <v>2221</v>
      </c>
      <c r="C395">
        <v>425</v>
      </c>
      <c r="D395">
        <v>2017</v>
      </c>
      <c r="E395">
        <v>2024</v>
      </c>
      <c r="F395" t="str">
        <f>_xlfn.CONCAT(Table3[[#This Row],[From]], "-",Table3[[#This Row],[To]])</f>
        <v>2017-2024</v>
      </c>
      <c r="G395" t="s">
        <v>2222</v>
      </c>
      <c r="H395">
        <v>19</v>
      </c>
      <c r="I395">
        <v>25</v>
      </c>
      <c r="J395">
        <v>0.432</v>
      </c>
      <c r="K395">
        <v>44</v>
      </c>
      <c r="L395">
        <v>4.04</v>
      </c>
      <c r="M395">
        <v>339</v>
      </c>
      <c r="N395">
        <v>0</v>
      </c>
      <c r="O395">
        <v>0</v>
      </c>
      <c r="P395">
        <v>0</v>
      </c>
      <c r="Q395">
        <v>80</v>
      </c>
      <c r="R395">
        <v>356</v>
      </c>
      <c r="S395">
        <v>282</v>
      </c>
      <c r="T395">
        <v>170</v>
      </c>
      <c r="U395">
        <v>160</v>
      </c>
      <c r="V395">
        <v>52</v>
      </c>
      <c r="W395">
        <v>120</v>
      </c>
      <c r="X395">
        <v>15</v>
      </c>
      <c r="Y395">
        <f>_xlfn.IFNA(IF(Table3[[#This Row],[To]]&gt;=2023, VLOOKUP(Table3[[#This Row],[Player]], Active!$B$2:$V$201, 21, FALSE), Table3[[#This Row],[IP]]), Table3[[#This Row],[IP]])</f>
        <v>356</v>
      </c>
      <c r="Z395">
        <f>_xlfn.IFNA(IF(Table3[[#This Row],[To]]&gt;= 2023, (Table3[[#This Row],[IP - Adjusted]]/9)*Table3[[#This Row],[K/9 - Adjusted]], Table3[[#This Row],[SO]]), Table3[[#This Row],[SO]])</f>
        <v>358.60485290143976</v>
      </c>
      <c r="AA395">
        <v>13</v>
      </c>
      <c r="AB395">
        <v>1</v>
      </c>
      <c r="AC395">
        <v>8</v>
      </c>
      <c r="AD395">
        <v>1473</v>
      </c>
      <c r="AE395">
        <v>99</v>
      </c>
      <c r="AF395">
        <v>3.81</v>
      </c>
      <c r="AG395">
        <v>1.129</v>
      </c>
      <c r="AH395">
        <v>7.1</v>
      </c>
      <c r="AI395">
        <v>1.3</v>
      </c>
      <c r="AJ395">
        <v>3</v>
      </c>
      <c r="AK395">
        <v>10.7</v>
      </c>
      <c r="AL395">
        <f>IF(Table3[[#This Row],[To]]&gt;=2023, Table3[[#This Row],[K/9]]*Adjustments!$N$11, Table3[[#This Row],[K/9]])</f>
        <v>9.0658530227892076</v>
      </c>
      <c r="AM395">
        <v>3.54</v>
      </c>
      <c r="AN395">
        <v>1</v>
      </c>
      <c r="AO395" t="s">
        <v>2223</v>
      </c>
      <c r="AP395" t="s">
        <v>2224</v>
      </c>
    </row>
    <row r="396" spans="1:42" x14ac:dyDescent="0.45">
      <c r="A396">
        <v>190</v>
      </c>
      <c r="B396" t="s">
        <v>2237</v>
      </c>
      <c r="C396">
        <v>412</v>
      </c>
      <c r="D396">
        <v>2018</v>
      </c>
      <c r="E396">
        <v>2024</v>
      </c>
      <c r="F396" t="str">
        <f>_xlfn.CONCAT(Table3[[#This Row],[From]], "-",Table3[[#This Row],[To]])</f>
        <v>2018-2024</v>
      </c>
      <c r="G396" t="s">
        <v>1124</v>
      </c>
      <c r="H396">
        <v>17</v>
      </c>
      <c r="I396">
        <v>33</v>
      </c>
      <c r="J396">
        <v>0.34</v>
      </c>
      <c r="K396">
        <v>50</v>
      </c>
      <c r="L396">
        <v>4.42</v>
      </c>
      <c r="M396">
        <v>143</v>
      </c>
      <c r="N396">
        <v>60</v>
      </c>
      <c r="O396">
        <v>0</v>
      </c>
      <c r="P396">
        <v>0</v>
      </c>
      <c r="Q396">
        <v>9</v>
      </c>
      <c r="R396">
        <v>372.1</v>
      </c>
      <c r="S396">
        <v>308</v>
      </c>
      <c r="T396">
        <v>192</v>
      </c>
      <c r="U396">
        <v>183</v>
      </c>
      <c r="V396">
        <v>65</v>
      </c>
      <c r="W396">
        <v>197</v>
      </c>
      <c r="X396">
        <v>3</v>
      </c>
      <c r="Y396">
        <f>_xlfn.IFNA(IF(Table3[[#This Row],[To]]&gt;=2023, VLOOKUP(Table3[[#This Row],[Player]], Active!$B$2:$V$201, 21, FALSE), Table3[[#This Row],[IP]]), Table3[[#This Row],[IP]])</f>
        <v>372.1</v>
      </c>
      <c r="Z396">
        <f>_xlfn.IFNA(IF(Table3[[#This Row],[To]]&gt;= 2023, (Table3[[#This Row],[IP - Adjusted]]/9)*Table3[[#This Row],[K/9 - Adjusted]], Table3[[#This Row],[SO]]), Table3[[#This Row],[SO]])</f>
        <v>350.30154826374502</v>
      </c>
      <c r="AA396">
        <v>25</v>
      </c>
      <c r="AB396">
        <v>3</v>
      </c>
      <c r="AC396">
        <v>20</v>
      </c>
      <c r="AD396">
        <v>1616</v>
      </c>
      <c r="AE396">
        <v>96</v>
      </c>
      <c r="AF396">
        <v>5.03</v>
      </c>
      <c r="AG396">
        <v>1.3560000000000001</v>
      </c>
      <c r="AH396">
        <v>7.4</v>
      </c>
      <c r="AI396">
        <v>1.6</v>
      </c>
      <c r="AJ396">
        <v>4.8</v>
      </c>
      <c r="AK396">
        <v>10</v>
      </c>
      <c r="AL396">
        <f>IF(Table3[[#This Row],[To]]&gt;=2023, Table3[[#This Row],[K/9]]*Adjustments!$N$11, Table3[[#This Row],[K/9]])</f>
        <v>8.4727598343824368</v>
      </c>
      <c r="AM396">
        <v>2.09</v>
      </c>
      <c r="AN396">
        <v>1</v>
      </c>
      <c r="AO396" t="s">
        <v>37</v>
      </c>
      <c r="AP396" t="s">
        <v>2238</v>
      </c>
    </row>
    <row r="397" spans="1:42" x14ac:dyDescent="0.45">
      <c r="A397">
        <v>189</v>
      </c>
      <c r="B397" t="s">
        <v>2235</v>
      </c>
      <c r="C397">
        <v>412</v>
      </c>
      <c r="D397">
        <v>2017</v>
      </c>
      <c r="E397">
        <v>2024</v>
      </c>
      <c r="F397" t="str">
        <f>_xlfn.CONCAT(Table3[[#This Row],[From]], "-",Table3[[#This Row],[To]])</f>
        <v>2017-2024</v>
      </c>
      <c r="G397" t="s">
        <v>1125</v>
      </c>
      <c r="H397">
        <v>14</v>
      </c>
      <c r="I397">
        <v>23</v>
      </c>
      <c r="J397">
        <v>0.378</v>
      </c>
      <c r="K397">
        <v>37</v>
      </c>
      <c r="L397">
        <v>3.37</v>
      </c>
      <c r="M397">
        <v>353</v>
      </c>
      <c r="N397">
        <v>1</v>
      </c>
      <c r="O397">
        <v>0</v>
      </c>
      <c r="P397">
        <v>0</v>
      </c>
      <c r="Q397">
        <v>45</v>
      </c>
      <c r="R397">
        <v>317.2</v>
      </c>
      <c r="S397">
        <v>242</v>
      </c>
      <c r="T397">
        <v>142</v>
      </c>
      <c r="U397">
        <v>119</v>
      </c>
      <c r="V397">
        <v>19</v>
      </c>
      <c r="W397">
        <v>173</v>
      </c>
      <c r="X397">
        <v>19</v>
      </c>
      <c r="Y397">
        <f>_xlfn.IFNA(IF(Table3[[#This Row],[To]]&gt;=2023, VLOOKUP(Table3[[#This Row],[Player]], Active!$B$2:$V$201, 21, FALSE), Table3[[#This Row],[IP]]), Table3[[#This Row],[IP]])</f>
        <v>317.2</v>
      </c>
      <c r="Z397">
        <f>_xlfn.IFNA(IF(Table3[[#This Row],[To]]&gt;= 2023, (Table3[[#This Row],[IP - Adjusted]]/9)*Table3[[#This Row],[K/9 - Adjusted]], Table3[[#This Row],[SO]]), Table3[[#This Row],[SO]])</f>
        <v>349.38272453059409</v>
      </c>
      <c r="AA397">
        <v>12</v>
      </c>
      <c r="AB397">
        <v>1</v>
      </c>
      <c r="AC397">
        <v>36</v>
      </c>
      <c r="AD397">
        <v>1364</v>
      </c>
      <c r="AE397">
        <v>124</v>
      </c>
      <c r="AF397">
        <v>3.1</v>
      </c>
      <c r="AG397">
        <v>1.306</v>
      </c>
      <c r="AH397">
        <v>6.9</v>
      </c>
      <c r="AI397">
        <v>0.5</v>
      </c>
      <c r="AJ397">
        <v>4.9000000000000004</v>
      </c>
      <c r="AK397">
        <v>11.7</v>
      </c>
      <c r="AL397">
        <f>IF(Table3[[#This Row],[To]]&gt;=2023, Table3[[#This Row],[K/9]]*Adjustments!$N$11, Table3[[#This Row],[K/9]])</f>
        <v>9.9131290062274502</v>
      </c>
      <c r="AM397">
        <v>2.38</v>
      </c>
      <c r="AN397" s="18">
        <v>45294</v>
      </c>
      <c r="AO397" t="s">
        <v>2006</v>
      </c>
      <c r="AP397" t="s">
        <v>2236</v>
      </c>
    </row>
    <row r="398" spans="1:42" x14ac:dyDescent="0.45">
      <c r="A398">
        <v>193</v>
      </c>
      <c r="B398" t="s">
        <v>858</v>
      </c>
      <c r="C398">
        <v>411</v>
      </c>
      <c r="D398">
        <v>2019</v>
      </c>
      <c r="E398">
        <v>2024</v>
      </c>
      <c r="F398" t="str">
        <f>_xlfn.CONCAT(Table3[[#This Row],[From]], "-",Table3[[#This Row],[To]])</f>
        <v>2019-2024</v>
      </c>
      <c r="G398" t="s">
        <v>1132</v>
      </c>
      <c r="H398">
        <v>20</v>
      </c>
      <c r="I398">
        <v>23</v>
      </c>
      <c r="J398">
        <v>0.46500000000000002</v>
      </c>
      <c r="K398">
        <v>43</v>
      </c>
      <c r="L398">
        <v>3.39</v>
      </c>
      <c r="M398">
        <v>135</v>
      </c>
      <c r="N398">
        <v>38</v>
      </c>
      <c r="O398">
        <v>0</v>
      </c>
      <c r="P398">
        <v>0</v>
      </c>
      <c r="Q398">
        <v>7</v>
      </c>
      <c r="R398">
        <v>358.2</v>
      </c>
      <c r="S398">
        <v>307</v>
      </c>
      <c r="T398">
        <v>151</v>
      </c>
      <c r="U398">
        <v>135</v>
      </c>
      <c r="V398">
        <v>38</v>
      </c>
      <c r="W398">
        <v>125</v>
      </c>
      <c r="X398">
        <v>5</v>
      </c>
      <c r="Y398">
        <f>_xlfn.IFNA(IF(Table3[[#This Row],[To]]&gt;=2023, VLOOKUP(Table3[[#This Row],[Player]], Active!$B$2:$V$201, 21, FALSE), Table3[[#This Row],[IP]]), Table3[[#This Row],[IP]])</f>
        <v>358.2</v>
      </c>
      <c r="Z398">
        <f>_xlfn.IFNA(IF(Table3[[#This Row],[To]]&gt;= 2023, (Table3[[#This Row],[IP - Adjusted]]/9)*Table3[[#This Row],[K/9 - Adjusted]], Table3[[#This Row],[SO]]), Table3[[#This Row],[SO]])</f>
        <v>347.33231665067359</v>
      </c>
      <c r="AA398">
        <v>16</v>
      </c>
      <c r="AB398">
        <v>1</v>
      </c>
      <c r="AC398">
        <v>10</v>
      </c>
      <c r="AD398">
        <v>1503</v>
      </c>
      <c r="AE398">
        <v>124</v>
      </c>
      <c r="AF398">
        <v>3.45</v>
      </c>
      <c r="AG398">
        <v>1.204</v>
      </c>
      <c r="AH398">
        <v>7.7</v>
      </c>
      <c r="AI398">
        <v>1</v>
      </c>
      <c r="AJ398">
        <v>3.1</v>
      </c>
      <c r="AK398">
        <v>10.3</v>
      </c>
      <c r="AL398">
        <f>IF(Table3[[#This Row],[To]]&gt;=2023, Table3[[#This Row],[K/9]]*Adjustments!$N$11, Table3[[#This Row],[K/9]])</f>
        <v>8.7269426294139105</v>
      </c>
      <c r="AM398">
        <v>3.29</v>
      </c>
      <c r="AN398">
        <v>1</v>
      </c>
      <c r="AO398" t="s">
        <v>2241</v>
      </c>
      <c r="AP398" t="s">
        <v>2242</v>
      </c>
    </row>
    <row r="399" spans="1:42" x14ac:dyDescent="0.45">
      <c r="A399">
        <v>198</v>
      </c>
      <c r="B399" t="s">
        <v>2252</v>
      </c>
      <c r="C399">
        <v>406</v>
      </c>
      <c r="D399">
        <v>2016</v>
      </c>
      <c r="E399">
        <v>2023</v>
      </c>
      <c r="F399" t="str">
        <f>_xlfn.CONCAT(Table3[[#This Row],[From]], "-",Table3[[#This Row],[To]])</f>
        <v>2016-2023</v>
      </c>
      <c r="G399" t="s">
        <v>1096</v>
      </c>
      <c r="H399">
        <v>17</v>
      </c>
      <c r="I399">
        <v>20</v>
      </c>
      <c r="J399">
        <v>0.45900000000000002</v>
      </c>
      <c r="K399">
        <v>37</v>
      </c>
      <c r="L399">
        <v>4.6399999999999997</v>
      </c>
      <c r="M399">
        <v>271</v>
      </c>
      <c r="N399">
        <v>22</v>
      </c>
      <c r="O399">
        <v>0</v>
      </c>
      <c r="P399">
        <v>0</v>
      </c>
      <c r="Q399">
        <v>3</v>
      </c>
      <c r="R399">
        <v>364.1</v>
      </c>
      <c r="S399">
        <v>328</v>
      </c>
      <c r="T399">
        <v>210</v>
      </c>
      <c r="U399">
        <v>188</v>
      </c>
      <c r="V399">
        <v>63</v>
      </c>
      <c r="W399">
        <v>159</v>
      </c>
      <c r="X399">
        <v>14</v>
      </c>
      <c r="Y399">
        <f>_xlfn.IFNA(IF(Table3[[#This Row],[To]]&gt;=2023, VLOOKUP(Table3[[#This Row],[Player]], Active!$B$2:$V$201, 21, FALSE), Table3[[#This Row],[IP]]), Table3[[#This Row],[IP]])</f>
        <v>364.1</v>
      </c>
      <c r="Z399">
        <f>_xlfn.IFNA(IF(Table3[[#This Row],[To]]&gt;= 2023, (Table3[[#This Row],[IP - Adjusted]]/9)*Table3[[#This Row],[K/9 - Adjusted]], Table3[[#This Row],[SO]]), Table3[[#This Row],[SO]])</f>
        <v>342.77020618873837</v>
      </c>
      <c r="AA399">
        <v>10</v>
      </c>
      <c r="AB399">
        <v>4</v>
      </c>
      <c r="AC399">
        <v>23</v>
      </c>
      <c r="AD399">
        <v>1566</v>
      </c>
      <c r="AE399">
        <v>98</v>
      </c>
      <c r="AF399">
        <v>4.59</v>
      </c>
      <c r="AG399">
        <v>1.337</v>
      </c>
      <c r="AH399">
        <v>8.1</v>
      </c>
      <c r="AI399">
        <v>1.6</v>
      </c>
      <c r="AJ399">
        <v>3.9</v>
      </c>
      <c r="AK399">
        <v>10</v>
      </c>
      <c r="AL399">
        <f>IF(Table3[[#This Row],[To]]&gt;=2023, Table3[[#This Row],[K/9]]*Adjustments!$N$11, Table3[[#This Row],[K/9]])</f>
        <v>8.4727598343824368</v>
      </c>
      <c r="AM399">
        <v>2.5499999999999998</v>
      </c>
      <c r="AN399" t="s">
        <v>1435</v>
      </c>
      <c r="AO399" t="s">
        <v>2253</v>
      </c>
      <c r="AP399" t="s">
        <v>2254</v>
      </c>
    </row>
    <row r="400" spans="1:42" x14ac:dyDescent="0.45">
      <c r="A400">
        <v>199</v>
      </c>
      <c r="B400" t="s">
        <v>865</v>
      </c>
      <c r="C400">
        <v>399</v>
      </c>
      <c r="D400">
        <v>2021</v>
      </c>
      <c r="E400">
        <v>2024</v>
      </c>
      <c r="F400" t="str">
        <f>_xlfn.CONCAT(Table3[[#This Row],[From]], "-",Table3[[#This Row],[To]])</f>
        <v>2021-2024</v>
      </c>
      <c r="G400" t="s">
        <v>1159</v>
      </c>
      <c r="H400">
        <v>21</v>
      </c>
      <c r="I400">
        <v>17</v>
      </c>
      <c r="J400">
        <v>0.55300000000000005</v>
      </c>
      <c r="K400">
        <v>38</v>
      </c>
      <c r="L400">
        <v>3.76</v>
      </c>
      <c r="M400">
        <v>75</v>
      </c>
      <c r="N400">
        <v>75</v>
      </c>
      <c r="O400">
        <v>1</v>
      </c>
      <c r="P400">
        <v>0</v>
      </c>
      <c r="Q400">
        <v>0</v>
      </c>
      <c r="R400">
        <v>392.2</v>
      </c>
      <c r="S400">
        <v>349</v>
      </c>
      <c r="T400">
        <v>173</v>
      </c>
      <c r="U400">
        <v>164</v>
      </c>
      <c r="V400">
        <v>62</v>
      </c>
      <c r="W400">
        <v>83</v>
      </c>
      <c r="X400">
        <v>0</v>
      </c>
      <c r="Y400">
        <f>_xlfn.IFNA(IF(Table3[[#This Row],[To]]&gt;=2023, VLOOKUP(Table3[[#This Row],[Player]], Active!$B$2:$V$201, 21, FALSE), Table3[[#This Row],[IP]]), Table3[[#This Row],[IP]])</f>
        <v>392.2</v>
      </c>
      <c r="Z400">
        <f>_xlfn.IFNA(IF(Table3[[#This Row],[To]]&gt;= 2023, (Table3[[#This Row],[IP - Adjusted]]/9)*Table3[[#This Row],[K/9 - Adjusted]], Table3[[#This Row],[SO]]), Table3[[#This Row],[SO]])</f>
        <v>335.99388115675117</v>
      </c>
      <c r="AA400">
        <v>13</v>
      </c>
      <c r="AB400">
        <v>1</v>
      </c>
      <c r="AC400">
        <v>2</v>
      </c>
      <c r="AD400">
        <v>1583</v>
      </c>
      <c r="AE400">
        <v>111</v>
      </c>
      <c r="AF400">
        <v>3.95</v>
      </c>
      <c r="AG400">
        <v>1.1000000000000001</v>
      </c>
      <c r="AH400">
        <v>8</v>
      </c>
      <c r="AI400">
        <v>1.4</v>
      </c>
      <c r="AJ400">
        <v>1.9</v>
      </c>
      <c r="AK400">
        <v>9.1</v>
      </c>
      <c r="AL400">
        <f>IF(Table3[[#This Row],[To]]&gt;=2023, Table3[[#This Row],[K/9]]*Adjustments!$N$11, Table3[[#This Row],[K/9]])</f>
        <v>7.7102114492880176</v>
      </c>
      <c r="AM400">
        <v>4.8099999999999996</v>
      </c>
      <c r="AN400">
        <v>1</v>
      </c>
      <c r="AO400" t="s">
        <v>115</v>
      </c>
      <c r="AP400" t="s">
        <v>2255</v>
      </c>
    </row>
    <row r="401" spans="1:42" x14ac:dyDescent="0.45">
      <c r="A401">
        <v>200</v>
      </c>
      <c r="B401" t="s">
        <v>2256</v>
      </c>
      <c r="C401">
        <v>396</v>
      </c>
      <c r="D401">
        <v>2020</v>
      </c>
      <c r="E401">
        <v>2024</v>
      </c>
      <c r="F401" t="str">
        <f>_xlfn.CONCAT(Table3[[#This Row],[From]], "-",Table3[[#This Row],[To]])</f>
        <v>2020-2024</v>
      </c>
      <c r="G401" t="s">
        <v>2169</v>
      </c>
      <c r="H401">
        <v>14</v>
      </c>
      <c r="I401">
        <v>32</v>
      </c>
      <c r="J401">
        <v>0.30399999999999999</v>
      </c>
      <c r="K401">
        <v>46</v>
      </c>
      <c r="L401">
        <v>4.29</v>
      </c>
      <c r="M401">
        <v>77</v>
      </c>
      <c r="N401">
        <v>77</v>
      </c>
      <c r="O401">
        <v>0</v>
      </c>
      <c r="P401">
        <v>0</v>
      </c>
      <c r="Q401">
        <v>0</v>
      </c>
      <c r="R401">
        <v>375.2</v>
      </c>
      <c r="S401">
        <v>373</v>
      </c>
      <c r="T401">
        <v>196</v>
      </c>
      <c r="U401">
        <v>179</v>
      </c>
      <c r="V401">
        <v>38</v>
      </c>
      <c r="W401">
        <v>151</v>
      </c>
      <c r="X401">
        <v>4</v>
      </c>
      <c r="Y401">
        <f>_xlfn.IFNA(IF(Table3[[#This Row],[To]]&gt;=2023, VLOOKUP(Table3[[#This Row],[Player]], Active!$B$2:$V$201, 21, FALSE), Table3[[#This Row],[IP]]), Table3[[#This Row],[IP]])</f>
        <v>375.2</v>
      </c>
      <c r="Z401">
        <f>_xlfn.IFNA(IF(Table3[[#This Row],[To]]&gt;= 2023, (Table3[[#This Row],[IP - Adjusted]]/9)*Table3[[#This Row],[K/9 - Adjusted]], Table3[[#This Row],[SO]]), Table3[[#This Row],[SO]])</f>
        <v>335.55894615191954</v>
      </c>
      <c r="AA401">
        <v>18</v>
      </c>
      <c r="AB401">
        <v>3</v>
      </c>
      <c r="AC401">
        <v>10</v>
      </c>
      <c r="AD401">
        <v>1645</v>
      </c>
      <c r="AE401">
        <v>100</v>
      </c>
      <c r="AF401">
        <v>3.72</v>
      </c>
      <c r="AG401">
        <v>1.395</v>
      </c>
      <c r="AH401">
        <v>8.9</v>
      </c>
      <c r="AI401">
        <v>0.9</v>
      </c>
      <c r="AJ401">
        <v>3.6</v>
      </c>
      <c r="AK401">
        <v>9.5</v>
      </c>
      <c r="AL401">
        <f>IF(Table3[[#This Row],[To]]&gt;=2023, Table3[[#This Row],[K/9]]*Adjustments!$N$11, Table3[[#This Row],[K/9]])</f>
        <v>8.0491218426633147</v>
      </c>
      <c r="AM401">
        <v>2.62</v>
      </c>
      <c r="AN401" t="s">
        <v>1435</v>
      </c>
      <c r="AO401" t="s">
        <v>897</v>
      </c>
      <c r="AP401" t="s">
        <v>2257</v>
      </c>
    </row>
    <row r="404" spans="1:42" x14ac:dyDescent="0.45">
      <c r="A404" t="s">
        <v>1426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1969-2008</vt:lpstr>
      <vt:lpstr>2016-2024</vt:lpstr>
      <vt:lpstr>Adjustments</vt:lpstr>
      <vt:lpstr>Active</vt:lpstr>
      <vt:lpstr>All Time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2024-07-10T00:22:36Z</dcterms:created>
  <dcterms:modified xsi:type="dcterms:W3CDTF">2024-07-12T20:52:40Z</dcterms:modified>
</cp:coreProperties>
</file>